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Jindrichuv_Hradec\TR_komunikace_mestsky_hrbitov\kros\"/>
    </mc:Choice>
  </mc:AlternateContent>
  <bookViews>
    <workbookView xWindow="0" yWindow="0" windowWidth="0" windowHeight="0"/>
  </bookViews>
  <sheets>
    <sheet name="Rekapitulace stavby" sheetId="1" r:id="rId1"/>
    <sheet name="02 - Ostatní a vedlejší n..." sheetId="2" r:id="rId2"/>
    <sheet name="101 - Komunikace"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'02 - Ostatní a vedlejší n...'!$C$116:$K$157</definedName>
    <definedName name="_xlnm.Print_Area" localSheetId="1">'02 - Ostatní a vedlejší n...'!$C$4:$J$39,'02 - Ostatní a vedlejší n...'!$C$50:$J$76,'02 - Ostatní a vedlejší n...'!$C$82:$J$98,'02 - Ostatní a vedlejší n...'!$C$104:$K$157</definedName>
    <definedName name="_xlnm.Print_Titles" localSheetId="1">'02 - Ostatní a vedlejší n...'!$116:$116</definedName>
    <definedName name="_xlnm._FilterDatabase" localSheetId="2" hidden="1">'101 - Komunikace'!$C$123:$K$392</definedName>
    <definedName name="_xlnm.Print_Area" localSheetId="2">'101 - Komunikace'!$C$4:$J$39,'101 - Komunikace'!$C$50:$J$76,'101 - Komunikace'!$C$82:$J$105,'101 - Komunikace'!$C$111:$K$392</definedName>
    <definedName name="_xlnm.Print_Titles" localSheetId="2">'101 - Komunikace'!$123:$123</definedName>
  </definedNames>
  <calcPr/>
</workbook>
</file>

<file path=xl/calcChain.xml><?xml version="1.0" encoding="utf-8"?>
<calcChain xmlns="http://schemas.openxmlformats.org/spreadsheetml/2006/main">
  <c i="3" l="1" r="J37"/>
  <c r="J36"/>
  <c i="1" r="AY96"/>
  <c i="3" r="J35"/>
  <c i="1" r="AX96"/>
  <c i="3" r="BI391"/>
  <c r="BH391"/>
  <c r="BG391"/>
  <c r="BF391"/>
  <c r="T391"/>
  <c r="T390"/>
  <c r="R391"/>
  <c r="R390"/>
  <c r="P391"/>
  <c r="P390"/>
  <c r="BI385"/>
  <c r="BH385"/>
  <c r="BG385"/>
  <c r="BF385"/>
  <c r="T385"/>
  <c r="R385"/>
  <c r="P385"/>
  <c r="BI379"/>
  <c r="BH379"/>
  <c r="BG379"/>
  <c r="BF379"/>
  <c r="T379"/>
  <c r="R379"/>
  <c r="P379"/>
  <c r="BI375"/>
  <c r="BH375"/>
  <c r="BG375"/>
  <c r="BF375"/>
  <c r="T375"/>
  <c r="R375"/>
  <c r="P375"/>
  <c r="BI368"/>
  <c r="BH368"/>
  <c r="BG368"/>
  <c r="BF368"/>
  <c r="T368"/>
  <c r="R368"/>
  <c r="P368"/>
  <c r="BI362"/>
  <c r="BH362"/>
  <c r="BG362"/>
  <c r="BF362"/>
  <c r="T362"/>
  <c r="R362"/>
  <c r="P362"/>
  <c r="BI356"/>
  <c r="BH356"/>
  <c r="BG356"/>
  <c r="BF356"/>
  <c r="T356"/>
  <c r="R356"/>
  <c r="P356"/>
  <c r="BI350"/>
  <c r="BH350"/>
  <c r="BG350"/>
  <c r="BF350"/>
  <c r="T350"/>
  <c r="R350"/>
  <c r="P350"/>
  <c r="BI342"/>
  <c r="BH342"/>
  <c r="BG342"/>
  <c r="BF342"/>
  <c r="T342"/>
  <c r="R342"/>
  <c r="P342"/>
  <c r="BI340"/>
  <c r="BH340"/>
  <c r="BG340"/>
  <c r="BF340"/>
  <c r="T340"/>
  <c r="R340"/>
  <c r="P340"/>
  <c r="BI339"/>
  <c r="BH339"/>
  <c r="BG339"/>
  <c r="BF339"/>
  <c r="T339"/>
  <c r="R339"/>
  <c r="P339"/>
  <c r="BI337"/>
  <c r="BH337"/>
  <c r="BG337"/>
  <c r="BF337"/>
  <c r="T337"/>
  <c r="R337"/>
  <c r="P337"/>
  <c r="BI333"/>
  <c r="BH333"/>
  <c r="BG333"/>
  <c r="BF333"/>
  <c r="T333"/>
  <c r="R333"/>
  <c r="P333"/>
  <c r="BI330"/>
  <c r="BH330"/>
  <c r="BG330"/>
  <c r="BF330"/>
  <c r="T330"/>
  <c r="R330"/>
  <c r="P330"/>
  <c r="BI328"/>
  <c r="BH328"/>
  <c r="BG328"/>
  <c r="BF328"/>
  <c r="T328"/>
  <c r="R328"/>
  <c r="P328"/>
  <c r="BI325"/>
  <c r="BH325"/>
  <c r="BG325"/>
  <c r="BF325"/>
  <c r="T325"/>
  <c r="R325"/>
  <c r="P325"/>
  <c r="BI324"/>
  <c r="BH324"/>
  <c r="BG324"/>
  <c r="BF324"/>
  <c r="T324"/>
  <c r="R324"/>
  <c r="P324"/>
  <c r="BI321"/>
  <c r="BH321"/>
  <c r="BG321"/>
  <c r="BF321"/>
  <c r="T321"/>
  <c r="R321"/>
  <c r="P321"/>
  <c r="BI318"/>
  <c r="BH318"/>
  <c r="BG318"/>
  <c r="BF318"/>
  <c r="T318"/>
  <c r="R318"/>
  <c r="P318"/>
  <c r="BI315"/>
  <c r="BH315"/>
  <c r="BG315"/>
  <c r="BF315"/>
  <c r="T315"/>
  <c r="R315"/>
  <c r="P315"/>
  <c r="BI312"/>
  <c r="BH312"/>
  <c r="BG312"/>
  <c r="BF312"/>
  <c r="T312"/>
  <c r="R312"/>
  <c r="P312"/>
  <c r="BI310"/>
  <c r="BH310"/>
  <c r="BG310"/>
  <c r="BF310"/>
  <c r="T310"/>
  <c r="R310"/>
  <c r="P310"/>
  <c r="BI309"/>
  <c r="BH309"/>
  <c r="BG309"/>
  <c r="BF309"/>
  <c r="T309"/>
  <c r="R309"/>
  <c r="P309"/>
  <c r="BI306"/>
  <c r="BH306"/>
  <c r="BG306"/>
  <c r="BF306"/>
  <c r="T306"/>
  <c r="R306"/>
  <c r="P306"/>
  <c r="BI304"/>
  <c r="BH304"/>
  <c r="BG304"/>
  <c r="BF304"/>
  <c r="T304"/>
  <c r="R304"/>
  <c r="P304"/>
  <c r="BI302"/>
  <c r="BH302"/>
  <c r="BG302"/>
  <c r="BF302"/>
  <c r="T302"/>
  <c r="R302"/>
  <c r="P302"/>
  <c r="BI300"/>
  <c r="BH300"/>
  <c r="BG300"/>
  <c r="BF300"/>
  <c r="T300"/>
  <c r="R300"/>
  <c r="P300"/>
  <c r="BI298"/>
  <c r="BH298"/>
  <c r="BG298"/>
  <c r="BF298"/>
  <c r="T298"/>
  <c r="R298"/>
  <c r="P298"/>
  <c r="BI296"/>
  <c r="BH296"/>
  <c r="BG296"/>
  <c r="BF296"/>
  <c r="T296"/>
  <c r="R296"/>
  <c r="P296"/>
  <c r="BI292"/>
  <c r="BH292"/>
  <c r="BG292"/>
  <c r="BF292"/>
  <c r="T292"/>
  <c r="R292"/>
  <c r="P292"/>
  <c r="BI289"/>
  <c r="BH289"/>
  <c r="BG289"/>
  <c r="BF289"/>
  <c r="T289"/>
  <c r="R289"/>
  <c r="P289"/>
  <c r="BI284"/>
  <c r="BH284"/>
  <c r="BG284"/>
  <c r="BF284"/>
  <c r="T284"/>
  <c r="R284"/>
  <c r="P284"/>
  <c r="BI281"/>
  <c r="BH281"/>
  <c r="BG281"/>
  <c r="BF281"/>
  <c r="T281"/>
  <c r="R281"/>
  <c r="P281"/>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7"/>
  <c r="BH267"/>
  <c r="BG267"/>
  <c r="BF267"/>
  <c r="T267"/>
  <c r="R267"/>
  <c r="P267"/>
  <c r="BI263"/>
  <c r="BH263"/>
  <c r="BG263"/>
  <c r="BF263"/>
  <c r="T263"/>
  <c r="R263"/>
  <c r="P263"/>
  <c r="BI259"/>
  <c r="BH259"/>
  <c r="BG259"/>
  <c r="BF259"/>
  <c r="T259"/>
  <c r="R259"/>
  <c r="P259"/>
  <c r="BI256"/>
  <c r="BH256"/>
  <c r="BG256"/>
  <c r="BF256"/>
  <c r="T256"/>
  <c r="R256"/>
  <c r="P256"/>
  <c r="BI254"/>
  <c r="BH254"/>
  <c r="BG254"/>
  <c r="BF254"/>
  <c r="T254"/>
  <c r="R254"/>
  <c r="P254"/>
  <c r="BI253"/>
  <c r="BH253"/>
  <c r="BG253"/>
  <c r="BF253"/>
  <c r="T253"/>
  <c r="R253"/>
  <c r="P253"/>
  <c r="BI249"/>
  <c r="BH249"/>
  <c r="BG249"/>
  <c r="BF249"/>
  <c r="T249"/>
  <c r="R249"/>
  <c r="P249"/>
  <c r="BI245"/>
  <c r="BH245"/>
  <c r="BG245"/>
  <c r="BF245"/>
  <c r="T245"/>
  <c r="R245"/>
  <c r="P245"/>
  <c r="BI237"/>
  <c r="BH237"/>
  <c r="BG237"/>
  <c r="BF237"/>
  <c r="T237"/>
  <c r="R237"/>
  <c r="P237"/>
  <c r="BI233"/>
  <c r="BH233"/>
  <c r="BG233"/>
  <c r="BF233"/>
  <c r="T233"/>
  <c r="R233"/>
  <c r="P233"/>
  <c r="BI230"/>
  <c r="BH230"/>
  <c r="BG230"/>
  <c r="BF230"/>
  <c r="T230"/>
  <c r="R230"/>
  <c r="P230"/>
  <c r="BI227"/>
  <c r="BH227"/>
  <c r="BG227"/>
  <c r="BF227"/>
  <c r="T227"/>
  <c r="R227"/>
  <c r="P227"/>
  <c r="BI224"/>
  <c r="BH224"/>
  <c r="BG224"/>
  <c r="BF224"/>
  <c r="T224"/>
  <c r="R224"/>
  <c r="P224"/>
  <c r="BI221"/>
  <c r="BH221"/>
  <c r="BG221"/>
  <c r="BF221"/>
  <c r="T221"/>
  <c r="R221"/>
  <c r="P221"/>
  <c r="BI219"/>
  <c r="BH219"/>
  <c r="BG219"/>
  <c r="BF219"/>
  <c r="T219"/>
  <c r="R219"/>
  <c r="P219"/>
  <c r="BI212"/>
  <c r="BH212"/>
  <c r="BG212"/>
  <c r="BF212"/>
  <c r="T212"/>
  <c r="R212"/>
  <c r="P212"/>
  <c r="BI201"/>
  <c r="BH201"/>
  <c r="BG201"/>
  <c r="BF201"/>
  <c r="T201"/>
  <c r="R201"/>
  <c r="P201"/>
  <c r="BI198"/>
  <c r="BH198"/>
  <c r="BG198"/>
  <c r="BF198"/>
  <c r="T198"/>
  <c r="R198"/>
  <c r="P198"/>
  <c r="BI195"/>
  <c r="BH195"/>
  <c r="BG195"/>
  <c r="BF195"/>
  <c r="T195"/>
  <c r="R195"/>
  <c r="P195"/>
  <c r="BI191"/>
  <c r="BH191"/>
  <c r="BG191"/>
  <c r="BF191"/>
  <c r="T191"/>
  <c r="R191"/>
  <c r="P191"/>
  <c r="BI183"/>
  <c r="BH183"/>
  <c r="BG183"/>
  <c r="BF183"/>
  <c r="T183"/>
  <c r="R183"/>
  <c r="P183"/>
  <c r="BI179"/>
  <c r="BH179"/>
  <c r="BG179"/>
  <c r="BF179"/>
  <c r="T179"/>
  <c r="R179"/>
  <c r="P179"/>
  <c r="BI177"/>
  <c r="BH177"/>
  <c r="BG177"/>
  <c r="BF177"/>
  <c r="T177"/>
  <c r="R177"/>
  <c r="P177"/>
  <c r="BI173"/>
  <c r="BH173"/>
  <c r="BG173"/>
  <c r="BF173"/>
  <c r="T173"/>
  <c r="R173"/>
  <c r="P173"/>
  <c r="BI171"/>
  <c r="BH171"/>
  <c r="BG171"/>
  <c r="BF171"/>
  <c r="T171"/>
  <c r="R171"/>
  <c r="P171"/>
  <c r="BI168"/>
  <c r="BH168"/>
  <c r="BG168"/>
  <c r="BF168"/>
  <c r="T168"/>
  <c r="R168"/>
  <c r="P168"/>
  <c r="BI166"/>
  <c r="BH166"/>
  <c r="BG166"/>
  <c r="BF166"/>
  <c r="T166"/>
  <c r="R166"/>
  <c r="P166"/>
  <c r="BI157"/>
  <c r="BH157"/>
  <c r="BG157"/>
  <c r="BF157"/>
  <c r="T157"/>
  <c r="R157"/>
  <c r="P157"/>
  <c r="BI154"/>
  <c r="BH154"/>
  <c r="BG154"/>
  <c r="BF154"/>
  <c r="T154"/>
  <c r="R154"/>
  <c r="P154"/>
  <c r="BI152"/>
  <c r="BH152"/>
  <c r="BG152"/>
  <c r="BF152"/>
  <c r="T152"/>
  <c r="R152"/>
  <c r="P152"/>
  <c r="BI149"/>
  <c r="BH149"/>
  <c r="BG149"/>
  <c r="BF149"/>
  <c r="T149"/>
  <c r="R149"/>
  <c r="P149"/>
  <c r="BI146"/>
  <c r="BH146"/>
  <c r="BG146"/>
  <c r="BF146"/>
  <c r="T146"/>
  <c r="R146"/>
  <c r="P146"/>
  <c r="BI143"/>
  <c r="BH143"/>
  <c r="BG143"/>
  <c r="BF143"/>
  <c r="T143"/>
  <c r="R143"/>
  <c r="P143"/>
  <c r="BI140"/>
  <c r="BH140"/>
  <c r="BG140"/>
  <c r="BF140"/>
  <c r="T140"/>
  <c r="R140"/>
  <c r="P140"/>
  <c r="BI138"/>
  <c r="BH138"/>
  <c r="BG138"/>
  <c r="BF138"/>
  <c r="T138"/>
  <c r="R138"/>
  <c r="P138"/>
  <c r="BI135"/>
  <c r="BH135"/>
  <c r="BG135"/>
  <c r="BF135"/>
  <c r="T135"/>
  <c r="R135"/>
  <c r="P135"/>
  <c r="BI133"/>
  <c r="BH133"/>
  <c r="BG133"/>
  <c r="BF133"/>
  <c r="T133"/>
  <c r="R133"/>
  <c r="P133"/>
  <c r="BI131"/>
  <c r="BH131"/>
  <c r="BG131"/>
  <c r="BF131"/>
  <c r="T131"/>
  <c r="R131"/>
  <c r="P131"/>
  <c r="BI127"/>
  <c r="BH127"/>
  <c r="BG127"/>
  <c r="BF127"/>
  <c r="T127"/>
  <c r="R127"/>
  <c r="P127"/>
  <c r="J120"/>
  <c r="F120"/>
  <c r="F118"/>
  <c r="E116"/>
  <c r="J91"/>
  <c r="F91"/>
  <c r="F89"/>
  <c r="E87"/>
  <c r="J24"/>
  <c r="E24"/>
  <c r="J92"/>
  <c r="J23"/>
  <c r="J18"/>
  <c r="E18"/>
  <c r="F121"/>
  <c r="J17"/>
  <c r="J12"/>
  <c r="J118"/>
  <c r="E7"/>
  <c r="E114"/>
  <c i="2" r="J37"/>
  <c r="J36"/>
  <c i="1" r="AY95"/>
  <c i="2" r="J35"/>
  <c i="1" r="AX95"/>
  <c i="2" r="BI154"/>
  <c r="BH154"/>
  <c r="BG154"/>
  <c r="BF154"/>
  <c r="T154"/>
  <c r="R154"/>
  <c r="P154"/>
  <c r="BI151"/>
  <c r="BH151"/>
  <c r="BG151"/>
  <c r="BF151"/>
  <c r="T151"/>
  <c r="R151"/>
  <c r="P151"/>
  <c r="BI148"/>
  <c r="BH148"/>
  <c r="BG148"/>
  <c r="BF148"/>
  <c r="T148"/>
  <c r="R148"/>
  <c r="P148"/>
  <c r="BI144"/>
  <c r="BH144"/>
  <c r="BG144"/>
  <c r="BF144"/>
  <c r="T144"/>
  <c r="R144"/>
  <c r="P144"/>
  <c r="BI140"/>
  <c r="BH140"/>
  <c r="BG140"/>
  <c r="BF140"/>
  <c r="T140"/>
  <c r="R140"/>
  <c r="P140"/>
  <c r="BI136"/>
  <c r="BH136"/>
  <c r="BG136"/>
  <c r="BF136"/>
  <c r="T136"/>
  <c r="R136"/>
  <c r="P136"/>
  <c r="BI133"/>
  <c r="BH133"/>
  <c r="BG133"/>
  <c r="BF133"/>
  <c r="T133"/>
  <c r="R133"/>
  <c r="P133"/>
  <c r="BI129"/>
  <c r="BH129"/>
  <c r="BG129"/>
  <c r="BF129"/>
  <c r="T129"/>
  <c r="R129"/>
  <c r="P129"/>
  <c r="BI126"/>
  <c r="BH126"/>
  <c r="BG126"/>
  <c r="BF126"/>
  <c r="T126"/>
  <c r="R126"/>
  <c r="P126"/>
  <c r="BI124"/>
  <c r="BH124"/>
  <c r="BG124"/>
  <c r="BF124"/>
  <c r="T124"/>
  <c r="R124"/>
  <c r="P124"/>
  <c r="BI119"/>
  <c r="BH119"/>
  <c r="BG119"/>
  <c r="BF119"/>
  <c r="T119"/>
  <c r="R119"/>
  <c r="P119"/>
  <c r="J113"/>
  <c r="F113"/>
  <c r="F111"/>
  <c r="E109"/>
  <c r="J91"/>
  <c r="F91"/>
  <c r="F89"/>
  <c r="E87"/>
  <c r="J24"/>
  <c r="E24"/>
  <c r="J114"/>
  <c r="J23"/>
  <c r="J18"/>
  <c r="E18"/>
  <c r="F92"/>
  <c r="J17"/>
  <c r="J12"/>
  <c r="J111"/>
  <c r="E7"/>
  <c r="E107"/>
  <c i="1" r="L90"/>
  <c r="AM90"/>
  <c r="AM89"/>
  <c r="L89"/>
  <c r="AM87"/>
  <c r="L87"/>
  <c r="L85"/>
  <c r="L84"/>
  <c i="3" r="BK391"/>
  <c r="J391"/>
  <c r="J385"/>
  <c r="BK379"/>
  <c r="BK375"/>
  <c r="BK330"/>
  <c r="J328"/>
  <c r="BK325"/>
  <c r="BK324"/>
  <c r="J321"/>
  <c r="BK318"/>
  <c r="BK315"/>
  <c r="J312"/>
  <c r="BK310"/>
  <c r="BK309"/>
  <c r="J306"/>
  <c r="BK304"/>
  <c r="BK302"/>
  <c r="J300"/>
  <c r="J298"/>
  <c r="J296"/>
  <c r="J292"/>
  <c r="J289"/>
  <c r="BK284"/>
  <c r="J281"/>
  <c r="BK195"/>
  <c r="J191"/>
  <c r="J183"/>
  <c r="J179"/>
  <c r="J173"/>
  <c r="BK171"/>
  <c r="J168"/>
  <c r="J166"/>
  <c r="BK157"/>
  <c r="BK154"/>
  <c r="J152"/>
  <c r="BK149"/>
  <c r="BK146"/>
  <c r="BK143"/>
  <c r="BK140"/>
  <c r="J138"/>
  <c r="BK135"/>
  <c r="J133"/>
  <c r="BK131"/>
  <c r="J127"/>
  <c i="2" r="BK154"/>
  <c r="J151"/>
  <c r="BK148"/>
  <c r="J144"/>
  <c r="BK140"/>
  <c r="BK136"/>
  <c r="BK133"/>
  <c r="J129"/>
  <c r="J126"/>
  <c r="BK124"/>
  <c r="J119"/>
  <c i="1" r="AS94"/>
  <c i="3" r="BK385"/>
  <c r="J379"/>
  <c r="J375"/>
  <c r="BK368"/>
  <c r="J368"/>
  <c r="BK362"/>
  <c r="J362"/>
  <c r="BK356"/>
  <c r="J356"/>
  <c r="BK350"/>
  <c r="J350"/>
  <c r="BK342"/>
  <c r="J342"/>
  <c r="BK340"/>
  <c r="J340"/>
  <c r="BK339"/>
  <c r="J339"/>
  <c r="BK337"/>
  <c r="J337"/>
  <c r="BK333"/>
  <c r="J333"/>
  <c r="J330"/>
  <c r="BK328"/>
  <c r="J325"/>
  <c r="J324"/>
  <c r="BK321"/>
  <c r="J318"/>
  <c r="J315"/>
  <c r="BK312"/>
  <c r="J310"/>
  <c r="J309"/>
  <c r="BK306"/>
  <c r="J304"/>
  <c r="J302"/>
  <c r="BK300"/>
  <c r="BK298"/>
  <c r="BK296"/>
  <c r="BK292"/>
  <c r="BK289"/>
  <c r="J284"/>
  <c r="BK281"/>
  <c r="BK277"/>
  <c r="J277"/>
  <c r="BK275"/>
  <c r="J275"/>
  <c r="BK273"/>
  <c r="J273"/>
  <c r="BK271"/>
  <c r="J271"/>
  <c r="BK269"/>
  <c r="J269"/>
  <c r="BK267"/>
  <c r="J267"/>
  <c r="BK263"/>
  <c r="J263"/>
  <c r="BK259"/>
  <c r="J259"/>
  <c r="BK256"/>
  <c r="J256"/>
  <c r="BK254"/>
  <c r="J254"/>
  <c r="BK253"/>
  <c r="J253"/>
  <c r="BK249"/>
  <c r="J249"/>
  <c r="BK245"/>
  <c r="J245"/>
  <c r="BK237"/>
  <c r="J237"/>
  <c r="BK233"/>
  <c r="J233"/>
  <c r="BK230"/>
  <c r="J230"/>
  <c r="BK227"/>
  <c r="J227"/>
  <c r="BK224"/>
  <c r="J224"/>
  <c r="BK221"/>
  <c r="J221"/>
  <c r="BK219"/>
  <c r="J219"/>
  <c r="BK212"/>
  <c r="J212"/>
  <c r="BK201"/>
  <c r="J201"/>
  <c r="BK198"/>
  <c r="J198"/>
  <c r="J195"/>
  <c r="BK191"/>
  <c r="BK183"/>
  <c r="BK179"/>
  <c r="BK177"/>
  <c r="J177"/>
  <c r="BK173"/>
  <c r="J171"/>
  <c r="BK168"/>
  <c r="BK166"/>
  <c r="J157"/>
  <c r="J154"/>
  <c r="BK152"/>
  <c r="J149"/>
  <c r="J146"/>
  <c r="J143"/>
  <c r="J140"/>
  <c r="BK138"/>
  <c r="J135"/>
  <c r="BK133"/>
  <c r="J131"/>
  <c r="BK127"/>
  <c i="2" r="J154"/>
  <c r="BK151"/>
  <c r="J148"/>
  <c r="BK144"/>
  <c r="J140"/>
  <c r="J136"/>
  <c r="J133"/>
  <c r="BK129"/>
  <c r="BK126"/>
  <c r="J124"/>
  <c r="BK119"/>
  <c l="1" r="P118"/>
  <c r="P117"/>
  <c i="1" r="AU95"/>
  <c i="2" r="T118"/>
  <c r="T117"/>
  <c i="3" r="BK126"/>
  <c r="R126"/>
  <c r="BK244"/>
  <c r="J244"/>
  <c r="J99"/>
  <c r="R244"/>
  <c r="T244"/>
  <c r="R255"/>
  <c r="BK283"/>
  <c r="J283"/>
  <c r="J101"/>
  <c r="R283"/>
  <c i="2" r="BK118"/>
  <c r="J118"/>
  <c r="J97"/>
  <c r="R118"/>
  <c r="R117"/>
  <c i="3" r="P126"/>
  <c r="T126"/>
  <c r="P244"/>
  <c r="BK255"/>
  <c r="J255"/>
  <c r="J100"/>
  <c r="P255"/>
  <c r="T255"/>
  <c r="P283"/>
  <c r="T283"/>
  <c r="BK320"/>
  <c r="J320"/>
  <c r="J102"/>
  <c r="P320"/>
  <c r="R320"/>
  <c r="T320"/>
  <c r="BK341"/>
  <c r="J341"/>
  <c r="J103"/>
  <c r="P341"/>
  <c r="R341"/>
  <c r="T341"/>
  <c i="2" r="J89"/>
  <c r="J92"/>
  <c r="F114"/>
  <c r="BE124"/>
  <c r="BE129"/>
  <c r="BE140"/>
  <c r="BE144"/>
  <c r="BE148"/>
  <c r="BE154"/>
  <c i="3" r="E85"/>
  <c r="F92"/>
  <c r="J121"/>
  <c r="BE131"/>
  <c r="BE135"/>
  <c r="BE143"/>
  <c r="BE157"/>
  <c r="BE166"/>
  <c r="BE171"/>
  <c r="BE173"/>
  <c r="BE177"/>
  <c r="BE183"/>
  <c r="BE191"/>
  <c r="BE195"/>
  <c r="BE201"/>
  <c r="BE212"/>
  <c r="BE219"/>
  <c r="BE221"/>
  <c r="BE224"/>
  <c r="BE227"/>
  <c r="BE230"/>
  <c r="BE233"/>
  <c r="BE237"/>
  <c r="BE245"/>
  <c r="BE249"/>
  <c r="BE253"/>
  <c r="BE254"/>
  <c r="BE256"/>
  <c r="BE259"/>
  <c r="BE263"/>
  <c r="BE267"/>
  <c r="BE269"/>
  <c r="BE271"/>
  <c r="BE273"/>
  <c r="BE275"/>
  <c r="BE277"/>
  <c r="BE281"/>
  <c r="BE284"/>
  <c r="BE292"/>
  <c r="BE296"/>
  <c r="BE298"/>
  <c r="BE304"/>
  <c r="BE310"/>
  <c r="BE318"/>
  <c r="BE325"/>
  <c r="BE328"/>
  <c r="BE330"/>
  <c r="BE333"/>
  <c r="BE337"/>
  <c r="BE339"/>
  <c r="BE340"/>
  <c r="BE342"/>
  <c r="BE350"/>
  <c r="BE356"/>
  <c r="BE362"/>
  <c r="BE368"/>
  <c i="2" r="E85"/>
  <c r="BE119"/>
  <c r="BE126"/>
  <c r="BE133"/>
  <c r="BE136"/>
  <c r="BE151"/>
  <c i="3" r="J89"/>
  <c r="BE127"/>
  <c r="BE133"/>
  <c r="BE138"/>
  <c r="BE140"/>
  <c r="BE146"/>
  <c r="BE149"/>
  <c r="BE152"/>
  <c r="BE154"/>
  <c r="BE168"/>
  <c r="BE179"/>
  <c r="BE198"/>
  <c r="BE289"/>
  <c r="BE300"/>
  <c r="BE302"/>
  <c r="BE306"/>
  <c r="BE309"/>
  <c r="BE312"/>
  <c r="BE315"/>
  <c r="BE321"/>
  <c r="BE324"/>
  <c r="BE375"/>
  <c r="BE379"/>
  <c r="BE385"/>
  <c r="BE391"/>
  <c r="BK390"/>
  <c r="J390"/>
  <c r="J104"/>
  <c i="2" r="F34"/>
  <c i="1" r="BA95"/>
  <c i="2" r="F37"/>
  <c i="1" r="BD95"/>
  <c i="3" r="F34"/>
  <c i="1" r="BA96"/>
  <c i="3" r="F37"/>
  <c i="1" r="BD96"/>
  <c i="2" r="F36"/>
  <c i="1" r="BC95"/>
  <c i="2" r="F35"/>
  <c i="1" r="BB95"/>
  <c i="3" r="F35"/>
  <c i="1" r="BB96"/>
  <c i="2" r="J34"/>
  <c i="1" r="AW95"/>
  <c i="3" r="J34"/>
  <c i="1" r="AW96"/>
  <c i="3" r="F36"/>
  <c i="1" r="BC96"/>
  <c i="3" l="1" r="BK125"/>
  <c r="J125"/>
  <c r="J97"/>
  <c r="T125"/>
  <c r="T124"/>
  <c r="P125"/>
  <c r="P124"/>
  <c i="1" r="AU96"/>
  <c i="3" r="R125"/>
  <c r="R124"/>
  <c r="J126"/>
  <c r="J98"/>
  <c i="2" r="BK117"/>
  <c r="J117"/>
  <c r="J96"/>
  <c i="1" r="AU94"/>
  <c r="BD94"/>
  <c r="W33"/>
  <c i="3" r="F33"/>
  <c i="1" r="AZ96"/>
  <c r="BB94"/>
  <c r="AX94"/>
  <c i="2" r="F33"/>
  <c i="1" r="AZ95"/>
  <c r="BA94"/>
  <c r="W30"/>
  <c r="BC94"/>
  <c r="W32"/>
  <c i="2" r="J33"/>
  <c i="1" r="AV95"/>
  <c r="AT95"/>
  <c i="3" r="J33"/>
  <c i="1" r="AV96"/>
  <c r="AT96"/>
  <c i="3" l="1" r="BK124"/>
  <c r="J124"/>
  <c r="J96"/>
  <c i="1" r="AZ94"/>
  <c r="W29"/>
  <c r="W31"/>
  <c i="2" r="J30"/>
  <c i="1" r="AG95"/>
  <c r="AN95"/>
  <c r="AW94"/>
  <c r="AK30"/>
  <c r="AY94"/>
  <c i="2" l="1" r="J39"/>
  <c i="1" r="AV94"/>
  <c r="AK29"/>
  <c i="3" r="J30"/>
  <c i="1" r="AG96"/>
  <c r="AN96"/>
  <c i="3" l="1" r="J39"/>
  <c i="1" r="AG94"/>
  <c r="AK26"/>
  <c r="AK35"/>
  <c r="AT94"/>
  <c l="1" r="AN94"/>
</calcChain>
</file>

<file path=xl/sharedStrings.xml><?xml version="1.0" encoding="utf-8"?>
<sst xmlns="http://schemas.openxmlformats.org/spreadsheetml/2006/main">
  <si>
    <t>Export Komplet</t>
  </si>
  <si>
    <t/>
  </si>
  <si>
    <t>2.0</t>
  </si>
  <si>
    <t>ZAMOK</t>
  </si>
  <si>
    <t>False</t>
  </si>
  <si>
    <t>{2dea79f2-4e93-4195-83e8-864e21c1f26d}</t>
  </si>
  <si>
    <t>0,01</t>
  </si>
  <si>
    <t>21</t>
  </si>
  <si>
    <t>15</t>
  </si>
  <si>
    <t>REKAPITULACE STAVBY</t>
  </si>
  <si>
    <t xml:space="preserve">v ---  níže se nacházejí doplnkové a pomocné údaje k sestavám  --- v</t>
  </si>
  <si>
    <t>Návod na vyplnění</t>
  </si>
  <si>
    <t>0,001</t>
  </si>
  <si>
    <t>Kód:</t>
  </si>
  <si>
    <t>TPI11/19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</si>
  <si>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</si>
  <si>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</si>
  <si>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páteřní komunikace na městském hřbitově, Třeboň</t>
  </si>
  <si>
    <t>KSO:</t>
  </si>
  <si>
    <t>CC-CZ:</t>
  </si>
  <si>
    <t>Místo:</t>
  </si>
  <si>
    <t>Třeboň</t>
  </si>
  <si>
    <t>Datum:</t>
  </si>
  <si>
    <t>30. 7. 2019</t>
  </si>
  <si>
    <t>Zadavatel:</t>
  </si>
  <si>
    <t>IČ:</t>
  </si>
  <si>
    <t>Město Třeboň</t>
  </si>
  <si>
    <t>DIČ:</t>
  </si>
  <si>
    <t>Uchazeč:</t>
  </si>
  <si>
    <t>Vyplň údaj</t>
  </si>
  <si>
    <t>Projektant:</t>
  </si>
  <si>
    <t>WAY project s.r.o.</t>
  </si>
  <si>
    <t>True</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</si>
  <si>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</si>
  <si>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</si>
  <si>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</si>
  <si>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</si>
  <si>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</si>
  <si>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</si>
  <si>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</si>
  <si>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</si>
  <si>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</si>
  <si>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</si>
  <si>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</si>
  <si>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</si>
  <si>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</si>
  <si>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</si>
  <si>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</si>
  <si>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</si>
  <si>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</si>
  <si>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</si>
  <si>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</si>
  <si>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</si>
  <si>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</si>
  <si>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</si>
  <si>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</si>
  <si>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</si>
  <si>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</si>
  <si>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</si>
  <si>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</si>
  <si>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</si>
  <si>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</si>
  <si>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</si>
  <si>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</si>
  <si>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</si>
  <si>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</si>
  <si>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</si>
  <si>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</si>
  <si>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</si>
  <si>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</si>
  <si>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</si>
  <si>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</si>
  <si>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</si>
  <si>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</si>
  <si>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</si>
  <si>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</si>
  <si>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</si>
  <si>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</si>
  <si>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</si>
  <si>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</si>
  <si>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</si>
  <si>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02</t>
  </si>
  <si>
    <t>Ostatní a vedlejší náklady</t>
  </si>
  <si>
    <t>STA</t>
  </si>
  <si>
    <t>1</t>
  </si>
  <si>
    <t>{9966d136-5083-4f5c-9790-694e15f4dac7}</t>
  </si>
  <si>
    <t>2</t>
  </si>
  <si>
    <t>101</t>
  </si>
  <si>
    <t>Komunikace</t>
  </si>
  <si>
    <t>{b13794ea-2d16-4d5e-9302-de8fbc039fd9}</t>
  </si>
  <si>
    <t>822 27 72</t>
  </si>
  <si>
    <t>KRYCÍ LIST SOUPISU PRACÍ</t>
  </si>
  <si>
    <t>Objekt:</t>
  </si>
  <si>
    <t>02 - Ostatní a vedlejší náklady</t>
  </si>
  <si>
    <t>REKAPITULACE ČLENĚNÍ SOUPISU PRACÍ</t>
  </si>
  <si>
    <t>Kód dílu - Popis</t>
  </si>
  <si>
    <t>Cena celkem [CZK]</t>
  </si>
  <si>
    <t>Náklady ze soupisu prací</t>
  </si>
  <si>
    <t>-1</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</si>
  <si>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</si>
  <si>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</si>
  <si>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</si>
  <si>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</si>
  <si>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</si>
  <si>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</si>
  <si>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</si>
  <si>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</si>
  <si>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</si>
  <si>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</si>
  <si>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</si>
  <si>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</si>
  <si>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</si>
  <si>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</si>
  <si>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</si>
  <si>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Ostatní</t>
  </si>
  <si>
    <t>4</t>
  </si>
  <si>
    <t>ROZPOCET</t>
  </si>
  <si>
    <t>K</t>
  </si>
  <si>
    <t>011403000</t>
  </si>
  <si>
    <t>Průzkum výskytu nebezpečných látek bez rozlišení</t>
  </si>
  <si>
    <t>kpl</t>
  </si>
  <si>
    <t>CS ÚRS 2019 01</t>
  </si>
  <si>
    <t>1024</t>
  </si>
  <si>
    <t>1383581054</t>
  </si>
  <si>
    <t>VV</t>
  </si>
  <si>
    <t xml:space="preserve">zajištění průzkumu stávajících asfaltových směsí získaných na stavbě za účelem zatřídění dle vyhl. č. 130/2019 Sb., potvrzení hodnot z předběžného </t>
  </si>
  <si>
    <t>diagnostic.průzkumu</t>
  </si>
  <si>
    <t>"bere se pro celou stavbu jako celek - jedna zkouška za předpokladu dvou asf. vrstev" 1</t>
  </si>
  <si>
    <t>Čerpat po odsouhlasení TDI.</t>
  </si>
  <si>
    <t>053002000</t>
  </si>
  <si>
    <t>Poplatky</t>
  </si>
  <si>
    <t>512</t>
  </si>
  <si>
    <t>-1803026739</t>
  </si>
  <si>
    <t>"za vytýčení inženýrský sítí pro stavbu jako celek" 1</t>
  </si>
  <si>
    <t>3</t>
  </si>
  <si>
    <t>043103000w</t>
  </si>
  <si>
    <t>Zkoušky bez rozlišení</t>
  </si>
  <si>
    <t>-631003639</t>
  </si>
  <si>
    <t xml:space="preserve">zajištění všech zkoušek materiálů  dle požadavků TKP a ZTKP</t>
  </si>
  <si>
    <t>"Zkoušky materiálů zhotovitelem, pro stavbu jako celek" 1</t>
  </si>
  <si>
    <t>043103000w1</t>
  </si>
  <si>
    <t>Kč</t>
  </si>
  <si>
    <t>-828958501</t>
  </si>
  <si>
    <t>"bere se pro stavbu jako celek" 10000</t>
  </si>
  <si>
    <t>5</t>
  </si>
  <si>
    <t>043194000w</t>
  </si>
  <si>
    <t>Ostatní zkoušky</t>
  </si>
  <si>
    <t>583666159</t>
  </si>
  <si>
    <t>zajištění všech zkoušek konstrukcí a prací dle požadavků TKP a ZTKP</t>
  </si>
  <si>
    <t>"Pro stavbu jako celek" 1</t>
  </si>
  <si>
    <t>6</t>
  </si>
  <si>
    <t>043194000w1</t>
  </si>
  <si>
    <t>-1265643410</t>
  </si>
  <si>
    <t>"bere se pro celou stavbu jako celek" 10000</t>
  </si>
  <si>
    <t>7</t>
  </si>
  <si>
    <t>034303000</t>
  </si>
  <si>
    <t>Dopravní značení na staveništi</t>
  </si>
  <si>
    <t>-1599670676</t>
  </si>
  <si>
    <t>dopravně inženýrské opatření v areálu hřbitova</t>
  </si>
  <si>
    <t>označení omezení provozu</t>
  </si>
  <si>
    <t>"bere se pro stavbu jako celek" 1</t>
  </si>
  <si>
    <t>8</t>
  </si>
  <si>
    <t>012203000</t>
  </si>
  <si>
    <t>Geodetické práce při provádění stavby</t>
  </si>
  <si>
    <t>-519015433</t>
  </si>
  <si>
    <t>podrobné vytýčení podle vytyčovacích protokolů</t>
  </si>
  <si>
    <t>podrobné vytýčení výšek povrchu podle příčných řezů</t>
  </si>
  <si>
    <t>"pro stavbu jako celek" 1</t>
  </si>
  <si>
    <t>9</t>
  </si>
  <si>
    <t>012303000</t>
  </si>
  <si>
    <t>Geodetické práce po výstavbě</t>
  </si>
  <si>
    <t>2101929908</t>
  </si>
  <si>
    <t>Zaměření skutečného provedení stavby</t>
  </si>
  <si>
    <t>10</t>
  </si>
  <si>
    <t>013254000</t>
  </si>
  <si>
    <t>Dokumentace skutečného provedení stavby</t>
  </si>
  <si>
    <t>773017539</t>
  </si>
  <si>
    <t xml:space="preserve">vypracování  dokumentace skutečného provedení</t>
  </si>
  <si>
    <t>"pro stavbu jako celek, PD ve 4 vyhotoveních" 1</t>
  </si>
  <si>
    <t>11</t>
  </si>
  <si>
    <t>042503000</t>
  </si>
  <si>
    <t>Plán BOZP na staveništi</t>
  </si>
  <si>
    <t>121459794</t>
  </si>
  <si>
    <t>opatření pro zajištění BOZP na staveništi</t>
  </si>
  <si>
    <t>oplocení a ohrazení staveniště, vytýčení bezp. koridoru pro pěší a cyklisty</t>
  </si>
  <si>
    <t>101 - Komunikace</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</si>
  <si>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</si>
  <si>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</si>
  <si>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</si>
  <si>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</si>
  <si>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</si>
  <si>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</si>
  <si>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</si>
  <si>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</si>
  <si>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HSV</t>
  </si>
  <si>
    <t>Práce a dodávky HSV</t>
  </si>
  <si>
    <t>Zemní práce</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</si>
  <si>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</si>
  <si>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</si>
  <si>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</si>
  <si>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1805034971</t>
  </si>
  <si>
    <t>"rozebrání dlaždic pro novou plochu z výkazu výměr"38,9</t>
  </si>
  <si>
    <t>"rozebrání dlaždic pro předláždění z výkazu výměr"24,9</t>
  </si>
  <si>
    <t>Součet</t>
  </si>
  <si>
    <t>113106161</t>
  </si>
  <si>
    <t>Rozebrání dlažeb a dílců vozovek a ploch s přemístěním hmot na skládku na vzdálenost do 3 m nebo s naložením na dopravní prostředek, s jakoukoliv výplní spár ručně z drobných kostek nebo odseků s ložem z kameniva</t>
  </si>
  <si>
    <t>-1342229428</t>
  </si>
  <si>
    <t>"plocha pro předláždění, dle výkazu výměr"1,8</t>
  </si>
  <si>
    <t>113107322</t>
  </si>
  <si>
    <t>Odstranění podkladů nebo krytů strojně plochy jednotlivě do 50 m2 s přemístěním hmot na skládku na vzdálenost do 3 m nebo s naložením na dopravní prostředek z kameniva hrubého drceného, o tl. vrstvy přes 100 do 200 mm</t>
  </si>
  <si>
    <t>2052135753</t>
  </si>
  <si>
    <t>"odstranění podkladu zpevněných ploch, uvažuje se 150 mm"38,9</t>
  </si>
  <si>
    <t>113107323</t>
  </si>
  <si>
    <t>Odstranění podkladů nebo krytů strojně plochy jednotlivě do 50 m2 s přemístěním hmot na skládku na vzdálenost do 3 m nebo s naložením na dopravní prostředek z kameniva hrubého drceného, o tl. vrstvy přes 200 do 300 mm</t>
  </si>
  <si>
    <t>-1303908890</t>
  </si>
  <si>
    <t>"odstranění podkladu při překopech, uvažuje se 250 mm"</t>
  </si>
  <si>
    <t>20*0,9</t>
  </si>
  <si>
    <t>113154124</t>
  </si>
  <si>
    <t xml:space="preserve">Frézování živičného podkladu nebo krytu  s naložením na dopravní prostředek plochy do 500 m2 bez překážek v trase pruhu šířky přes 0,5 m do 1 m, tloušťky vrstvy 100 mm</t>
  </si>
  <si>
    <t>1974168560</t>
  </si>
  <si>
    <t>"uvažuje se tl. 60 mm, lokálně v hrbolu 80 mm,z výkazu výměr"328</t>
  </si>
  <si>
    <t>113202111</t>
  </si>
  <si>
    <t xml:space="preserve">Vytrhání obrub  s vybouráním lože, s přemístěním hmot na skládku na vzdálenost do 3 m nebo s naložením na dopravní prostředek z krajníků nebo obrubníků stojatých</t>
  </si>
  <si>
    <t>m</t>
  </si>
  <si>
    <t>-1184158234</t>
  </si>
  <si>
    <t>PSC</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</si>
  <si>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</si>
  <si>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"Vytrhání betonových  obrubníků  stojatých dle výk. výměr" 233,7</t>
  </si>
  <si>
    <t>120901121</t>
  </si>
  <si>
    <t>Bourání konstrukcí v odkopávkách a prokopávkách s přemístěním suti na hromady na vzdálenost do 20 m nebo s naložením na dopravní prostředek ručně z betonu prostého neprokládaného</t>
  </si>
  <si>
    <t>m3</t>
  </si>
  <si>
    <t>637946262</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</si>
  <si>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Vodorovné přemístění materiálu nad 20 m z rozbouraných konstrukcí ve výkopišti se oceňuje jako přemístění výkopku z hornin tř. 5 až 7 cenami souboru cen 162 . 0-1 . Vodorovné přemístění výkopku. 4. Svislé přemístění materiálu z rozbouraných konstrukcí ve výkopišti se oceňuje jako přemístění výkopku z hornin tř. 5 až 7 cenami souboru cen 161 10-11 Svislé přemístění výkopku. 5. Ceny nelze použít pro bourání konstrukcí pod vodou; toto bourání se ocení individuálně. 6. Objem vybouraného materiálu pro přemístění se rovná objemu konstrukcí před rozbouráním. 7. Vzdálenost vodorovného přemístění se určuje od těžiště původní konstrukce do těžiště skládky. </t>
  </si>
  <si>
    <t xml:space="preserve">"Bourání rušených  vpustí, předpokl.zděná kce hl.3m,cca 1 m3/1kus, dle výk. výměr" 3*1</t>
  </si>
  <si>
    <t>121101101</t>
  </si>
  <si>
    <t xml:space="preserve">Sejmutí ornice nebo lesní půdy  s vodorovným přemístěním na hromady v místě upotřebení nebo na dočasné či trvalé skládky se složením, na vzdálenost do 50 m</t>
  </si>
  <si>
    <t>-1270500469</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</si>
  <si>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</si>
  <si>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"odhumusování dle výk. výměr" 38,62*0,1</t>
  </si>
  <si>
    <t>122202201</t>
  </si>
  <si>
    <t xml:space="preserve">Odkopávky a prokopávky nezapažené pro silnice  s přemístěním výkopku v příčných profilech na vzdálenost do 15 m nebo s naložením na dopravní prostředek v hornině tř. 3 do 100 m3</t>
  </si>
  <si>
    <t>967724884</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</si>
  <si>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</si>
  <si>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"výkop pro nové konstrukce dle výk. výměr" 1,6</t>
  </si>
  <si>
    <t>122202209</t>
  </si>
  <si>
    <t xml:space="preserve">Odkopávky a prokopávky nezapažené pro silnice  s přemístěním výkopku v příčných profilech na vzdálenost do 15 m nebo s naložením na dopravní prostředek v hornině tř. 3 Příplatek k cenám za lepivost horniny tř. 3</t>
  </si>
  <si>
    <t>100905614</t>
  </si>
  <si>
    <t>132101101</t>
  </si>
  <si>
    <t xml:space="preserve">Hloubení zapažených i nezapažených rýh šířky do 600 mm  s urovnáním dna do předepsaného profilu a spádu v horninách tř. 1 a 2 do 100 m3</t>
  </si>
  <si>
    <t>-662352285</t>
  </si>
  <si>
    <t>"rýha pro osazení odvodň.žlabu, prům.hl. 0,27"</t>
  </si>
  <si>
    <t>0,2*59,5*0,27</t>
  </si>
  <si>
    <t>12</t>
  </si>
  <si>
    <t>132301201</t>
  </si>
  <si>
    <t xml:space="preserve">Hloubení zapažených i nezapažených rýh šířky přes 600 do 2 000 mm  s urovnáním dna do předepsaného profilu a spádu v hornině tř. 4 do 100 m3</t>
  </si>
  <si>
    <t>-1599175315</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</si>
  <si>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</si>
  <si>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výkop pro přípojku uliční vpust , dl. 9,8</t>
  </si>
  <si>
    <t>šířka rýhy 0,9m , hl. prům cca 1,54 po odečtu podklad.vrstev</t>
  </si>
  <si>
    <t>9,8*0,9*1,54</t>
  </si>
  <si>
    <t>výkop pro přípojky liniového odvodnění</t>
  </si>
  <si>
    <t>šířka rýhy 0,9 m, hl. prům cca 1,2 po odečtu podklad.vrstev</t>
  </si>
  <si>
    <t>"délka dle výkazu výměr" (20-9,8)*0,9*1,2</t>
  </si>
  <si>
    <t>13</t>
  </si>
  <si>
    <t>132301209</t>
  </si>
  <si>
    <t xml:space="preserve">Hloubení zapažených i nezapažených rýh šířky přes 600 do 2 000 mm  s urovnáním dna do předepsaného profilu a spádu v hornině tř. 4 Příplatek k cenám za lepivost horniny tř. 4</t>
  </si>
  <si>
    <t>233649569</t>
  </si>
  <si>
    <t>14</t>
  </si>
  <si>
    <t>133301101</t>
  </si>
  <si>
    <t xml:space="preserve">Hloubení zapažených i nezapažených šachet  s případným nutným přemístěním výkopku ve výkopišti v hornině tř. 4 do 100 m3</t>
  </si>
  <si>
    <t>1262779968</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</si>
  <si>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</si>
  <si>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 xml:space="preserve">"pro jednoduché ul. vpusti,  půdor. 1,2x1,2m, cca hl. 2,3 pod plání " 1,2*1,2*2,3*1</t>
  </si>
  <si>
    <t>133301109</t>
  </si>
  <si>
    <t xml:space="preserve">Hloubení zapažených i nezapažených šachet  s případným nutným přemístěním výkopku ve výkopišti v hornině tř. 4 Příplatek k cenám za lepivost horniny tř. 4</t>
  </si>
  <si>
    <t>1370845051</t>
  </si>
  <si>
    <t>16</t>
  </si>
  <si>
    <t>151101102</t>
  </si>
  <si>
    <t xml:space="preserve">Zřízení pažení a rozepření stěn rýh pro podzemní vedení pro všechny šířky rýhy  příložné pro jakoukoliv mezerovitost, hloubky do 4 m</t>
  </si>
  <si>
    <t>-1558145004</t>
  </si>
  <si>
    <t>"Pro šachtu uliční vpusti pod sil. plání hl.2,3" 1,2*2,3*4*1</t>
  </si>
  <si>
    <t>"Pro překopy pod sil. plání hl.1,54m, 1,2 m " (9,8*1,54*2)+((20-9,8)*1,2*2)</t>
  </si>
  <si>
    <t>17</t>
  </si>
  <si>
    <t>151101112</t>
  </si>
  <si>
    <t>Odstranění pažení a rozepření stěn rýh pro podzemní vedení s uložením materiálu na vzdálenost do 3 m od kraje výkopu příložné, hloubky přes 2 do 4 m</t>
  </si>
  <si>
    <t>-240507331</t>
  </si>
  <si>
    <t>"dle zřízení" 65,704</t>
  </si>
  <si>
    <t>18</t>
  </si>
  <si>
    <t>161101101</t>
  </si>
  <si>
    <t xml:space="preserve">Svislé přemístění výkopku  bez naložení do dopravní nádoby avšak s vyprázdněním dopravní nádoby na hromadu nebo do dopravního prostředku z horniny tř. 1 až 4, při hloubce výkopu přes 1 do 2,5 m</t>
  </si>
  <si>
    <t>1605971305</t>
  </si>
  <si>
    <t>"bourané zděné vpusti"3</t>
  </si>
  <si>
    <t>"výkop rýhy a šachty"24,599+3,312</t>
  </si>
  <si>
    <t>19</t>
  </si>
  <si>
    <t>162701105</t>
  </si>
  <si>
    <t xml:space="preserve">Vodorovné přemístění výkopku nebo sypaniny po suchu  na obvyklém dopravním prostředku, bez naložení výkopku, avšak se složením bez rozhrnutí z horniny tř. 1 až 4 na vzdálenost přes 9 000 do 10 000 m</t>
  </si>
  <si>
    <t>1483032301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</si>
  <si>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</si>
  <si>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vodor. přeprava přebyt. zeminy na skládku do 16km</t>
  </si>
  <si>
    <t>"odkopávka" 1,6</t>
  </si>
  <si>
    <t>"zemina rýh a šachet" 3,213+24,599+3,312</t>
  </si>
  <si>
    <t>"odečte se zemina pro zásyp" -21,861</t>
  </si>
  <si>
    <t>"odečte se zemina pro násypy dle výk. výměr" -1,6</t>
  </si>
  <si>
    <t>20</t>
  </si>
  <si>
    <t>162701109</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</si>
  <si>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</si>
  <si>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1935872291</t>
  </si>
  <si>
    <t>na skládku do 16 km</t>
  </si>
  <si>
    <t>"dle vodor. přemístění výkopku tř. 1-4" 9,263*(16-10)</t>
  </si>
  <si>
    <t>171101101</t>
  </si>
  <si>
    <t xml:space="preserve">Uložení sypaniny do násypů  s rozprostřením sypaniny ve vrstvách a s hrubým urovnáním zhutněných s uzavřením povrchu násypu z hornin soudržných s předepsanou mírou zhutnění v procentech výsledků zkoušek Proctor-Standard (dále jen PS) na 95 % PS</t>
  </si>
  <si>
    <t>-1151528357</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</si>
  <si>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</si>
  <si>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"pro dodatečný násyp dle výk. výměr" 1,6</t>
  </si>
  <si>
    <t>22</t>
  </si>
  <si>
    <t>171201211</t>
  </si>
  <si>
    <t>Poplatek za uložení stavebního odpadu na skládce (skládkovné) zeminy a kameniva zatříděného do Katalogu odpadů pod kódem 170 504</t>
  </si>
  <si>
    <t>t</t>
  </si>
  <si>
    <t>-1370497663</t>
  </si>
  <si>
    <t xml:space="preserve">Poznámka k souboru cen:_x000d_
1. Ceny uvedené v souboru cen lze po dohodě upravit podle místních podmínek. </t>
  </si>
  <si>
    <t>"dle přemístění na skládku" 9,263*1,8</t>
  </si>
  <si>
    <t>23</t>
  </si>
  <si>
    <t>174101101</t>
  </si>
  <si>
    <t xml:space="preserve">Zásyp sypaninou z jakékoliv horniny  s uložením výkopku ve vrstvách se zhutněním jam, šachet, rýh nebo kolem objektů v těchto vykopávkách</t>
  </si>
  <si>
    <t>100568210</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</si>
  <si>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</si>
  <si>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bouraných vpustí"0,8*0,8*3*3</t>
  </si>
  <si>
    <t>"výkop rýh do š.2 m" 24,599</t>
  </si>
  <si>
    <t>"výkop šachet" 3,312</t>
  </si>
  <si>
    <t>"odečte se obsyp vč. potrubí" -9,36</t>
  </si>
  <si>
    <t>odečte se zemina vytlačená tělesy ul. vpustí</t>
  </si>
  <si>
    <t>-0,3*0,3*3,14*2,3*1</t>
  </si>
  <si>
    <t>odečte se lože pro potrubí</t>
  </si>
  <si>
    <t>-0,9*20*0,1</t>
  </si>
  <si>
    <t>24</t>
  </si>
  <si>
    <t>175111101</t>
  </si>
  <si>
    <t>Obsypání potrubí ručně sypaninou z vhodných hornin tř. 1 až 4 nebo materiálem připraveným podél výkopu ve vzdálenosti do 3 m od jeho kraje, pro jakoukoliv hloubku výkopu a míru zhutnění bez prohození sypaniny sítem</t>
  </si>
  <si>
    <t>-472783130</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</si>
  <si>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</si>
  <si>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přípojky DN 200 do výšky 0,3 m nad povrch potrubí</t>
  </si>
  <si>
    <t>(0,20+0,02+0,3)*0,9*20</t>
  </si>
  <si>
    <t>odečte se zemina vytlačená potrubím DN 200</t>
  </si>
  <si>
    <t>-(0,11*0,11)*3,14*20</t>
  </si>
  <si>
    <t>25</t>
  </si>
  <si>
    <t>M</t>
  </si>
  <si>
    <t>583313450</t>
  </si>
  <si>
    <t>kamenivo těžené drobné frakce 0/4</t>
  </si>
  <si>
    <t>73887226</t>
  </si>
  <si>
    <t>"pro obsyp, cca 2,0 t/m3" 8,6*2,0</t>
  </si>
  <si>
    <t>26</t>
  </si>
  <si>
    <t>181301101</t>
  </si>
  <si>
    <t>Rozprostření a urovnání ornice v rovině nebo ve svahu sklonu do 1:5 při souvislé ploše do 500 m2, tl. vrstvy do 100 mm</t>
  </si>
  <si>
    <t>160455051</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</si>
  <si>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</si>
  <si>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"ohumusování v rovině dle výk. výměr" 38,62</t>
  </si>
  <si>
    <t>27</t>
  </si>
  <si>
    <t>181411131</t>
  </si>
  <si>
    <t>Založení trávníku na půdě předem připravené plochy do 1000 m2 výsevem včetně utažení parkového v rovině nebo na svahu do 1:5</t>
  </si>
  <si>
    <t>-788904107</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</si>
  <si>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</si>
  <si>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"dle ohumusování v rovině dle výk. výměr" 38,62</t>
  </si>
  <si>
    <t>28</t>
  </si>
  <si>
    <t>005724100</t>
  </si>
  <si>
    <t>osivo směs travní parková</t>
  </si>
  <si>
    <t>kg</t>
  </si>
  <si>
    <t>1211085951</t>
  </si>
  <si>
    <t>dle ohumusování dle výk. výměr, cca 0,03 kg/m2</t>
  </si>
  <si>
    <t>38,62*0,03</t>
  </si>
  <si>
    <t>29</t>
  </si>
  <si>
    <t>185804312</t>
  </si>
  <si>
    <t>Zalití rostlin vodou plochy záhonů jednotlivě přes 20 m2</t>
  </si>
  <si>
    <t>-2133174130</t>
  </si>
  <si>
    <t>uvažuje se 10x po 5l na 1 m2 travnatých ploch</t>
  </si>
  <si>
    <t>38,62*10*0,005</t>
  </si>
  <si>
    <t>30</t>
  </si>
  <si>
    <t>181951101</t>
  </si>
  <si>
    <t xml:space="preserve">Úprava pláně vyrovnáním výškových rozdílů  v hornině tř. 1 až 4 bez zhutnění</t>
  </si>
  <si>
    <t>508696017</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</si>
  <si>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</si>
  <si>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"pro ohumusování v rovině dle výk. výměr" 38,62</t>
  </si>
  <si>
    <t>31</t>
  </si>
  <si>
    <t>181951102</t>
  </si>
  <si>
    <t xml:space="preserve">Úprava pláně vyrovnáním výškových rozdílů  v hornině tř. 1 až 4 se zhutněním</t>
  </si>
  <si>
    <t>-746915973</t>
  </si>
  <si>
    <t>"pláň po překopech"20*0,9</t>
  </si>
  <si>
    <t>"pláň po vybour. vpustech"0,8*0,8*3</t>
  </si>
  <si>
    <t>"pláň pod novými kcemi zpevněných ploch"38,92</t>
  </si>
  <si>
    <t>"pláň pod obrubníky a odvodň.žlaby"(0,28*233,7)+(0,2*59,5)</t>
  </si>
  <si>
    <t>Vodorovné konstrukce</t>
  </si>
  <si>
    <t>32</t>
  </si>
  <si>
    <t>451572111</t>
  </si>
  <si>
    <t>Lože pod potrubí, stoky a drobné objekty v otevřeném výkopu z kameniva drobného těženého 0 až 4 mm</t>
  </si>
  <si>
    <t>1178178458</t>
  </si>
  <si>
    <t xml:space="preserve">Poznámka k souboru cen:_x000d_
1. Ceny -1111 a -1192 lze použít i pro zřízení sběrných vrstev nad drenážními trubkami. 2. V cenách -5111 a -1192 jsou započteny i náklady na prohození výkopku získaného při zemních pracích. </t>
  </si>
  <si>
    <t>pod přípojky dle výkazu výměr</t>
  </si>
  <si>
    <t>"kubatura" 0,9*20*0,1</t>
  </si>
  <si>
    <t>33</t>
  </si>
  <si>
    <t>452112121</t>
  </si>
  <si>
    <t>Osazení betonových dílců prstenců nebo rámů pod poklopy a mříže, výšky přes 100 do 200 mm</t>
  </si>
  <si>
    <t>kus</t>
  </si>
  <si>
    <t>1076914426</t>
  </si>
  <si>
    <t xml:space="preserve">Poznámka k souboru cen:_x000d_
1. V cenách nejsou započteny náklady na dodávku betonových výrobků; tyto se oceňují ve specifikaci. </t>
  </si>
  <si>
    <t>pro nové uliční vpusti, 2 ks/vpust</t>
  </si>
  <si>
    <t>"dle výk. výměr" 1*2</t>
  </si>
  <si>
    <t>34</t>
  </si>
  <si>
    <t>592238640</t>
  </si>
  <si>
    <t>prstenec pro uliční vpusť vyrovnávací betonový 390x60x130mm</t>
  </si>
  <si>
    <t>-923924228</t>
  </si>
  <si>
    <t>35</t>
  </si>
  <si>
    <t>592238210</t>
  </si>
  <si>
    <t>vpusť uliční prstenec betonový 180x660x100mm</t>
  </si>
  <si>
    <t>1392327799</t>
  </si>
  <si>
    <t>Komunikace pozemní</t>
  </si>
  <si>
    <t>36</t>
  </si>
  <si>
    <t>564851111</t>
  </si>
  <si>
    <t xml:space="preserve">Podklad ze štěrkodrti ŠD  s rozprostřením a zhutněním, po zhutnění tl. 150 mm</t>
  </si>
  <si>
    <t>620529476</t>
  </si>
  <si>
    <t xml:space="preserve">Pro konstrukci dlážděných ploch  v min. tl. 150 mm, prům. 160 mm, ŠDa 0/63</t>
  </si>
  <si>
    <t>"dle výk výměr" 38,9</t>
  </si>
  <si>
    <t>37</t>
  </si>
  <si>
    <t>566901132</t>
  </si>
  <si>
    <t>Vyspravení podkladu po překopech inženýrských sítí plochy do 15 m2 s rozprostřením a zhutněním štěrkodrtí tl. 150 mm</t>
  </si>
  <si>
    <t>1935753266</t>
  </si>
  <si>
    <t>"překop pro přípojky ve dvou vrstvách po 150 mm"20*0,9*2</t>
  </si>
  <si>
    <t>"po vybouraných vpustech ve dvou vrstvách po 150 mm"0,8*0,8*2*3</t>
  </si>
  <si>
    <t>38</t>
  </si>
  <si>
    <t>566901161</t>
  </si>
  <si>
    <t>Vyspravení podkladu po překopech inženýrských sítí plochy do 15 m2 s rozprostřením a zhutněním obalovaným kamenivem ACP (OK) tl. 100 mm</t>
  </si>
  <si>
    <t>-2068624412</t>
  </si>
  <si>
    <t>"překop pro přípojky, uvažuje se tl. 50 mm"20*0,9</t>
  </si>
  <si>
    <t>"po vybouraných vpustech "0,8*0,8*3</t>
  </si>
  <si>
    <t>39</t>
  </si>
  <si>
    <t>569231111</t>
  </si>
  <si>
    <t xml:space="preserve">Zpevnění krajnic nebo komunikací pro pěší  s rozprostřením a zhutněním, po zhutnění štěrkopískem nebo kamenivem těženým tl. 100 mm</t>
  </si>
  <si>
    <t>-1097577485</t>
  </si>
  <si>
    <t>"napojení ŠP cest, dle výkazu výměr"3,07</t>
  </si>
  <si>
    <t>40</t>
  </si>
  <si>
    <t>572141111</t>
  </si>
  <si>
    <t xml:space="preserve">Vyrovnání povrchu dosavadních krytů  s rozprostřením hmot a zhutněním asfaltovým betonem ACO (AB) tl. od 20 do 40 mm</t>
  </si>
  <si>
    <t>785488182</t>
  </si>
  <si>
    <t xml:space="preserve">"průměrná tl. 4 cm, celkem  cca 13,73 m3"328</t>
  </si>
  <si>
    <t>41</t>
  </si>
  <si>
    <t>573211107</t>
  </si>
  <si>
    <t>Postřik spojovací PS bez posypu kamenivem z asfaltu silničního, v množství 0,30 kg/m2</t>
  </si>
  <si>
    <t>-599200724</t>
  </si>
  <si>
    <t>"dle pol.asfalt.beton"328</t>
  </si>
  <si>
    <t>42</t>
  </si>
  <si>
    <t>577123121</t>
  </si>
  <si>
    <t xml:space="preserve">Asfaltový beton vrstva obrusná ACO 8 (ABJ)  s rozprostřením a se zhutněním z nemodifikovaného asfaltu v pruhu šířky přes 3 m, po zhutnění tl. 30 mm</t>
  </si>
  <si>
    <t>2018220536</t>
  </si>
  <si>
    <t>"dle výkazu výměr, obrusná "328,0</t>
  </si>
  <si>
    <t>43</t>
  </si>
  <si>
    <t>591211111</t>
  </si>
  <si>
    <t xml:space="preserve">Kladení dlažby z kostek  s provedením lože do tl. 50 mm, s vyplněním spár, s dvojím beraněním a se smetením přebytečného materiálu na krajnici drobných z kamene, do lože z kameniva těženého</t>
  </si>
  <si>
    <t>781538571</t>
  </si>
  <si>
    <t>"předláždění napojované cesty, použité stáv.kostky"1,8</t>
  </si>
  <si>
    <t>44</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</si>
  <si>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</si>
  <si>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</si>
  <si>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-276863420</t>
  </si>
  <si>
    <t>"předláždění dlážděných ploch, použita stáv.dlažba0,6*0,6,0,6*0,4, 0,3*0,3"12,1+12,3+0,5</t>
  </si>
  <si>
    <t>"plocha s novým povrchem, dle výkazu výměr"38,9</t>
  </si>
  <si>
    <t>45</t>
  </si>
  <si>
    <t>59246004</t>
  </si>
  <si>
    <t>dlažba plošná betonová terasová hladká 600x600x60mm</t>
  </si>
  <si>
    <t>-288544803</t>
  </si>
  <si>
    <t>"uvažovaná vibrolisovaná betonová dlažba přírodní 600x600x50 mm"38,9</t>
  </si>
  <si>
    <t>Trubní vedení</t>
  </si>
  <si>
    <t>46</t>
  </si>
  <si>
    <t>817354111</t>
  </si>
  <si>
    <t xml:space="preserve">Montáž betonových útesů s hrdlem  na potrubí betonovém a železobetonovém DN 200</t>
  </si>
  <si>
    <t>1823586035</t>
  </si>
  <si>
    <t xml:space="preserve">Poznámka k souboru cen:_x000d_
1. V cenách jsou započteny i náklady na odsekání betonových trub na útesy a na vysekání otvorů v betonových nebo železobetonových troubách. 2. V cenách nejsou započteny náklady na: a) obetonování útesů; tyto náklady se oceňují cenami souboru cen 899 62-11 Obetonování drenážního potrubí prostým betonem, katalogu 831-1 Hydromeliorace zemědělské, části A 01 tohoto katalogu, b) dodání trouby pro útes; tyto náklady se oceňují ve specifikaci. Ztratné lze dohodnout ve výši 1 %. </t>
  </si>
  <si>
    <t>uvažuje se pro zaústění potrubí přípojky do šachty</t>
  </si>
  <si>
    <t>"pro přípojky žlabů a vpusti dle výk. výměr" 4</t>
  </si>
  <si>
    <t>uvažovat vyřezání otvoru a osazení a dodání pryž. sedla</t>
  </si>
  <si>
    <t>47</t>
  </si>
  <si>
    <t>871355241</t>
  </si>
  <si>
    <t>Kanalizační potrubí z tvrdého PVC v otevřeném výkopu ve sklonu do 20 %, hladkého plnostěnného vícevrstvého, tuhost třídy SN 12 DN 200</t>
  </si>
  <si>
    <t>1051622060</t>
  </si>
  <si>
    <t>"přípojky DN200, SN12, dle výk. výměr" 20</t>
  </si>
  <si>
    <t>včetně dodání veškerých trub a tvarovek</t>
  </si>
  <si>
    <t>48</t>
  </si>
  <si>
    <t>895941311</t>
  </si>
  <si>
    <t xml:space="preserve">Zřízení vpusti kanalizační  uliční z betonových dílců typ UVB-50</t>
  </si>
  <si>
    <t>343965383</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</si>
  <si>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</si>
  <si>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"nové uliční vpusti dle výk. výměr" 1</t>
  </si>
  <si>
    <t>dle typového výkresu</t>
  </si>
  <si>
    <t>49</t>
  </si>
  <si>
    <t>59223820</t>
  </si>
  <si>
    <t>vpusť uliční skruž betonová 290x500x50mm s osazením na kalový koš pro těžké naplaveniny</t>
  </si>
  <si>
    <t>52765687</t>
  </si>
  <si>
    <t>"dle zřízení" 1</t>
  </si>
  <si>
    <t>50</t>
  </si>
  <si>
    <t>59223823</t>
  </si>
  <si>
    <t>vpusť uliční dno betonové 626x495x50mm</t>
  </si>
  <si>
    <t>1724899589</t>
  </si>
  <si>
    <t>51</t>
  </si>
  <si>
    <t>59223824w</t>
  </si>
  <si>
    <t>vpusť betonová uliční /skruž/ 59x50x5 cm</t>
  </si>
  <si>
    <t>-1178709879</t>
  </si>
  <si>
    <t>52</t>
  </si>
  <si>
    <t>59223826</t>
  </si>
  <si>
    <t>vpusť uliční skruž betonová 590x500x50mm</t>
  </si>
  <si>
    <t>105379813</t>
  </si>
  <si>
    <t>"dle zřízení"1</t>
  </si>
  <si>
    <t>53</t>
  </si>
  <si>
    <t>899202211</t>
  </si>
  <si>
    <t>Demontáž mříží litinových včetně rámů, hmotnosti jednotlivě přes 50 do 100 Kg</t>
  </si>
  <si>
    <t>-269880924</t>
  </si>
  <si>
    <t>"rušené UV dle výk. výměr" 3</t>
  </si>
  <si>
    <t>54</t>
  </si>
  <si>
    <t>899204112</t>
  </si>
  <si>
    <t>Osazení mříží litinových včetně rámů a košů na bahno pro třídu zatížení D400, E600</t>
  </si>
  <si>
    <t>900376448</t>
  </si>
  <si>
    <t xml:space="preserve">Poznámka k souboru cen:_x000d_
1. V cenách nejsou započteny náklady na dodání mříží, rámů a košů na bahno; tyto náklady se oceňují ve specifikaci. </t>
  </si>
  <si>
    <t>"Pro nové uliční vpusti dle zřízení" 1</t>
  </si>
  <si>
    <t>55</t>
  </si>
  <si>
    <t>28661789</t>
  </si>
  <si>
    <t>koš kalový ocelový pro silniční vpusť 425mm vč. madla</t>
  </si>
  <si>
    <t>-589425733</t>
  </si>
  <si>
    <t>56</t>
  </si>
  <si>
    <t>55242320</t>
  </si>
  <si>
    <t>mříž vtoková litinová plochá 500x500mm</t>
  </si>
  <si>
    <t>-1449390567</t>
  </si>
  <si>
    <t>"pro zatížení D s pantem, dle výk. výměr" 1</t>
  </si>
  <si>
    <t>57</t>
  </si>
  <si>
    <t>899331111</t>
  </si>
  <si>
    <t xml:space="preserve">Výšková úprava uličního vstupu nebo vpusti do 200 mm  zvýšením poklopu</t>
  </si>
  <si>
    <t>364909471</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</si>
  <si>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</si>
  <si>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"zvýšení  poklopů šachet dle výk. výměr" 4</t>
  </si>
  <si>
    <t>58</t>
  </si>
  <si>
    <t>899623161</t>
  </si>
  <si>
    <t>Obetonování potrubí nebo zdiva stok betonem prostým v otevřeném výkopu, beton tř. C 20/25</t>
  </si>
  <si>
    <t>-286948333</t>
  </si>
  <si>
    <t xml:space="preserve">Poznámka k souboru cen:_x000d_
1. Obetonování zdiva stok ve štole se oceňuje cenami souboru cen 359 31-02 Výplň za rubem cihelného zdiva stok části A 03 tohoto katalogu. </t>
  </si>
  <si>
    <t>"pro obet. útesů, cca 0.2 m3/útes" 4*0,2</t>
  </si>
  <si>
    <t>59</t>
  </si>
  <si>
    <t>899643111</t>
  </si>
  <si>
    <t>Bednění pro obetonování potrubí v otevřeném výkopu</t>
  </si>
  <si>
    <t>-1059306903</t>
  </si>
  <si>
    <t>"bednění pro obet. útesů, cca 1.0 m2/útes" 4*1,0</t>
  </si>
  <si>
    <t>Ostatní konstrukce a práce, bourání</t>
  </si>
  <si>
    <t>60</t>
  </si>
  <si>
    <t>916231213</t>
  </si>
  <si>
    <t>Osazení chodníkového obrubníku betonového se zřízením lože, s vyplněním a zatřením spár cementovou maltou stojatého s boční opěrou z betonu prostého, do lože z betonu prostého</t>
  </si>
  <si>
    <t>-1037662370</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</si>
  <si>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</si>
  <si>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"osazení bet. parkových obrubníků do lože z betonu C20/25n XF3 dle výk. výměr" 233,70</t>
  </si>
  <si>
    <t>61</t>
  </si>
  <si>
    <t>59217016</t>
  </si>
  <si>
    <t>obrubník betonový chodníkový 1000x80x250mm</t>
  </si>
  <si>
    <t>252019097</t>
  </si>
  <si>
    <t>62</t>
  </si>
  <si>
    <t>916991121</t>
  </si>
  <si>
    <t xml:space="preserve">Lože pod obrubníky, krajníky nebo obruby z dlažebních kostek  z betonu prostého tř. C 16/20</t>
  </si>
  <si>
    <t>1404974346</t>
  </si>
  <si>
    <t xml:space="preserve">zvětšené beton.lože silnič.obrubníku, odečteno  odvodn.žlab</t>
  </si>
  <si>
    <t>0,02*(233,7-59,5)</t>
  </si>
  <si>
    <t>63</t>
  </si>
  <si>
    <t>919731122</t>
  </si>
  <si>
    <t xml:space="preserve">Zarovnání styčné plochy podkladu nebo krytu podél vybourané části komunikace nebo zpevněné plochy  živičné tl. přes 50 do 100 mm</t>
  </si>
  <si>
    <t>-927419086</t>
  </si>
  <si>
    <t xml:space="preserve">Poznámka k souboru cen:_x000d_
1. Pro volbu cen je rozhodující maximální tloušťka zarovnané styčné plochy. 2. Náklady na vodorovné přemístění suti zbylé po zarovnání styčné plochy se samostatně neoceňují, tyto náklady jsou započteny ve vodorovném přemístění suti prováděném při odstraňování podkladů nebo krytů. </t>
  </si>
  <si>
    <t>64</t>
  </si>
  <si>
    <t>919735112</t>
  </si>
  <si>
    <t xml:space="preserve">Řezání stávajícího živičného krytu nebo podkladu  hloubky přes 50 do 100 mm</t>
  </si>
  <si>
    <t>-1947240702</t>
  </si>
  <si>
    <t xml:space="preserve">Poznámka k souboru cen:_x000d_
1. V cenách jsou započteny i náklady na spotřebu vody. </t>
  </si>
  <si>
    <t>"řezání krytu"5,5</t>
  </si>
  <si>
    <t>65</t>
  </si>
  <si>
    <t>935932415</t>
  </si>
  <si>
    <t>Odvodňovací plastový žlab pro třídu zatížení D 400 vnitřní šířky 100 mm s krycím roštem můstkovým z litiny</t>
  </si>
  <si>
    <t>-821611708</t>
  </si>
  <si>
    <t xml:space="preserve">uvažuje se polymerbet. žlaby se spádem 0,5% pro liniové  odvodnění</t>
  </si>
  <si>
    <t>včetně osazení a dodání všech dílů a čelních stěn, uvažovat 3 úseky</t>
  </si>
  <si>
    <t>"dle výk. výměr" 59,5</t>
  </si>
  <si>
    <t>66</t>
  </si>
  <si>
    <t>935932611</t>
  </si>
  <si>
    <t>Odvodňovací plastový žlab vpusť s kalovým košem pro žlab vnitřní šířky 100 mm</t>
  </si>
  <si>
    <t>-141239004</t>
  </si>
  <si>
    <t>"pro liniové odvodn. vč.dodání a osazení všech dílů,vč. litinového roštu D400"3</t>
  </si>
  <si>
    <t>67</t>
  </si>
  <si>
    <t>979054441</t>
  </si>
  <si>
    <t>Očištění vybouraných prvků komunikací od spojovacího materiálu s odklizením a uložením očištěných hmot a spojovacího materiálu na skládku na vzdálenost do 10 m dlaždic, desek nebo tvarovek s původním vyplněním spár kamenivem těženým</t>
  </si>
  <si>
    <t>1679963014</t>
  </si>
  <si>
    <t>68</t>
  </si>
  <si>
    <t>979071121</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</si>
  <si>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</si>
  <si>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-137303762</t>
  </si>
  <si>
    <t>997</t>
  </si>
  <si>
    <t>Přesun sutě</t>
  </si>
  <si>
    <t>69</t>
  </si>
  <si>
    <t>997221551</t>
  </si>
  <si>
    <t xml:space="preserve">Vodorovná doprava suti  bez naložení, ale se složením a s hrubým urovnáním ze sypkých materiálů, na vzdálenost do 1 km</t>
  </si>
  <si>
    <t>504217502</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</si>
  <si>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</si>
  <si>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Na skládku do 16 km</t>
  </si>
  <si>
    <t>"Kamenivo drcené 300 mm" 7,92</t>
  </si>
  <si>
    <t>"Kamenivo drcené 200 mm" 11,281</t>
  </si>
  <si>
    <t xml:space="preserve">Na deponii dle určení stavebníka  1 km </t>
  </si>
  <si>
    <t>"Vyfrézovaný materiál" 83,968</t>
  </si>
  <si>
    <t>70</t>
  </si>
  <si>
    <t>997221559</t>
  </si>
  <si>
    <t xml:space="preserve">Vodorovná doprava suti  bez naložení, ale se složením a s hrubým urovnáním Příplatek k ceně za každý další i započatý 1 km přes 1 km</t>
  </si>
  <si>
    <t>410898835</t>
  </si>
  <si>
    <t>"Kamenivo drcené 300 mm" 7,92*(16-1)</t>
  </si>
  <si>
    <t>"Kamenivo drcené 200 mm" 11,281*(16-1)</t>
  </si>
  <si>
    <t>71</t>
  </si>
  <si>
    <t>997221561</t>
  </si>
  <si>
    <t xml:space="preserve">Vodorovná doprava suti  bez naložení, ale se složením a s hrubým urovnáním z kusových materiálů, na vzdálenost do 1 km</t>
  </si>
  <si>
    <t>-655474892</t>
  </si>
  <si>
    <t>"Rozebraná betonová dlažba v místě nové skladby, 0,255t/m2" 38,9*0,255</t>
  </si>
  <si>
    <t>"suť odstraněné UV " 3*2,2</t>
  </si>
  <si>
    <t>72</t>
  </si>
  <si>
    <t>997221569</t>
  </si>
  <si>
    <t>-624541160</t>
  </si>
  <si>
    <t>"Rozebraná betonová dlažba" (9,92)*(16-1)</t>
  </si>
  <si>
    <t>"odstraněné UV " 3*2,2*(16-1)</t>
  </si>
  <si>
    <t>73</t>
  </si>
  <si>
    <t>997221571</t>
  </si>
  <si>
    <t xml:space="preserve">Vodorovná doprava vybouraných hmot  bez naložení, ale se složením a s hrubým urovnáním na vzdálenost do 1 km</t>
  </si>
  <si>
    <t>1048772981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</si>
  <si>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</si>
  <si>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Na skládku odpadu 16 km</t>
  </si>
  <si>
    <t>"Vytrhané obrubníky betonové"47,909</t>
  </si>
  <si>
    <t>Na deponii stavebníka do 1 km</t>
  </si>
  <si>
    <t>"vybourané mříže UV" 0,3</t>
  </si>
  <si>
    <t>74</t>
  </si>
  <si>
    <t>997221579</t>
  </si>
  <si>
    <t xml:space="preserve">Vodorovná doprava vybouraných hmot  bez naložení, ale se složením a s hrubým urovnáním na vzdálenost Příplatek k ceně za každý další i započatý 1 km přes 1 km</t>
  </si>
  <si>
    <t>36611007</t>
  </si>
  <si>
    <t>"Vytrhané obrubníky betonové" (47,909)*(16-1)</t>
  </si>
  <si>
    <t>75</t>
  </si>
  <si>
    <t>997221815</t>
  </si>
  <si>
    <t>Poplatek za uložení stavebního odpadu na skládce (skládkovné) z prostého betonu zatříděného do Katalogu odpadů pod kódem 170 101</t>
  </si>
  <si>
    <t>1827979774</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</si>
  <si>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</si>
  <si>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"Rozebraná betonová dlažba" 9,92</t>
  </si>
  <si>
    <t>"sut odstraněné UV " 3*2,2</t>
  </si>
  <si>
    <t>"Vytrhané obrubníky betonové" 47,909</t>
  </si>
  <si>
    <t>76</t>
  </si>
  <si>
    <t>997221855</t>
  </si>
  <si>
    <t>863239822</t>
  </si>
  <si>
    <t>998</t>
  </si>
  <si>
    <t>Přesun hmot</t>
  </si>
  <si>
    <t>77</t>
  </si>
  <si>
    <t>998225111</t>
  </si>
  <si>
    <t xml:space="preserve">Přesun hmot pro komunikace s krytem z kameniva, monolitickým betonovým nebo živičným  dopravní vzdálenost do 200 m jakékoliv délky objektu</t>
  </si>
  <si>
    <t>439224662</t>
  </si>
  <si>
    <t xml:space="preserve">Poznámka k souboru cen:_x000d_
1. Ceny lze použít i pro plochy letišť s krytem monolitickým betonovým nebo živičným.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</si>
</sst>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10"/>
      <color rgb="FF003366"/>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3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20" xfId="0" applyFont="1" applyBorder="1" applyAlignment="1" applyProtection="1">
      <alignment horizontal="left" vertical="center"/>
    </xf>
    <xf numFmtId="0" fontId="10" fillId="0" borderId="20" xfId="0" applyFont="1" applyBorder="1" applyAlignment="1" applyProtection="1">
      <alignment vertical="center"/>
    </xf>
    <xf numFmtId="0" fontId="10" fillId="0" borderId="20" xfId="0" applyFont="1" applyBorder="1" applyAlignment="1" applyProtection="1">
      <alignment vertical="center"/>
      <protection locked="0"/>
    </xf>
    <xf numFmtId="4" fontId="10" fillId="0" borderId="20" xfId="0" applyNumberFormat="1" applyFont="1" applyBorder="1" applyAlignment="1" applyProtection="1">
      <alignment vertical="center"/>
    </xf>
    <xf numFmtId="0" fontId="10" fillId="0" borderId="3" xfId="0" applyFont="1" applyBorder="1" applyAlignment="1">
      <alignment vertical="center"/>
    </xf>
    <xf numFmtId="0" fontId="10" fillId="0" borderId="0" xfId="0" applyFont="1" applyAlignment="1" applyProtection="1">
      <alignment horizontal="left"/>
    </xf>
    <xf numFmtId="4" fontId="10" fillId="0" borderId="0" xfId="0" applyNumberFormat="1" applyFont="1" applyAlignment="1" applyProtection="1"/>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37</v>
      </c>
      <c r="M28" s="45"/>
      <c r="N28" s="45"/>
      <c r="O28" s="45"/>
      <c r="P28" s="45"/>
      <c r="Q28" s="40"/>
      <c r="R28" s="40"/>
      <c r="S28" s="40"/>
      <c r="T28" s="40"/>
      <c r="U28" s="40"/>
      <c r="V28" s="40"/>
      <c r="W28" s="45" t="s">
        <v>38</v>
      </c>
      <c r="X28" s="45"/>
      <c r="Y28" s="45"/>
      <c r="Z28" s="45"/>
      <c r="AA28" s="45"/>
      <c r="AB28" s="45"/>
      <c r="AC28" s="45"/>
      <c r="AD28" s="45"/>
      <c r="AE28" s="45"/>
      <c r="AF28" s="40"/>
      <c r="AG28" s="40"/>
      <c r="AH28" s="40"/>
      <c r="AI28" s="40"/>
      <c r="AJ28" s="40"/>
      <c r="AK28" s="45" t="s">
        <v>39</v>
      </c>
      <c r="AL28" s="45"/>
      <c r="AM28" s="45"/>
      <c r="AN28" s="45"/>
      <c r="AO28" s="45"/>
      <c r="AP28" s="40"/>
      <c r="AQ28" s="40"/>
      <c r="AR28" s="44"/>
      <c r="BE28" s="31"/>
    </row>
    <row r="29" s="3" customFormat="1" ht="14.4" customHeight="1">
      <c r="A29" s="3"/>
      <c r="B29" s="46"/>
      <c r="C29" s="47"/>
      <c r="D29" s="32" t="s">
        <v>40</v>
      </c>
      <c r="E29" s="47"/>
      <c r="F29" s="32" t="s">
        <v>41</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42</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43</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44</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45</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46</v>
      </c>
      <c r="E35" s="54"/>
      <c r="F35" s="54"/>
      <c r="G35" s="54"/>
      <c r="H35" s="54"/>
      <c r="I35" s="54"/>
      <c r="J35" s="54"/>
      <c r="K35" s="54"/>
      <c r="L35" s="54"/>
      <c r="M35" s="54"/>
      <c r="N35" s="54"/>
      <c r="O35" s="54"/>
      <c r="P35" s="54"/>
      <c r="Q35" s="54"/>
      <c r="R35" s="54"/>
      <c r="S35" s="54"/>
      <c r="T35" s="55" t="s">
        <v>47</v>
      </c>
      <c r="U35" s="54"/>
      <c r="V35" s="54"/>
      <c r="W35" s="54"/>
      <c r="X35" s="56" t="s">
        <v>48</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49</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50</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51</v>
      </c>
      <c r="E60" s="42"/>
      <c r="F60" s="42"/>
      <c r="G60" s="42"/>
      <c r="H60" s="42"/>
      <c r="I60" s="42"/>
      <c r="J60" s="42"/>
      <c r="K60" s="42"/>
      <c r="L60" s="42"/>
      <c r="M60" s="42"/>
      <c r="N60" s="42"/>
      <c r="O60" s="42"/>
      <c r="P60" s="42"/>
      <c r="Q60" s="42"/>
      <c r="R60" s="42"/>
      <c r="S60" s="42"/>
      <c r="T60" s="42"/>
      <c r="U60" s="42"/>
      <c r="V60" s="64" t="s">
        <v>52</v>
      </c>
      <c r="W60" s="42"/>
      <c r="X60" s="42"/>
      <c r="Y60" s="42"/>
      <c r="Z60" s="42"/>
      <c r="AA60" s="42"/>
      <c r="AB60" s="42"/>
      <c r="AC60" s="42"/>
      <c r="AD60" s="42"/>
      <c r="AE60" s="42"/>
      <c r="AF60" s="42"/>
      <c r="AG60" s="42"/>
      <c r="AH60" s="64" t="s">
        <v>51</v>
      </c>
      <c r="AI60" s="42"/>
      <c r="AJ60" s="42"/>
      <c r="AK60" s="42"/>
      <c r="AL60" s="42"/>
      <c r="AM60" s="64" t="s">
        <v>52</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53</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54</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51</v>
      </c>
      <c r="E75" s="42"/>
      <c r="F75" s="42"/>
      <c r="G75" s="42"/>
      <c r="H75" s="42"/>
      <c r="I75" s="42"/>
      <c r="J75" s="42"/>
      <c r="K75" s="42"/>
      <c r="L75" s="42"/>
      <c r="M75" s="42"/>
      <c r="N75" s="42"/>
      <c r="O75" s="42"/>
      <c r="P75" s="42"/>
      <c r="Q75" s="42"/>
      <c r="R75" s="42"/>
      <c r="S75" s="42"/>
      <c r="T75" s="42"/>
      <c r="U75" s="42"/>
      <c r="V75" s="64" t="s">
        <v>52</v>
      </c>
      <c r="W75" s="42"/>
      <c r="X75" s="42"/>
      <c r="Y75" s="42"/>
      <c r="Z75" s="42"/>
      <c r="AA75" s="42"/>
      <c r="AB75" s="42"/>
      <c r="AC75" s="42"/>
      <c r="AD75" s="42"/>
      <c r="AE75" s="42"/>
      <c r="AF75" s="42"/>
      <c r="AG75" s="42"/>
      <c r="AH75" s="64" t="s">
        <v>51</v>
      </c>
      <c r="AI75" s="42"/>
      <c r="AJ75" s="42"/>
      <c r="AK75" s="42"/>
      <c r="AL75" s="42"/>
      <c r="AM75" s="64" t="s">
        <v>52</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55</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TPI11/19</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Stavební úpravy páteřní komunikace na městském hřbitově, Třeboň</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Třeboň</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30. 7. 2019</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Město Třeboň</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WAY project s.r.o.</v>
      </c>
      <c r="AN89" s="71"/>
      <c r="AO89" s="71"/>
      <c r="AP89" s="71"/>
      <c r="AQ89" s="40"/>
      <c r="AR89" s="44"/>
      <c r="AS89" s="81" t="s">
        <v>56</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57</v>
      </c>
      <c r="D92" s="94"/>
      <c r="E92" s="94"/>
      <c r="F92" s="94"/>
      <c r="G92" s="94"/>
      <c r="H92" s="95"/>
      <c r="I92" s="96" t="s">
        <v>58</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59</v>
      </c>
      <c r="AH92" s="94"/>
      <c r="AI92" s="94"/>
      <c r="AJ92" s="94"/>
      <c r="AK92" s="94"/>
      <c r="AL92" s="94"/>
      <c r="AM92" s="94"/>
      <c r="AN92" s="96" t="s">
        <v>60</v>
      </c>
      <c r="AO92" s="94"/>
      <c r="AP92" s="98"/>
      <c r="AQ92" s="99" t="s">
        <v>61</v>
      </c>
      <c r="AR92" s="44"/>
      <c r="AS92" s="100" t="s">
        <v>62</v>
      </c>
      <c r="AT92" s="101" t="s">
        <v>63</v>
      </c>
      <c r="AU92" s="101" t="s">
        <v>64</v>
      </c>
      <c r="AV92" s="101" t="s">
        <v>65</v>
      </c>
      <c r="AW92" s="101" t="s">
        <v>66</v>
      </c>
      <c r="AX92" s="101" t="s">
        <v>67</v>
      </c>
      <c r="AY92" s="101" t="s">
        <v>68</v>
      </c>
      <c r="AZ92" s="101" t="s">
        <v>69</v>
      </c>
      <c r="BA92" s="101" t="s">
        <v>70</v>
      </c>
      <c r="BB92" s="101" t="s">
        <v>71</v>
      </c>
      <c r="BC92" s="101" t="s">
        <v>72</v>
      </c>
      <c r="BD92" s="102" t="s">
        <v>73</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74</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ROUND(SUM(AG95:AG96),2)</f>
        <v>0</v>
      </c>
      <c r="AH94" s="109"/>
      <c r="AI94" s="109"/>
      <c r="AJ94" s="109"/>
      <c r="AK94" s="109"/>
      <c r="AL94" s="109"/>
      <c r="AM94" s="109"/>
      <c r="AN94" s="110">
        <f>SUM(AG94,AT94)</f>
        <v>0</v>
      </c>
      <c r="AO94" s="110"/>
      <c r="AP94" s="110"/>
      <c r="AQ94" s="111" t="s">
        <v>1</v>
      </c>
      <c r="AR94" s="112"/>
      <c r="AS94" s="113">
        <f>ROUND(SUM(AS95:AS96),2)</f>
        <v>0</v>
      </c>
      <c r="AT94" s="114">
        <f>ROUND(SUM(AV94:AW94),2)</f>
        <v>0</v>
      </c>
      <c r="AU94" s="115">
        <f>ROUND(SUM(AU95:AU96),5)</f>
        <v>0</v>
      </c>
      <c r="AV94" s="114">
        <f>ROUND(AZ94*L29,2)</f>
        <v>0</v>
      </c>
      <c r="AW94" s="114">
        <f>ROUND(BA94*L30,2)</f>
        <v>0</v>
      </c>
      <c r="AX94" s="114">
        <f>ROUND(BB94*L29,2)</f>
        <v>0</v>
      </c>
      <c r="AY94" s="114">
        <f>ROUND(BC94*L30,2)</f>
        <v>0</v>
      </c>
      <c r="AZ94" s="114">
        <f>ROUND(SUM(AZ95:AZ96),2)</f>
        <v>0</v>
      </c>
      <c r="BA94" s="114">
        <f>ROUND(SUM(BA95:BA96),2)</f>
        <v>0</v>
      </c>
      <c r="BB94" s="114">
        <f>ROUND(SUM(BB95:BB96),2)</f>
        <v>0</v>
      </c>
      <c r="BC94" s="114">
        <f>ROUND(SUM(BC95:BC96),2)</f>
        <v>0</v>
      </c>
      <c r="BD94" s="116">
        <f>ROUND(SUM(BD95:BD96),2)</f>
        <v>0</v>
      </c>
      <c r="BE94" s="6"/>
      <c r="BS94" s="117" t="s">
        <v>75</v>
      </c>
      <c r="BT94" s="117" t="s">
        <v>76</v>
      </c>
      <c r="BU94" s="118" t="s">
        <v>77</v>
      </c>
      <c r="BV94" s="117" t="s">
        <v>78</v>
      </c>
      <c r="BW94" s="117" t="s">
        <v>5</v>
      </c>
      <c r="BX94" s="117" t="s">
        <v>79</v>
      </c>
      <c r="CL94" s="117" t="s">
        <v>1</v>
      </c>
    </row>
    <row r="95" s="7" customFormat="1" ht="16.5" customHeight="1">
      <c r="A95" s="119" t="s">
        <v>80</v>
      </c>
      <c r="B95" s="120"/>
      <c r="C95" s="121"/>
      <c r="D95" s="122" t="s">
        <v>81</v>
      </c>
      <c r="E95" s="122"/>
      <c r="F95" s="122"/>
      <c r="G95" s="122"/>
      <c r="H95" s="122"/>
      <c r="I95" s="123"/>
      <c r="J95" s="122" t="s">
        <v>82</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'02 - Ostatní a vedlejší n...'!J30</f>
        <v>0</v>
      </c>
      <c r="AH95" s="123"/>
      <c r="AI95" s="123"/>
      <c r="AJ95" s="123"/>
      <c r="AK95" s="123"/>
      <c r="AL95" s="123"/>
      <c r="AM95" s="123"/>
      <c r="AN95" s="124">
        <f>SUM(AG95,AT95)</f>
        <v>0</v>
      </c>
      <c r="AO95" s="123"/>
      <c r="AP95" s="123"/>
      <c r="AQ95" s="125" t="s">
        <v>83</v>
      </c>
      <c r="AR95" s="126"/>
      <c r="AS95" s="127">
        <v>0</v>
      </c>
      <c r="AT95" s="128">
        <f>ROUND(SUM(AV95:AW95),2)</f>
        <v>0</v>
      </c>
      <c r="AU95" s="129">
        <f>'02 - Ostatní a vedlejší n...'!P117</f>
        <v>0</v>
      </c>
      <c r="AV95" s="128">
        <f>'02 - Ostatní a vedlejší n...'!J33</f>
        <v>0</v>
      </c>
      <c r="AW95" s="128">
        <f>'02 - Ostatní a vedlejší n...'!J34</f>
        <v>0</v>
      </c>
      <c r="AX95" s="128">
        <f>'02 - Ostatní a vedlejší n...'!J35</f>
        <v>0</v>
      </c>
      <c r="AY95" s="128">
        <f>'02 - Ostatní a vedlejší n...'!J36</f>
        <v>0</v>
      </c>
      <c r="AZ95" s="128">
        <f>'02 - Ostatní a vedlejší n...'!F33</f>
        <v>0</v>
      </c>
      <c r="BA95" s="128">
        <f>'02 - Ostatní a vedlejší n...'!F34</f>
        <v>0</v>
      </c>
      <c r="BB95" s="128">
        <f>'02 - Ostatní a vedlejší n...'!F35</f>
        <v>0</v>
      </c>
      <c r="BC95" s="128">
        <f>'02 - Ostatní a vedlejší n...'!F36</f>
        <v>0</v>
      </c>
      <c r="BD95" s="130">
        <f>'02 - Ostatní a vedlejší n...'!F37</f>
        <v>0</v>
      </c>
      <c r="BE95" s="7"/>
      <c r="BT95" s="131" t="s">
        <v>84</v>
      </c>
      <c r="BV95" s="131" t="s">
        <v>78</v>
      </c>
      <c r="BW95" s="131" t="s">
        <v>85</v>
      </c>
      <c r="BX95" s="131" t="s">
        <v>5</v>
      </c>
      <c r="CL95" s="131" t="s">
        <v>1</v>
      </c>
      <c r="CM95" s="131" t="s">
        <v>86</v>
      </c>
    </row>
    <row r="96" s="7" customFormat="1" ht="16.5" customHeight="1">
      <c r="A96" s="119" t="s">
        <v>80</v>
      </c>
      <c r="B96" s="120"/>
      <c r="C96" s="121"/>
      <c r="D96" s="122" t="s">
        <v>87</v>
      </c>
      <c r="E96" s="122"/>
      <c r="F96" s="122"/>
      <c r="G96" s="122"/>
      <c r="H96" s="122"/>
      <c r="I96" s="123"/>
      <c r="J96" s="122" t="s">
        <v>88</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'101 - Komunikace'!J30</f>
        <v>0</v>
      </c>
      <c r="AH96" s="123"/>
      <c r="AI96" s="123"/>
      <c r="AJ96" s="123"/>
      <c r="AK96" s="123"/>
      <c r="AL96" s="123"/>
      <c r="AM96" s="123"/>
      <c r="AN96" s="124">
        <f>SUM(AG96,AT96)</f>
        <v>0</v>
      </c>
      <c r="AO96" s="123"/>
      <c r="AP96" s="123"/>
      <c r="AQ96" s="125" t="s">
        <v>83</v>
      </c>
      <c r="AR96" s="126"/>
      <c r="AS96" s="132">
        <v>0</v>
      </c>
      <c r="AT96" s="133">
        <f>ROUND(SUM(AV96:AW96),2)</f>
        <v>0</v>
      </c>
      <c r="AU96" s="134">
        <f>'101 - Komunikace'!P124</f>
        <v>0</v>
      </c>
      <c r="AV96" s="133">
        <f>'101 - Komunikace'!J33</f>
        <v>0</v>
      </c>
      <c r="AW96" s="133">
        <f>'101 - Komunikace'!J34</f>
        <v>0</v>
      </c>
      <c r="AX96" s="133">
        <f>'101 - Komunikace'!J35</f>
        <v>0</v>
      </c>
      <c r="AY96" s="133">
        <f>'101 - Komunikace'!J36</f>
        <v>0</v>
      </c>
      <c r="AZ96" s="133">
        <f>'101 - Komunikace'!F33</f>
        <v>0</v>
      </c>
      <c r="BA96" s="133">
        <f>'101 - Komunikace'!F34</f>
        <v>0</v>
      </c>
      <c r="BB96" s="133">
        <f>'101 - Komunikace'!F35</f>
        <v>0</v>
      </c>
      <c r="BC96" s="133">
        <f>'101 - Komunikace'!F36</f>
        <v>0</v>
      </c>
      <c r="BD96" s="135">
        <f>'101 - Komunikace'!F37</f>
        <v>0</v>
      </c>
      <c r="BE96" s="7"/>
      <c r="BT96" s="131" t="s">
        <v>84</v>
      </c>
      <c r="BV96" s="131" t="s">
        <v>78</v>
      </c>
      <c r="BW96" s="131" t="s">
        <v>89</v>
      </c>
      <c r="BX96" s="131" t="s">
        <v>5</v>
      </c>
      <c r="CL96" s="131" t="s">
        <v>90</v>
      </c>
      <c r="CM96" s="131" t="s">
        <v>86</v>
      </c>
    </row>
    <row r="97" s="2" customFormat="1" ht="30" customHeight="1">
      <c r="A97" s="38"/>
      <c r="B97" s="39"/>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4"/>
      <c r="AS97" s="38"/>
      <c r="AT97" s="38"/>
      <c r="AU97" s="38"/>
      <c r="AV97" s="38"/>
      <c r="AW97" s="38"/>
      <c r="AX97" s="38"/>
      <c r="AY97" s="38"/>
      <c r="AZ97" s="38"/>
      <c r="BA97" s="38"/>
      <c r="BB97" s="38"/>
      <c r="BC97" s="38"/>
      <c r="BD97" s="38"/>
      <c r="BE97" s="38"/>
    </row>
    <row r="98" s="2" customFormat="1" ht="6.96" customHeight="1">
      <c r="A98" s="38"/>
      <c r="B98" s="66"/>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44"/>
      <c r="AS98" s="38"/>
      <c r="AT98" s="38"/>
      <c r="AU98" s="38"/>
      <c r="AV98" s="38"/>
      <c r="AW98" s="38"/>
      <c r="AX98" s="38"/>
      <c r="AY98" s="38"/>
      <c r="AZ98" s="38"/>
      <c r="BA98" s="38"/>
      <c r="BB98" s="38"/>
      <c r="BC98" s="38"/>
      <c r="BD98" s="38"/>
      <c r="BE98" s="38"/>
    </row>
  </sheetData>
  <sheetProtection sheet="1" formatColumns="0" formatRows="0" objects="1" scenarios="1" spinCount="100000" saltValue="fYeR5BCEIMmwET6+8Pgx58vzbnYILaVtx+HhFZxBIYKnkxE55iyzBkWqF2Qc703pEMCWuxO9qZzk7oFt0NTh2g==" hashValue="DsA2NgU25UKuk0en0v8KnhozX20Y/KdQQ9uTRtRhlq43V7ENNv09E/OcvebpFod49v4heaopIg+sEXH8YoiWxA==" algorithmName="SHA-512" password="CC35"/>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02 - Ostatní a vedlejší n...'!C2" display="/"/>
    <hyperlink ref="A96" location="'101 - Komunikace'!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85</v>
      </c>
    </row>
    <row r="3" s="1" customFormat="1" ht="6.96" customHeight="1">
      <c r="B3" s="137"/>
      <c r="C3" s="138"/>
      <c r="D3" s="138"/>
      <c r="E3" s="138"/>
      <c r="F3" s="138"/>
      <c r="G3" s="138"/>
      <c r="H3" s="138"/>
      <c r="I3" s="139"/>
      <c r="J3" s="138"/>
      <c r="K3" s="138"/>
      <c r="L3" s="20"/>
      <c r="AT3" s="17" t="s">
        <v>86</v>
      </c>
    </row>
    <row r="4" s="1" customFormat="1" ht="24.96" customHeight="1">
      <c r="B4" s="20"/>
      <c r="D4" s="140" t="s">
        <v>91</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Stavební úpravy páteřní komunikace na městském hřbitově, Třeboň</v>
      </c>
      <c r="F7" s="142"/>
      <c r="G7" s="142"/>
      <c r="H7" s="142"/>
      <c r="I7" s="136"/>
      <c r="L7" s="20"/>
    </row>
    <row r="8" s="2" customFormat="1" ht="12" customHeight="1">
      <c r="A8" s="38"/>
      <c r="B8" s="44"/>
      <c r="C8" s="38"/>
      <c r="D8" s="142" t="s">
        <v>92</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93</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30. 7. 2019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26</v>
      </c>
      <c r="F15" s="38"/>
      <c r="G15" s="38"/>
      <c r="H15" s="38"/>
      <c r="I15" s="147" t="s">
        <v>27</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28</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30</v>
      </c>
      <c r="E20" s="38"/>
      <c r="F20" s="38"/>
      <c r="G20" s="38"/>
      <c r="H20" s="38"/>
      <c r="I20" s="147" t="s">
        <v>25</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31</v>
      </c>
      <c r="F21" s="38"/>
      <c r="G21" s="38"/>
      <c r="H21" s="38"/>
      <c r="I21" s="147" t="s">
        <v>27</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33</v>
      </c>
      <c r="E23" s="38"/>
      <c r="F23" s="38"/>
      <c r="G23" s="38"/>
      <c r="H23" s="38"/>
      <c r="I23" s="147" t="s">
        <v>25</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27</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35</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36</v>
      </c>
      <c r="E30" s="38"/>
      <c r="F30" s="38"/>
      <c r="G30" s="38"/>
      <c r="H30" s="38"/>
      <c r="I30" s="144"/>
      <c r="J30" s="157">
        <f>ROUND(J117,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38</v>
      </c>
      <c r="G32" s="38"/>
      <c r="H32" s="38"/>
      <c r="I32" s="159" t="s">
        <v>37</v>
      </c>
      <c r="J32" s="158" t="s">
        <v>39</v>
      </c>
      <c r="K32" s="38"/>
      <c r="L32" s="63"/>
      <c r="S32" s="38"/>
      <c r="T32" s="38"/>
      <c r="U32" s="38"/>
      <c r="V32" s="38"/>
      <c r="W32" s="38"/>
      <c r="X32" s="38"/>
      <c r="Y32" s="38"/>
      <c r="Z32" s="38"/>
      <c r="AA32" s="38"/>
      <c r="AB32" s="38"/>
      <c r="AC32" s="38"/>
      <c r="AD32" s="38"/>
      <c r="AE32" s="38"/>
    </row>
    <row r="33" s="2" customFormat="1" ht="14.4" customHeight="1">
      <c r="A33" s="38"/>
      <c r="B33" s="44"/>
      <c r="C33" s="38"/>
      <c r="D33" s="160" t="s">
        <v>40</v>
      </c>
      <c r="E33" s="142" t="s">
        <v>41</v>
      </c>
      <c r="F33" s="161">
        <f>ROUND((SUM(BE117:BE157)),  2)</f>
        <v>0</v>
      </c>
      <c r="G33" s="38"/>
      <c r="H33" s="38"/>
      <c r="I33" s="162">
        <v>0.20999999999999999</v>
      </c>
      <c r="J33" s="161">
        <f>ROUND(((SUM(BE117:BE157))*I33),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42</v>
      </c>
      <c r="F34" s="161">
        <f>ROUND((SUM(BF117:BF157)),  2)</f>
        <v>0</v>
      </c>
      <c r="G34" s="38"/>
      <c r="H34" s="38"/>
      <c r="I34" s="162">
        <v>0.14999999999999999</v>
      </c>
      <c r="J34" s="161">
        <f>ROUND(((SUM(BF117:BF157))*I34),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43</v>
      </c>
      <c r="F35" s="161">
        <f>ROUND((SUM(BG117:BG157)),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44</v>
      </c>
      <c r="F36" s="161">
        <f>ROUND((SUM(BH117:BH157)),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45</v>
      </c>
      <c r="F37" s="161">
        <f>ROUND((SUM(BI117:BI157)),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46</v>
      </c>
      <c r="E39" s="165"/>
      <c r="F39" s="165"/>
      <c r="G39" s="166" t="s">
        <v>47</v>
      </c>
      <c r="H39" s="167" t="s">
        <v>48</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49</v>
      </c>
      <c r="E50" s="172"/>
      <c r="F50" s="172"/>
      <c r="G50" s="171" t="s">
        <v>50</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7"/>
      <c r="J61" s="178"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53</v>
      </c>
      <c r="E65" s="179"/>
      <c r="F65" s="179"/>
      <c r="G65" s="171" t="s">
        <v>54</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7"/>
      <c r="J76" s="178" t="s">
        <v>52</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94</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Stavební úpravy páteřní komunikace na městském hřbitově, Třeboň</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92</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02 - Ostatní a vedlejší náklady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Třeboň</v>
      </c>
      <c r="G89" s="40"/>
      <c r="H89" s="40"/>
      <c r="I89" s="147" t="s">
        <v>22</v>
      </c>
      <c r="J89" s="79" t="str">
        <f>IF(J12="","",J12)</f>
        <v>30. 7. 2019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Třeboň</v>
      </c>
      <c r="G91" s="40"/>
      <c r="H91" s="40"/>
      <c r="I91" s="147" t="s">
        <v>30</v>
      </c>
      <c r="J91" s="36" t="str">
        <f>E21</f>
        <v>WAY project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147" t="s">
        <v>33</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95</v>
      </c>
      <c r="D94" s="189"/>
      <c r="E94" s="189"/>
      <c r="F94" s="189"/>
      <c r="G94" s="189"/>
      <c r="H94" s="189"/>
      <c r="I94" s="190"/>
      <c r="J94" s="191" t="s">
        <v>96</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97</v>
      </c>
      <c r="D96" s="40"/>
      <c r="E96" s="40"/>
      <c r="F96" s="40"/>
      <c r="G96" s="40"/>
      <c r="H96" s="40"/>
      <c r="I96" s="144"/>
      <c r="J96" s="110">
        <f>J117</f>
        <v>0</v>
      </c>
      <c r="K96" s="40"/>
      <c r="L96" s="63"/>
      <c r="S96" s="38"/>
      <c r="T96" s="38"/>
      <c r="U96" s="38"/>
      <c r="V96" s="38"/>
      <c r="W96" s="38"/>
      <c r="X96" s="38"/>
      <c r="Y96" s="38"/>
      <c r="Z96" s="38"/>
      <c r="AA96" s="38"/>
      <c r="AB96" s="38"/>
      <c r="AC96" s="38"/>
      <c r="AD96" s="38"/>
      <c r="AE96" s="38"/>
      <c r="AU96" s="17" t="s">
        <v>98</v>
      </c>
    </row>
    <row r="97" s="9" customFormat="1" ht="24.96" customHeight="1">
      <c r="A97" s="9"/>
      <c r="B97" s="193"/>
      <c r="C97" s="194"/>
      <c r="D97" s="195" t="s">
        <v>99</v>
      </c>
      <c r="E97" s="196"/>
      <c r="F97" s="196"/>
      <c r="G97" s="196"/>
      <c r="H97" s="196"/>
      <c r="I97" s="197"/>
      <c r="J97" s="198">
        <f>J118</f>
        <v>0</v>
      </c>
      <c r="K97" s="194"/>
      <c r="L97" s="199"/>
      <c r="S97" s="9"/>
      <c r="T97" s="9"/>
      <c r="U97" s="9"/>
      <c r="V97" s="9"/>
      <c r="W97" s="9"/>
      <c r="X97" s="9"/>
      <c r="Y97" s="9"/>
      <c r="Z97" s="9"/>
      <c r="AA97" s="9"/>
      <c r="AB97" s="9"/>
      <c r="AC97" s="9"/>
      <c r="AD97" s="9"/>
      <c r="AE97" s="9"/>
    </row>
    <row r="98" s="2" customFormat="1" ht="21.84" customHeight="1">
      <c r="A98" s="38"/>
      <c r="B98" s="39"/>
      <c r="C98" s="40"/>
      <c r="D98" s="40"/>
      <c r="E98" s="40"/>
      <c r="F98" s="40"/>
      <c r="G98" s="40"/>
      <c r="H98" s="40"/>
      <c r="I98" s="144"/>
      <c r="J98" s="40"/>
      <c r="K98" s="40"/>
      <c r="L98" s="63"/>
      <c r="S98" s="38"/>
      <c r="T98" s="38"/>
      <c r="U98" s="38"/>
      <c r="V98" s="38"/>
      <c r="W98" s="38"/>
      <c r="X98" s="38"/>
      <c r="Y98" s="38"/>
      <c r="Z98" s="38"/>
      <c r="AA98" s="38"/>
      <c r="AB98" s="38"/>
      <c r="AC98" s="38"/>
      <c r="AD98" s="38"/>
      <c r="AE98" s="38"/>
    </row>
    <row r="99" s="2" customFormat="1" ht="6.96" customHeight="1">
      <c r="A99" s="38"/>
      <c r="B99" s="66"/>
      <c r="C99" s="67"/>
      <c r="D99" s="67"/>
      <c r="E99" s="67"/>
      <c r="F99" s="67"/>
      <c r="G99" s="67"/>
      <c r="H99" s="67"/>
      <c r="I99" s="183"/>
      <c r="J99" s="67"/>
      <c r="K99" s="67"/>
      <c r="L99" s="63"/>
      <c r="S99" s="38"/>
      <c r="T99" s="38"/>
      <c r="U99" s="38"/>
      <c r="V99" s="38"/>
      <c r="W99" s="38"/>
      <c r="X99" s="38"/>
      <c r="Y99" s="38"/>
      <c r="Z99" s="38"/>
      <c r="AA99" s="38"/>
      <c r="AB99" s="38"/>
      <c r="AC99" s="38"/>
      <c r="AD99" s="38"/>
      <c r="AE99" s="38"/>
    </row>
    <row r="103" s="2" customFormat="1" ht="6.96" customHeight="1">
      <c r="A103" s="38"/>
      <c r="B103" s="68"/>
      <c r="C103" s="69"/>
      <c r="D103" s="69"/>
      <c r="E103" s="69"/>
      <c r="F103" s="69"/>
      <c r="G103" s="69"/>
      <c r="H103" s="69"/>
      <c r="I103" s="186"/>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3" t="s">
        <v>100</v>
      </c>
      <c r="D104" s="40"/>
      <c r="E104" s="40"/>
      <c r="F104" s="40"/>
      <c r="G104" s="40"/>
      <c r="H104" s="40"/>
      <c r="I104" s="144"/>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2" t="s">
        <v>16</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16.5" customHeight="1">
      <c r="A107" s="38"/>
      <c r="B107" s="39"/>
      <c r="C107" s="40"/>
      <c r="D107" s="40"/>
      <c r="E107" s="187" t="str">
        <f>E7</f>
        <v>Stavební úpravy páteřní komunikace na městském hřbitově, Třeboň</v>
      </c>
      <c r="F107" s="32"/>
      <c r="G107" s="32"/>
      <c r="H107" s="32"/>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92</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76" t="str">
        <f>E9</f>
        <v>02 - Ostatní a vedlejší náklady</v>
      </c>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20</v>
      </c>
      <c r="D111" s="40"/>
      <c r="E111" s="40"/>
      <c r="F111" s="27" t="str">
        <f>F12</f>
        <v>Třeboň</v>
      </c>
      <c r="G111" s="40"/>
      <c r="H111" s="40"/>
      <c r="I111" s="147" t="s">
        <v>22</v>
      </c>
      <c r="J111" s="79" t="str">
        <f>IF(J12="","",J12)</f>
        <v>30. 7. 2019</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5.15" customHeight="1">
      <c r="A113" s="38"/>
      <c r="B113" s="39"/>
      <c r="C113" s="32" t="s">
        <v>24</v>
      </c>
      <c r="D113" s="40"/>
      <c r="E113" s="40"/>
      <c r="F113" s="27" t="str">
        <f>E15</f>
        <v>Město Třeboň</v>
      </c>
      <c r="G113" s="40"/>
      <c r="H113" s="40"/>
      <c r="I113" s="147" t="s">
        <v>30</v>
      </c>
      <c r="J113" s="36" t="str">
        <f>E21</f>
        <v>WAY project s.r.o.</v>
      </c>
      <c r="K113" s="40"/>
      <c r="L113" s="63"/>
      <c r="S113" s="38"/>
      <c r="T113" s="38"/>
      <c r="U113" s="38"/>
      <c r="V113" s="38"/>
      <c r="W113" s="38"/>
      <c r="X113" s="38"/>
      <c r="Y113" s="38"/>
      <c r="Z113" s="38"/>
      <c r="AA113" s="38"/>
      <c r="AB113" s="38"/>
      <c r="AC113" s="38"/>
      <c r="AD113" s="38"/>
      <c r="AE113" s="38"/>
    </row>
    <row r="114" s="2" customFormat="1" ht="15.15" customHeight="1">
      <c r="A114" s="38"/>
      <c r="B114" s="39"/>
      <c r="C114" s="32" t="s">
        <v>28</v>
      </c>
      <c r="D114" s="40"/>
      <c r="E114" s="40"/>
      <c r="F114" s="27" t="str">
        <f>IF(E18="","",E18)</f>
        <v>Vyplň údaj</v>
      </c>
      <c r="G114" s="40"/>
      <c r="H114" s="40"/>
      <c r="I114" s="147" t="s">
        <v>33</v>
      </c>
      <c r="J114" s="36" t="str">
        <f>E24</f>
        <v xml:space="preserve"> </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10" customFormat="1" ht="29.28" customHeight="1">
      <c r="A116" s="200"/>
      <c r="B116" s="201"/>
      <c r="C116" s="202" t="s">
        <v>101</v>
      </c>
      <c r="D116" s="203" t="s">
        <v>61</v>
      </c>
      <c r="E116" s="203" t="s">
        <v>57</v>
      </c>
      <c r="F116" s="203" t="s">
        <v>58</v>
      </c>
      <c r="G116" s="203" t="s">
        <v>102</v>
      </c>
      <c r="H116" s="203" t="s">
        <v>103</v>
      </c>
      <c r="I116" s="204" t="s">
        <v>104</v>
      </c>
      <c r="J116" s="203" t="s">
        <v>96</v>
      </c>
      <c r="K116" s="205" t="s">
        <v>105</v>
      </c>
      <c r="L116" s="206"/>
      <c r="M116" s="100" t="s">
        <v>1</v>
      </c>
      <c r="N116" s="101" t="s">
        <v>40</v>
      </c>
      <c r="O116" s="101" t="s">
        <v>106</v>
      </c>
      <c r="P116" s="101" t="s">
        <v>107</v>
      </c>
      <c r="Q116" s="101" t="s">
        <v>108</v>
      </c>
      <c r="R116" s="101" t="s">
        <v>109</v>
      </c>
      <c r="S116" s="101" t="s">
        <v>110</v>
      </c>
      <c r="T116" s="102" t="s">
        <v>111</v>
      </c>
      <c r="U116" s="200"/>
      <c r="V116" s="200"/>
      <c r="W116" s="200"/>
      <c r="X116" s="200"/>
      <c r="Y116" s="200"/>
      <c r="Z116" s="200"/>
      <c r="AA116" s="200"/>
      <c r="AB116" s="200"/>
      <c r="AC116" s="200"/>
      <c r="AD116" s="200"/>
      <c r="AE116" s="200"/>
    </row>
    <row r="117" s="2" customFormat="1" ht="22.8" customHeight="1">
      <c r="A117" s="38"/>
      <c r="B117" s="39"/>
      <c r="C117" s="107" t="s">
        <v>112</v>
      </c>
      <c r="D117" s="40"/>
      <c r="E117" s="40"/>
      <c r="F117" s="40"/>
      <c r="G117" s="40"/>
      <c r="H117" s="40"/>
      <c r="I117" s="144"/>
      <c r="J117" s="207">
        <f>BK117</f>
        <v>0</v>
      </c>
      <c r="K117" s="40"/>
      <c r="L117" s="44"/>
      <c r="M117" s="103"/>
      <c r="N117" s="208"/>
      <c r="O117" s="104"/>
      <c r="P117" s="209">
        <f>P118</f>
        <v>0</v>
      </c>
      <c r="Q117" s="104"/>
      <c r="R117" s="209">
        <f>R118</f>
        <v>0</v>
      </c>
      <c r="S117" s="104"/>
      <c r="T117" s="210">
        <f>T118</f>
        <v>0</v>
      </c>
      <c r="U117" s="38"/>
      <c r="V117" s="38"/>
      <c r="W117" s="38"/>
      <c r="X117" s="38"/>
      <c r="Y117" s="38"/>
      <c r="Z117" s="38"/>
      <c r="AA117" s="38"/>
      <c r="AB117" s="38"/>
      <c r="AC117" s="38"/>
      <c r="AD117" s="38"/>
      <c r="AE117" s="38"/>
      <c r="AT117" s="17" t="s">
        <v>75</v>
      </c>
      <c r="AU117" s="17" t="s">
        <v>98</v>
      </c>
      <c r="BK117" s="211">
        <f>BK118</f>
        <v>0</v>
      </c>
    </row>
    <row r="118" s="11" customFormat="1" ht="25.92" customHeight="1">
      <c r="A118" s="11"/>
      <c r="B118" s="212"/>
      <c r="C118" s="213"/>
      <c r="D118" s="214" t="s">
        <v>75</v>
      </c>
      <c r="E118" s="215" t="s">
        <v>113</v>
      </c>
      <c r="F118" s="215" t="s">
        <v>114</v>
      </c>
      <c r="G118" s="213"/>
      <c r="H118" s="213"/>
      <c r="I118" s="216"/>
      <c r="J118" s="217">
        <f>BK118</f>
        <v>0</v>
      </c>
      <c r="K118" s="213"/>
      <c r="L118" s="218"/>
      <c r="M118" s="219"/>
      <c r="N118" s="220"/>
      <c r="O118" s="220"/>
      <c r="P118" s="221">
        <f>SUM(P119:P157)</f>
        <v>0</v>
      </c>
      <c r="Q118" s="220"/>
      <c r="R118" s="221">
        <f>SUM(R119:R157)</f>
        <v>0</v>
      </c>
      <c r="S118" s="220"/>
      <c r="T118" s="222">
        <f>SUM(T119:T157)</f>
        <v>0</v>
      </c>
      <c r="U118" s="11"/>
      <c r="V118" s="11"/>
      <c r="W118" s="11"/>
      <c r="X118" s="11"/>
      <c r="Y118" s="11"/>
      <c r="Z118" s="11"/>
      <c r="AA118" s="11"/>
      <c r="AB118" s="11"/>
      <c r="AC118" s="11"/>
      <c r="AD118" s="11"/>
      <c r="AE118" s="11"/>
      <c r="AR118" s="223" t="s">
        <v>115</v>
      </c>
      <c r="AT118" s="224" t="s">
        <v>75</v>
      </c>
      <c r="AU118" s="224" t="s">
        <v>76</v>
      </c>
      <c r="AY118" s="223" t="s">
        <v>116</v>
      </c>
      <c r="BK118" s="225">
        <f>SUM(BK119:BK157)</f>
        <v>0</v>
      </c>
    </row>
    <row r="119" s="2" customFormat="1" ht="16.5" customHeight="1">
      <c r="A119" s="38"/>
      <c r="B119" s="39"/>
      <c r="C119" s="226" t="s">
        <v>84</v>
      </c>
      <c r="D119" s="226" t="s">
        <v>117</v>
      </c>
      <c r="E119" s="227" t="s">
        <v>118</v>
      </c>
      <c r="F119" s="228" t="s">
        <v>119</v>
      </c>
      <c r="G119" s="229" t="s">
        <v>120</v>
      </c>
      <c r="H119" s="230">
        <v>1</v>
      </c>
      <c r="I119" s="231"/>
      <c r="J119" s="232">
        <f>ROUND(I119*H119,2)</f>
        <v>0</v>
      </c>
      <c r="K119" s="228" t="s">
        <v>121</v>
      </c>
      <c r="L119" s="44"/>
      <c r="M119" s="233" t="s">
        <v>1</v>
      </c>
      <c r="N119" s="234" t="s">
        <v>41</v>
      </c>
      <c r="O119" s="91"/>
      <c r="P119" s="235">
        <f>O119*H119</f>
        <v>0</v>
      </c>
      <c r="Q119" s="235">
        <v>0</v>
      </c>
      <c r="R119" s="235">
        <f>Q119*H119</f>
        <v>0</v>
      </c>
      <c r="S119" s="235">
        <v>0</v>
      </c>
      <c r="T119" s="236">
        <f>S119*H119</f>
        <v>0</v>
      </c>
      <c r="U119" s="38"/>
      <c r="V119" s="38"/>
      <c r="W119" s="38"/>
      <c r="X119" s="38"/>
      <c r="Y119" s="38"/>
      <c r="Z119" s="38"/>
      <c r="AA119" s="38"/>
      <c r="AB119" s="38"/>
      <c r="AC119" s="38"/>
      <c r="AD119" s="38"/>
      <c r="AE119" s="38"/>
      <c r="AR119" s="237" t="s">
        <v>122</v>
      </c>
      <c r="AT119" s="237" t="s">
        <v>117</v>
      </c>
      <c r="AU119" s="237" t="s">
        <v>84</v>
      </c>
      <c r="AY119" s="17" t="s">
        <v>116</v>
      </c>
      <c r="BE119" s="238">
        <f>IF(N119="základní",J119,0)</f>
        <v>0</v>
      </c>
      <c r="BF119" s="238">
        <f>IF(N119="snížená",J119,0)</f>
        <v>0</v>
      </c>
      <c r="BG119" s="238">
        <f>IF(N119="zákl. přenesená",J119,0)</f>
        <v>0</v>
      </c>
      <c r="BH119" s="238">
        <f>IF(N119="sníž. přenesená",J119,0)</f>
        <v>0</v>
      </c>
      <c r="BI119" s="238">
        <f>IF(N119="nulová",J119,0)</f>
        <v>0</v>
      </c>
      <c r="BJ119" s="17" t="s">
        <v>84</v>
      </c>
      <c r="BK119" s="238">
        <f>ROUND(I119*H119,2)</f>
        <v>0</v>
      </c>
      <c r="BL119" s="17" t="s">
        <v>122</v>
      </c>
      <c r="BM119" s="237" t="s">
        <v>123</v>
      </c>
    </row>
    <row r="120" s="12" customFormat="1">
      <c r="A120" s="12"/>
      <c r="B120" s="239"/>
      <c r="C120" s="240"/>
      <c r="D120" s="241" t="s">
        <v>124</v>
      </c>
      <c r="E120" s="242" t="s">
        <v>1</v>
      </c>
      <c r="F120" s="243" t="s">
        <v>125</v>
      </c>
      <c r="G120" s="240"/>
      <c r="H120" s="242" t="s">
        <v>1</v>
      </c>
      <c r="I120" s="244"/>
      <c r="J120" s="240"/>
      <c r="K120" s="240"/>
      <c r="L120" s="245"/>
      <c r="M120" s="246"/>
      <c r="N120" s="247"/>
      <c r="O120" s="247"/>
      <c r="P120" s="247"/>
      <c r="Q120" s="247"/>
      <c r="R120" s="247"/>
      <c r="S120" s="247"/>
      <c r="T120" s="248"/>
      <c r="U120" s="12"/>
      <c r="V120" s="12"/>
      <c r="W120" s="12"/>
      <c r="X120" s="12"/>
      <c r="Y120" s="12"/>
      <c r="Z120" s="12"/>
      <c r="AA120" s="12"/>
      <c r="AB120" s="12"/>
      <c r="AC120" s="12"/>
      <c r="AD120" s="12"/>
      <c r="AE120" s="12"/>
      <c r="AT120" s="249" t="s">
        <v>124</v>
      </c>
      <c r="AU120" s="249" t="s">
        <v>84</v>
      </c>
      <c r="AV120" s="12" t="s">
        <v>84</v>
      </c>
      <c r="AW120" s="12" t="s">
        <v>32</v>
      </c>
      <c r="AX120" s="12" t="s">
        <v>76</v>
      </c>
      <c r="AY120" s="249" t="s">
        <v>116</v>
      </c>
    </row>
    <row r="121" s="12" customFormat="1">
      <c r="A121" s="12"/>
      <c r="B121" s="239"/>
      <c r="C121" s="240"/>
      <c r="D121" s="241" t="s">
        <v>124</v>
      </c>
      <c r="E121" s="242" t="s">
        <v>1</v>
      </c>
      <c r="F121" s="243" t="s">
        <v>126</v>
      </c>
      <c r="G121" s="240"/>
      <c r="H121" s="242" t="s">
        <v>1</v>
      </c>
      <c r="I121" s="244"/>
      <c r="J121" s="240"/>
      <c r="K121" s="240"/>
      <c r="L121" s="245"/>
      <c r="M121" s="246"/>
      <c r="N121" s="247"/>
      <c r="O121" s="247"/>
      <c r="P121" s="247"/>
      <c r="Q121" s="247"/>
      <c r="R121" s="247"/>
      <c r="S121" s="247"/>
      <c r="T121" s="248"/>
      <c r="U121" s="12"/>
      <c r="V121" s="12"/>
      <c r="W121" s="12"/>
      <c r="X121" s="12"/>
      <c r="Y121" s="12"/>
      <c r="Z121" s="12"/>
      <c r="AA121" s="12"/>
      <c r="AB121" s="12"/>
      <c r="AC121" s="12"/>
      <c r="AD121" s="12"/>
      <c r="AE121" s="12"/>
      <c r="AT121" s="249" t="s">
        <v>124</v>
      </c>
      <c r="AU121" s="249" t="s">
        <v>84</v>
      </c>
      <c r="AV121" s="12" t="s">
        <v>84</v>
      </c>
      <c r="AW121" s="12" t="s">
        <v>32</v>
      </c>
      <c r="AX121" s="12" t="s">
        <v>76</v>
      </c>
      <c r="AY121" s="249" t="s">
        <v>116</v>
      </c>
    </row>
    <row r="122" s="13" customFormat="1">
      <c r="A122" s="13"/>
      <c r="B122" s="250"/>
      <c r="C122" s="251"/>
      <c r="D122" s="241" t="s">
        <v>124</v>
      </c>
      <c r="E122" s="252" t="s">
        <v>1</v>
      </c>
      <c r="F122" s="253" t="s">
        <v>127</v>
      </c>
      <c r="G122" s="251"/>
      <c r="H122" s="254">
        <v>1</v>
      </c>
      <c r="I122" s="255"/>
      <c r="J122" s="251"/>
      <c r="K122" s="251"/>
      <c r="L122" s="256"/>
      <c r="M122" s="257"/>
      <c r="N122" s="258"/>
      <c r="O122" s="258"/>
      <c r="P122" s="258"/>
      <c r="Q122" s="258"/>
      <c r="R122" s="258"/>
      <c r="S122" s="258"/>
      <c r="T122" s="259"/>
      <c r="U122" s="13"/>
      <c r="V122" s="13"/>
      <c r="W122" s="13"/>
      <c r="X122" s="13"/>
      <c r="Y122" s="13"/>
      <c r="Z122" s="13"/>
      <c r="AA122" s="13"/>
      <c r="AB122" s="13"/>
      <c r="AC122" s="13"/>
      <c r="AD122" s="13"/>
      <c r="AE122" s="13"/>
      <c r="AT122" s="260" t="s">
        <v>124</v>
      </c>
      <c r="AU122" s="260" t="s">
        <v>84</v>
      </c>
      <c r="AV122" s="13" t="s">
        <v>86</v>
      </c>
      <c r="AW122" s="13" t="s">
        <v>32</v>
      </c>
      <c r="AX122" s="13" t="s">
        <v>84</v>
      </c>
      <c r="AY122" s="260" t="s">
        <v>116</v>
      </c>
    </row>
    <row r="123" s="12" customFormat="1">
      <c r="A123" s="12"/>
      <c r="B123" s="239"/>
      <c r="C123" s="240"/>
      <c r="D123" s="241" t="s">
        <v>124</v>
      </c>
      <c r="E123" s="242" t="s">
        <v>1</v>
      </c>
      <c r="F123" s="243" t="s">
        <v>128</v>
      </c>
      <c r="G123" s="240"/>
      <c r="H123" s="242" t="s">
        <v>1</v>
      </c>
      <c r="I123" s="244"/>
      <c r="J123" s="240"/>
      <c r="K123" s="240"/>
      <c r="L123" s="245"/>
      <c r="M123" s="246"/>
      <c r="N123" s="247"/>
      <c r="O123" s="247"/>
      <c r="P123" s="247"/>
      <c r="Q123" s="247"/>
      <c r="R123" s="247"/>
      <c r="S123" s="247"/>
      <c r="T123" s="248"/>
      <c r="U123" s="12"/>
      <c r="V123" s="12"/>
      <c r="W123" s="12"/>
      <c r="X123" s="12"/>
      <c r="Y123" s="12"/>
      <c r="Z123" s="12"/>
      <c r="AA123" s="12"/>
      <c r="AB123" s="12"/>
      <c r="AC123" s="12"/>
      <c r="AD123" s="12"/>
      <c r="AE123" s="12"/>
      <c r="AT123" s="249" t="s">
        <v>124</v>
      </c>
      <c r="AU123" s="249" t="s">
        <v>84</v>
      </c>
      <c r="AV123" s="12" t="s">
        <v>84</v>
      </c>
      <c r="AW123" s="12" t="s">
        <v>32</v>
      </c>
      <c r="AX123" s="12" t="s">
        <v>76</v>
      </c>
      <c r="AY123" s="249" t="s">
        <v>116</v>
      </c>
    </row>
    <row r="124" s="2" customFormat="1" ht="16.5" customHeight="1">
      <c r="A124" s="38"/>
      <c r="B124" s="39"/>
      <c r="C124" s="226" t="s">
        <v>86</v>
      </c>
      <c r="D124" s="226" t="s">
        <v>117</v>
      </c>
      <c r="E124" s="227" t="s">
        <v>129</v>
      </c>
      <c r="F124" s="228" t="s">
        <v>130</v>
      </c>
      <c r="G124" s="229" t="s">
        <v>120</v>
      </c>
      <c r="H124" s="230">
        <v>1</v>
      </c>
      <c r="I124" s="231"/>
      <c r="J124" s="232">
        <f>ROUND(I124*H124,2)</f>
        <v>0</v>
      </c>
      <c r="K124" s="228" t="s">
        <v>121</v>
      </c>
      <c r="L124" s="44"/>
      <c r="M124" s="233" t="s">
        <v>1</v>
      </c>
      <c r="N124" s="234" t="s">
        <v>41</v>
      </c>
      <c r="O124" s="91"/>
      <c r="P124" s="235">
        <f>O124*H124</f>
        <v>0</v>
      </c>
      <c r="Q124" s="235">
        <v>0</v>
      </c>
      <c r="R124" s="235">
        <f>Q124*H124</f>
        <v>0</v>
      </c>
      <c r="S124" s="235">
        <v>0</v>
      </c>
      <c r="T124" s="236">
        <f>S124*H124</f>
        <v>0</v>
      </c>
      <c r="U124" s="38"/>
      <c r="V124" s="38"/>
      <c r="W124" s="38"/>
      <c r="X124" s="38"/>
      <c r="Y124" s="38"/>
      <c r="Z124" s="38"/>
      <c r="AA124" s="38"/>
      <c r="AB124" s="38"/>
      <c r="AC124" s="38"/>
      <c r="AD124" s="38"/>
      <c r="AE124" s="38"/>
      <c r="AR124" s="237" t="s">
        <v>131</v>
      </c>
      <c r="AT124" s="237" t="s">
        <v>117</v>
      </c>
      <c r="AU124" s="237" t="s">
        <v>84</v>
      </c>
      <c r="AY124" s="17" t="s">
        <v>116</v>
      </c>
      <c r="BE124" s="238">
        <f>IF(N124="základní",J124,0)</f>
        <v>0</v>
      </c>
      <c r="BF124" s="238">
        <f>IF(N124="snížená",J124,0)</f>
        <v>0</v>
      </c>
      <c r="BG124" s="238">
        <f>IF(N124="zákl. přenesená",J124,0)</f>
        <v>0</v>
      </c>
      <c r="BH124" s="238">
        <f>IF(N124="sníž. přenesená",J124,0)</f>
        <v>0</v>
      </c>
      <c r="BI124" s="238">
        <f>IF(N124="nulová",J124,0)</f>
        <v>0</v>
      </c>
      <c r="BJ124" s="17" t="s">
        <v>84</v>
      </c>
      <c r="BK124" s="238">
        <f>ROUND(I124*H124,2)</f>
        <v>0</v>
      </c>
      <c r="BL124" s="17" t="s">
        <v>131</v>
      </c>
      <c r="BM124" s="237" t="s">
        <v>132</v>
      </c>
    </row>
    <row r="125" s="13" customFormat="1">
      <c r="A125" s="13"/>
      <c r="B125" s="250"/>
      <c r="C125" s="251"/>
      <c r="D125" s="241" t="s">
        <v>124</v>
      </c>
      <c r="E125" s="252" t="s">
        <v>1</v>
      </c>
      <c r="F125" s="253" t="s">
        <v>133</v>
      </c>
      <c r="G125" s="251"/>
      <c r="H125" s="254">
        <v>1</v>
      </c>
      <c r="I125" s="255"/>
      <c r="J125" s="251"/>
      <c r="K125" s="251"/>
      <c r="L125" s="256"/>
      <c r="M125" s="257"/>
      <c r="N125" s="258"/>
      <c r="O125" s="258"/>
      <c r="P125" s="258"/>
      <c r="Q125" s="258"/>
      <c r="R125" s="258"/>
      <c r="S125" s="258"/>
      <c r="T125" s="259"/>
      <c r="U125" s="13"/>
      <c r="V125" s="13"/>
      <c r="W125" s="13"/>
      <c r="X125" s="13"/>
      <c r="Y125" s="13"/>
      <c r="Z125" s="13"/>
      <c r="AA125" s="13"/>
      <c r="AB125" s="13"/>
      <c r="AC125" s="13"/>
      <c r="AD125" s="13"/>
      <c r="AE125" s="13"/>
      <c r="AT125" s="260" t="s">
        <v>124</v>
      </c>
      <c r="AU125" s="260" t="s">
        <v>84</v>
      </c>
      <c r="AV125" s="13" t="s">
        <v>86</v>
      </c>
      <c r="AW125" s="13" t="s">
        <v>32</v>
      </c>
      <c r="AX125" s="13" t="s">
        <v>84</v>
      </c>
      <c r="AY125" s="260" t="s">
        <v>116</v>
      </c>
    </row>
    <row r="126" s="2" customFormat="1" ht="16.5" customHeight="1">
      <c r="A126" s="38"/>
      <c r="B126" s="39"/>
      <c r="C126" s="226" t="s">
        <v>134</v>
      </c>
      <c r="D126" s="226" t="s">
        <v>117</v>
      </c>
      <c r="E126" s="227" t="s">
        <v>135</v>
      </c>
      <c r="F126" s="228" t="s">
        <v>136</v>
      </c>
      <c r="G126" s="229" t="s">
        <v>120</v>
      </c>
      <c r="H126" s="230">
        <v>1</v>
      </c>
      <c r="I126" s="231"/>
      <c r="J126" s="232">
        <f>ROUND(I126*H126,2)</f>
        <v>0</v>
      </c>
      <c r="K126" s="228" t="s">
        <v>1</v>
      </c>
      <c r="L126" s="44"/>
      <c r="M126" s="233" t="s">
        <v>1</v>
      </c>
      <c r="N126" s="234" t="s">
        <v>41</v>
      </c>
      <c r="O126" s="91"/>
      <c r="P126" s="235">
        <f>O126*H126</f>
        <v>0</v>
      </c>
      <c r="Q126" s="235">
        <v>0</v>
      </c>
      <c r="R126" s="235">
        <f>Q126*H126</f>
        <v>0</v>
      </c>
      <c r="S126" s="235">
        <v>0</v>
      </c>
      <c r="T126" s="236">
        <f>S126*H126</f>
        <v>0</v>
      </c>
      <c r="U126" s="38"/>
      <c r="V126" s="38"/>
      <c r="W126" s="38"/>
      <c r="X126" s="38"/>
      <c r="Y126" s="38"/>
      <c r="Z126" s="38"/>
      <c r="AA126" s="38"/>
      <c r="AB126" s="38"/>
      <c r="AC126" s="38"/>
      <c r="AD126" s="38"/>
      <c r="AE126" s="38"/>
      <c r="AR126" s="237" t="s">
        <v>131</v>
      </c>
      <c r="AT126" s="237" t="s">
        <v>117</v>
      </c>
      <c r="AU126" s="237" t="s">
        <v>84</v>
      </c>
      <c r="AY126" s="17" t="s">
        <v>116</v>
      </c>
      <c r="BE126" s="238">
        <f>IF(N126="základní",J126,0)</f>
        <v>0</v>
      </c>
      <c r="BF126" s="238">
        <f>IF(N126="snížená",J126,0)</f>
        <v>0</v>
      </c>
      <c r="BG126" s="238">
        <f>IF(N126="zákl. přenesená",J126,0)</f>
        <v>0</v>
      </c>
      <c r="BH126" s="238">
        <f>IF(N126="sníž. přenesená",J126,0)</f>
        <v>0</v>
      </c>
      <c r="BI126" s="238">
        <f>IF(N126="nulová",J126,0)</f>
        <v>0</v>
      </c>
      <c r="BJ126" s="17" t="s">
        <v>84</v>
      </c>
      <c r="BK126" s="238">
        <f>ROUND(I126*H126,2)</f>
        <v>0</v>
      </c>
      <c r="BL126" s="17" t="s">
        <v>131</v>
      </c>
      <c r="BM126" s="237" t="s">
        <v>137</v>
      </c>
    </row>
    <row r="127" s="12" customFormat="1">
      <c r="A127" s="12"/>
      <c r="B127" s="239"/>
      <c r="C127" s="240"/>
      <c r="D127" s="241" t="s">
        <v>124</v>
      </c>
      <c r="E127" s="242" t="s">
        <v>1</v>
      </c>
      <c r="F127" s="243" t="s">
        <v>138</v>
      </c>
      <c r="G127" s="240"/>
      <c r="H127" s="242" t="s">
        <v>1</v>
      </c>
      <c r="I127" s="244"/>
      <c r="J127" s="240"/>
      <c r="K127" s="240"/>
      <c r="L127" s="245"/>
      <c r="M127" s="246"/>
      <c r="N127" s="247"/>
      <c r="O127" s="247"/>
      <c r="P127" s="247"/>
      <c r="Q127" s="247"/>
      <c r="R127" s="247"/>
      <c r="S127" s="247"/>
      <c r="T127" s="248"/>
      <c r="U127" s="12"/>
      <c r="V127" s="12"/>
      <c r="W127" s="12"/>
      <c r="X127" s="12"/>
      <c r="Y127" s="12"/>
      <c r="Z127" s="12"/>
      <c r="AA127" s="12"/>
      <c r="AB127" s="12"/>
      <c r="AC127" s="12"/>
      <c r="AD127" s="12"/>
      <c r="AE127" s="12"/>
      <c r="AT127" s="249" t="s">
        <v>124</v>
      </c>
      <c r="AU127" s="249" t="s">
        <v>84</v>
      </c>
      <c r="AV127" s="12" t="s">
        <v>84</v>
      </c>
      <c r="AW127" s="12" t="s">
        <v>32</v>
      </c>
      <c r="AX127" s="12" t="s">
        <v>76</v>
      </c>
      <c r="AY127" s="249" t="s">
        <v>116</v>
      </c>
    </row>
    <row r="128" s="13" customFormat="1">
      <c r="A128" s="13"/>
      <c r="B128" s="250"/>
      <c r="C128" s="251"/>
      <c r="D128" s="241" t="s">
        <v>124</v>
      </c>
      <c r="E128" s="252" t="s">
        <v>1</v>
      </c>
      <c r="F128" s="253" t="s">
        <v>139</v>
      </c>
      <c r="G128" s="251"/>
      <c r="H128" s="254">
        <v>1</v>
      </c>
      <c r="I128" s="255"/>
      <c r="J128" s="251"/>
      <c r="K128" s="251"/>
      <c r="L128" s="256"/>
      <c r="M128" s="257"/>
      <c r="N128" s="258"/>
      <c r="O128" s="258"/>
      <c r="P128" s="258"/>
      <c r="Q128" s="258"/>
      <c r="R128" s="258"/>
      <c r="S128" s="258"/>
      <c r="T128" s="259"/>
      <c r="U128" s="13"/>
      <c r="V128" s="13"/>
      <c r="W128" s="13"/>
      <c r="X128" s="13"/>
      <c r="Y128" s="13"/>
      <c r="Z128" s="13"/>
      <c r="AA128" s="13"/>
      <c r="AB128" s="13"/>
      <c r="AC128" s="13"/>
      <c r="AD128" s="13"/>
      <c r="AE128" s="13"/>
      <c r="AT128" s="260" t="s">
        <v>124</v>
      </c>
      <c r="AU128" s="260" t="s">
        <v>84</v>
      </c>
      <c r="AV128" s="13" t="s">
        <v>86</v>
      </c>
      <c r="AW128" s="13" t="s">
        <v>32</v>
      </c>
      <c r="AX128" s="13" t="s">
        <v>84</v>
      </c>
      <c r="AY128" s="260" t="s">
        <v>116</v>
      </c>
    </row>
    <row r="129" s="2" customFormat="1" ht="16.5" customHeight="1">
      <c r="A129" s="38"/>
      <c r="B129" s="39"/>
      <c r="C129" s="226" t="s">
        <v>115</v>
      </c>
      <c r="D129" s="226" t="s">
        <v>117</v>
      </c>
      <c r="E129" s="227" t="s">
        <v>140</v>
      </c>
      <c r="F129" s="228" t="s">
        <v>136</v>
      </c>
      <c r="G129" s="229" t="s">
        <v>141</v>
      </c>
      <c r="H129" s="230">
        <v>10000</v>
      </c>
      <c r="I129" s="231"/>
      <c r="J129" s="232">
        <f>ROUND(I129*H129,2)</f>
        <v>0</v>
      </c>
      <c r="K129" s="228" t="s">
        <v>1</v>
      </c>
      <c r="L129" s="44"/>
      <c r="M129" s="233" t="s">
        <v>1</v>
      </c>
      <c r="N129" s="234" t="s">
        <v>41</v>
      </c>
      <c r="O129" s="91"/>
      <c r="P129" s="235">
        <f>O129*H129</f>
        <v>0</v>
      </c>
      <c r="Q129" s="235">
        <v>0</v>
      </c>
      <c r="R129" s="235">
        <f>Q129*H129</f>
        <v>0</v>
      </c>
      <c r="S129" s="235">
        <v>0</v>
      </c>
      <c r="T129" s="236">
        <f>S129*H129</f>
        <v>0</v>
      </c>
      <c r="U129" s="38"/>
      <c r="V129" s="38"/>
      <c r="W129" s="38"/>
      <c r="X129" s="38"/>
      <c r="Y129" s="38"/>
      <c r="Z129" s="38"/>
      <c r="AA129" s="38"/>
      <c r="AB129" s="38"/>
      <c r="AC129" s="38"/>
      <c r="AD129" s="38"/>
      <c r="AE129" s="38"/>
      <c r="AR129" s="237" t="s">
        <v>131</v>
      </c>
      <c r="AT129" s="237" t="s">
        <v>117</v>
      </c>
      <c r="AU129" s="237" t="s">
        <v>84</v>
      </c>
      <c r="AY129" s="17" t="s">
        <v>116</v>
      </c>
      <c r="BE129" s="238">
        <f>IF(N129="základní",J129,0)</f>
        <v>0</v>
      </c>
      <c r="BF129" s="238">
        <f>IF(N129="snížená",J129,0)</f>
        <v>0</v>
      </c>
      <c r="BG129" s="238">
        <f>IF(N129="zákl. přenesená",J129,0)</f>
        <v>0</v>
      </c>
      <c r="BH129" s="238">
        <f>IF(N129="sníž. přenesená",J129,0)</f>
        <v>0</v>
      </c>
      <c r="BI129" s="238">
        <f>IF(N129="nulová",J129,0)</f>
        <v>0</v>
      </c>
      <c r="BJ129" s="17" t="s">
        <v>84</v>
      </c>
      <c r="BK129" s="238">
        <f>ROUND(I129*H129,2)</f>
        <v>0</v>
      </c>
      <c r="BL129" s="17" t="s">
        <v>131</v>
      </c>
      <c r="BM129" s="237" t="s">
        <v>142</v>
      </c>
    </row>
    <row r="130" s="12" customFormat="1">
      <c r="A130" s="12"/>
      <c r="B130" s="239"/>
      <c r="C130" s="240"/>
      <c r="D130" s="241" t="s">
        <v>124</v>
      </c>
      <c r="E130" s="242" t="s">
        <v>1</v>
      </c>
      <c r="F130" s="243" t="s">
        <v>138</v>
      </c>
      <c r="G130" s="240"/>
      <c r="H130" s="242" t="s">
        <v>1</v>
      </c>
      <c r="I130" s="244"/>
      <c r="J130" s="240"/>
      <c r="K130" s="240"/>
      <c r="L130" s="245"/>
      <c r="M130" s="246"/>
      <c r="N130" s="247"/>
      <c r="O130" s="247"/>
      <c r="P130" s="247"/>
      <c r="Q130" s="247"/>
      <c r="R130" s="247"/>
      <c r="S130" s="247"/>
      <c r="T130" s="248"/>
      <c r="U130" s="12"/>
      <c r="V130" s="12"/>
      <c r="W130" s="12"/>
      <c r="X130" s="12"/>
      <c r="Y130" s="12"/>
      <c r="Z130" s="12"/>
      <c r="AA130" s="12"/>
      <c r="AB130" s="12"/>
      <c r="AC130" s="12"/>
      <c r="AD130" s="12"/>
      <c r="AE130" s="12"/>
      <c r="AT130" s="249" t="s">
        <v>124</v>
      </c>
      <c r="AU130" s="249" t="s">
        <v>84</v>
      </c>
      <c r="AV130" s="12" t="s">
        <v>84</v>
      </c>
      <c r="AW130" s="12" t="s">
        <v>32</v>
      </c>
      <c r="AX130" s="12" t="s">
        <v>76</v>
      </c>
      <c r="AY130" s="249" t="s">
        <v>116</v>
      </c>
    </row>
    <row r="131" s="13" customFormat="1">
      <c r="A131" s="13"/>
      <c r="B131" s="250"/>
      <c r="C131" s="251"/>
      <c r="D131" s="241" t="s">
        <v>124</v>
      </c>
      <c r="E131" s="252" t="s">
        <v>1</v>
      </c>
      <c r="F131" s="253" t="s">
        <v>143</v>
      </c>
      <c r="G131" s="251"/>
      <c r="H131" s="254">
        <v>10000</v>
      </c>
      <c r="I131" s="255"/>
      <c r="J131" s="251"/>
      <c r="K131" s="251"/>
      <c r="L131" s="256"/>
      <c r="M131" s="257"/>
      <c r="N131" s="258"/>
      <c r="O131" s="258"/>
      <c r="P131" s="258"/>
      <c r="Q131" s="258"/>
      <c r="R131" s="258"/>
      <c r="S131" s="258"/>
      <c r="T131" s="259"/>
      <c r="U131" s="13"/>
      <c r="V131" s="13"/>
      <c r="W131" s="13"/>
      <c r="X131" s="13"/>
      <c r="Y131" s="13"/>
      <c r="Z131" s="13"/>
      <c r="AA131" s="13"/>
      <c r="AB131" s="13"/>
      <c r="AC131" s="13"/>
      <c r="AD131" s="13"/>
      <c r="AE131" s="13"/>
      <c r="AT131" s="260" t="s">
        <v>124</v>
      </c>
      <c r="AU131" s="260" t="s">
        <v>84</v>
      </c>
      <c r="AV131" s="13" t="s">
        <v>86</v>
      </c>
      <c r="AW131" s="13" t="s">
        <v>32</v>
      </c>
      <c r="AX131" s="13" t="s">
        <v>84</v>
      </c>
      <c r="AY131" s="260" t="s">
        <v>116</v>
      </c>
    </row>
    <row r="132" s="12" customFormat="1">
      <c r="A132" s="12"/>
      <c r="B132" s="239"/>
      <c r="C132" s="240"/>
      <c r="D132" s="241" t="s">
        <v>124</v>
      </c>
      <c r="E132" s="242" t="s">
        <v>1</v>
      </c>
      <c r="F132" s="243" t="s">
        <v>128</v>
      </c>
      <c r="G132" s="240"/>
      <c r="H132" s="242" t="s">
        <v>1</v>
      </c>
      <c r="I132" s="244"/>
      <c r="J132" s="240"/>
      <c r="K132" s="240"/>
      <c r="L132" s="245"/>
      <c r="M132" s="246"/>
      <c r="N132" s="247"/>
      <c r="O132" s="247"/>
      <c r="P132" s="247"/>
      <c r="Q132" s="247"/>
      <c r="R132" s="247"/>
      <c r="S132" s="247"/>
      <c r="T132" s="248"/>
      <c r="U132" s="12"/>
      <c r="V132" s="12"/>
      <c r="W132" s="12"/>
      <c r="X132" s="12"/>
      <c r="Y132" s="12"/>
      <c r="Z132" s="12"/>
      <c r="AA132" s="12"/>
      <c r="AB132" s="12"/>
      <c r="AC132" s="12"/>
      <c r="AD132" s="12"/>
      <c r="AE132" s="12"/>
      <c r="AT132" s="249" t="s">
        <v>124</v>
      </c>
      <c r="AU132" s="249" t="s">
        <v>84</v>
      </c>
      <c r="AV132" s="12" t="s">
        <v>84</v>
      </c>
      <c r="AW132" s="12" t="s">
        <v>32</v>
      </c>
      <c r="AX132" s="12" t="s">
        <v>76</v>
      </c>
      <c r="AY132" s="249" t="s">
        <v>116</v>
      </c>
    </row>
    <row r="133" s="2" customFormat="1" ht="16.5" customHeight="1">
      <c r="A133" s="38"/>
      <c r="B133" s="39"/>
      <c r="C133" s="226" t="s">
        <v>144</v>
      </c>
      <c r="D133" s="226" t="s">
        <v>117</v>
      </c>
      <c r="E133" s="227" t="s">
        <v>145</v>
      </c>
      <c r="F133" s="228" t="s">
        <v>146</v>
      </c>
      <c r="G133" s="229" t="s">
        <v>120</v>
      </c>
      <c r="H133" s="230">
        <v>1</v>
      </c>
      <c r="I133" s="231"/>
      <c r="J133" s="232">
        <f>ROUND(I133*H133,2)</f>
        <v>0</v>
      </c>
      <c r="K133" s="228" t="s">
        <v>1</v>
      </c>
      <c r="L133" s="44"/>
      <c r="M133" s="233" t="s">
        <v>1</v>
      </c>
      <c r="N133" s="234" t="s">
        <v>41</v>
      </c>
      <c r="O133" s="91"/>
      <c r="P133" s="235">
        <f>O133*H133</f>
        <v>0</v>
      </c>
      <c r="Q133" s="235">
        <v>0</v>
      </c>
      <c r="R133" s="235">
        <f>Q133*H133</f>
        <v>0</v>
      </c>
      <c r="S133" s="235">
        <v>0</v>
      </c>
      <c r="T133" s="236">
        <f>S133*H133</f>
        <v>0</v>
      </c>
      <c r="U133" s="38"/>
      <c r="V133" s="38"/>
      <c r="W133" s="38"/>
      <c r="X133" s="38"/>
      <c r="Y133" s="38"/>
      <c r="Z133" s="38"/>
      <c r="AA133" s="38"/>
      <c r="AB133" s="38"/>
      <c r="AC133" s="38"/>
      <c r="AD133" s="38"/>
      <c r="AE133" s="38"/>
      <c r="AR133" s="237" t="s">
        <v>131</v>
      </c>
      <c r="AT133" s="237" t="s">
        <v>117</v>
      </c>
      <c r="AU133" s="237" t="s">
        <v>84</v>
      </c>
      <c r="AY133" s="17" t="s">
        <v>116</v>
      </c>
      <c r="BE133" s="238">
        <f>IF(N133="základní",J133,0)</f>
        <v>0</v>
      </c>
      <c r="BF133" s="238">
        <f>IF(N133="snížená",J133,0)</f>
        <v>0</v>
      </c>
      <c r="BG133" s="238">
        <f>IF(N133="zákl. přenesená",J133,0)</f>
        <v>0</v>
      </c>
      <c r="BH133" s="238">
        <f>IF(N133="sníž. přenesená",J133,0)</f>
        <v>0</v>
      </c>
      <c r="BI133" s="238">
        <f>IF(N133="nulová",J133,0)</f>
        <v>0</v>
      </c>
      <c r="BJ133" s="17" t="s">
        <v>84</v>
      </c>
      <c r="BK133" s="238">
        <f>ROUND(I133*H133,2)</f>
        <v>0</v>
      </c>
      <c r="BL133" s="17" t="s">
        <v>131</v>
      </c>
      <c r="BM133" s="237" t="s">
        <v>147</v>
      </c>
    </row>
    <row r="134" s="12" customFormat="1">
      <c r="A134" s="12"/>
      <c r="B134" s="239"/>
      <c r="C134" s="240"/>
      <c r="D134" s="241" t="s">
        <v>124</v>
      </c>
      <c r="E134" s="242" t="s">
        <v>1</v>
      </c>
      <c r="F134" s="243" t="s">
        <v>148</v>
      </c>
      <c r="G134" s="240"/>
      <c r="H134" s="242" t="s">
        <v>1</v>
      </c>
      <c r="I134" s="244"/>
      <c r="J134" s="240"/>
      <c r="K134" s="240"/>
      <c r="L134" s="245"/>
      <c r="M134" s="246"/>
      <c r="N134" s="247"/>
      <c r="O134" s="247"/>
      <c r="P134" s="247"/>
      <c r="Q134" s="247"/>
      <c r="R134" s="247"/>
      <c r="S134" s="247"/>
      <c r="T134" s="248"/>
      <c r="U134" s="12"/>
      <c r="V134" s="12"/>
      <c r="W134" s="12"/>
      <c r="X134" s="12"/>
      <c r="Y134" s="12"/>
      <c r="Z134" s="12"/>
      <c r="AA134" s="12"/>
      <c r="AB134" s="12"/>
      <c r="AC134" s="12"/>
      <c r="AD134" s="12"/>
      <c r="AE134" s="12"/>
      <c r="AT134" s="249" t="s">
        <v>124</v>
      </c>
      <c r="AU134" s="249" t="s">
        <v>84</v>
      </c>
      <c r="AV134" s="12" t="s">
        <v>84</v>
      </c>
      <c r="AW134" s="12" t="s">
        <v>32</v>
      </c>
      <c r="AX134" s="12" t="s">
        <v>76</v>
      </c>
      <c r="AY134" s="249" t="s">
        <v>116</v>
      </c>
    </row>
    <row r="135" s="13" customFormat="1">
      <c r="A135" s="13"/>
      <c r="B135" s="250"/>
      <c r="C135" s="251"/>
      <c r="D135" s="241" t="s">
        <v>124</v>
      </c>
      <c r="E135" s="252" t="s">
        <v>1</v>
      </c>
      <c r="F135" s="253" t="s">
        <v>149</v>
      </c>
      <c r="G135" s="251"/>
      <c r="H135" s="254">
        <v>1</v>
      </c>
      <c r="I135" s="255"/>
      <c r="J135" s="251"/>
      <c r="K135" s="251"/>
      <c r="L135" s="256"/>
      <c r="M135" s="257"/>
      <c r="N135" s="258"/>
      <c r="O135" s="258"/>
      <c r="P135" s="258"/>
      <c r="Q135" s="258"/>
      <c r="R135" s="258"/>
      <c r="S135" s="258"/>
      <c r="T135" s="259"/>
      <c r="U135" s="13"/>
      <c r="V135" s="13"/>
      <c r="W135" s="13"/>
      <c r="X135" s="13"/>
      <c r="Y135" s="13"/>
      <c r="Z135" s="13"/>
      <c r="AA135" s="13"/>
      <c r="AB135" s="13"/>
      <c r="AC135" s="13"/>
      <c r="AD135" s="13"/>
      <c r="AE135" s="13"/>
      <c r="AT135" s="260" t="s">
        <v>124</v>
      </c>
      <c r="AU135" s="260" t="s">
        <v>84</v>
      </c>
      <c r="AV135" s="13" t="s">
        <v>86</v>
      </c>
      <c r="AW135" s="13" t="s">
        <v>32</v>
      </c>
      <c r="AX135" s="13" t="s">
        <v>84</v>
      </c>
      <c r="AY135" s="260" t="s">
        <v>116</v>
      </c>
    </row>
    <row r="136" s="2" customFormat="1" ht="16.5" customHeight="1">
      <c r="A136" s="38"/>
      <c r="B136" s="39"/>
      <c r="C136" s="226" t="s">
        <v>150</v>
      </c>
      <c r="D136" s="226" t="s">
        <v>117</v>
      </c>
      <c r="E136" s="227" t="s">
        <v>151</v>
      </c>
      <c r="F136" s="228" t="s">
        <v>146</v>
      </c>
      <c r="G136" s="229" t="s">
        <v>141</v>
      </c>
      <c r="H136" s="230">
        <v>10000</v>
      </c>
      <c r="I136" s="231"/>
      <c r="J136" s="232">
        <f>ROUND(I136*H136,2)</f>
        <v>0</v>
      </c>
      <c r="K136" s="228" t="s">
        <v>1</v>
      </c>
      <c r="L136" s="44"/>
      <c r="M136" s="233" t="s">
        <v>1</v>
      </c>
      <c r="N136" s="234" t="s">
        <v>41</v>
      </c>
      <c r="O136" s="91"/>
      <c r="P136" s="235">
        <f>O136*H136</f>
        <v>0</v>
      </c>
      <c r="Q136" s="235">
        <v>0</v>
      </c>
      <c r="R136" s="235">
        <f>Q136*H136</f>
        <v>0</v>
      </c>
      <c r="S136" s="235">
        <v>0</v>
      </c>
      <c r="T136" s="236">
        <f>S136*H136</f>
        <v>0</v>
      </c>
      <c r="U136" s="38"/>
      <c r="V136" s="38"/>
      <c r="W136" s="38"/>
      <c r="X136" s="38"/>
      <c r="Y136" s="38"/>
      <c r="Z136" s="38"/>
      <c r="AA136" s="38"/>
      <c r="AB136" s="38"/>
      <c r="AC136" s="38"/>
      <c r="AD136" s="38"/>
      <c r="AE136" s="38"/>
      <c r="AR136" s="237" t="s">
        <v>131</v>
      </c>
      <c r="AT136" s="237" t="s">
        <v>117</v>
      </c>
      <c r="AU136" s="237" t="s">
        <v>84</v>
      </c>
      <c r="AY136" s="17" t="s">
        <v>116</v>
      </c>
      <c r="BE136" s="238">
        <f>IF(N136="základní",J136,0)</f>
        <v>0</v>
      </c>
      <c r="BF136" s="238">
        <f>IF(N136="snížená",J136,0)</f>
        <v>0</v>
      </c>
      <c r="BG136" s="238">
        <f>IF(N136="zákl. přenesená",J136,0)</f>
        <v>0</v>
      </c>
      <c r="BH136" s="238">
        <f>IF(N136="sníž. přenesená",J136,0)</f>
        <v>0</v>
      </c>
      <c r="BI136" s="238">
        <f>IF(N136="nulová",J136,0)</f>
        <v>0</v>
      </c>
      <c r="BJ136" s="17" t="s">
        <v>84</v>
      </c>
      <c r="BK136" s="238">
        <f>ROUND(I136*H136,2)</f>
        <v>0</v>
      </c>
      <c r="BL136" s="17" t="s">
        <v>131</v>
      </c>
      <c r="BM136" s="237" t="s">
        <v>152</v>
      </c>
    </row>
    <row r="137" s="12" customFormat="1">
      <c r="A137" s="12"/>
      <c r="B137" s="239"/>
      <c r="C137" s="240"/>
      <c r="D137" s="241" t="s">
        <v>124</v>
      </c>
      <c r="E137" s="242" t="s">
        <v>1</v>
      </c>
      <c r="F137" s="243" t="s">
        <v>148</v>
      </c>
      <c r="G137" s="240"/>
      <c r="H137" s="242" t="s">
        <v>1</v>
      </c>
      <c r="I137" s="244"/>
      <c r="J137" s="240"/>
      <c r="K137" s="240"/>
      <c r="L137" s="245"/>
      <c r="M137" s="246"/>
      <c r="N137" s="247"/>
      <c r="O137" s="247"/>
      <c r="P137" s="247"/>
      <c r="Q137" s="247"/>
      <c r="R137" s="247"/>
      <c r="S137" s="247"/>
      <c r="T137" s="248"/>
      <c r="U137" s="12"/>
      <c r="V137" s="12"/>
      <c r="W137" s="12"/>
      <c r="X137" s="12"/>
      <c r="Y137" s="12"/>
      <c r="Z137" s="12"/>
      <c r="AA137" s="12"/>
      <c r="AB137" s="12"/>
      <c r="AC137" s="12"/>
      <c r="AD137" s="12"/>
      <c r="AE137" s="12"/>
      <c r="AT137" s="249" t="s">
        <v>124</v>
      </c>
      <c r="AU137" s="249" t="s">
        <v>84</v>
      </c>
      <c r="AV137" s="12" t="s">
        <v>84</v>
      </c>
      <c r="AW137" s="12" t="s">
        <v>32</v>
      </c>
      <c r="AX137" s="12" t="s">
        <v>76</v>
      </c>
      <c r="AY137" s="249" t="s">
        <v>116</v>
      </c>
    </row>
    <row r="138" s="13" customFormat="1">
      <c r="A138" s="13"/>
      <c r="B138" s="250"/>
      <c r="C138" s="251"/>
      <c r="D138" s="241" t="s">
        <v>124</v>
      </c>
      <c r="E138" s="252" t="s">
        <v>1</v>
      </c>
      <c r="F138" s="253" t="s">
        <v>153</v>
      </c>
      <c r="G138" s="251"/>
      <c r="H138" s="254">
        <v>10000</v>
      </c>
      <c r="I138" s="255"/>
      <c r="J138" s="251"/>
      <c r="K138" s="251"/>
      <c r="L138" s="256"/>
      <c r="M138" s="257"/>
      <c r="N138" s="258"/>
      <c r="O138" s="258"/>
      <c r="P138" s="258"/>
      <c r="Q138" s="258"/>
      <c r="R138" s="258"/>
      <c r="S138" s="258"/>
      <c r="T138" s="259"/>
      <c r="U138" s="13"/>
      <c r="V138" s="13"/>
      <c r="W138" s="13"/>
      <c r="X138" s="13"/>
      <c r="Y138" s="13"/>
      <c r="Z138" s="13"/>
      <c r="AA138" s="13"/>
      <c r="AB138" s="13"/>
      <c r="AC138" s="13"/>
      <c r="AD138" s="13"/>
      <c r="AE138" s="13"/>
      <c r="AT138" s="260" t="s">
        <v>124</v>
      </c>
      <c r="AU138" s="260" t="s">
        <v>84</v>
      </c>
      <c r="AV138" s="13" t="s">
        <v>86</v>
      </c>
      <c r="AW138" s="13" t="s">
        <v>32</v>
      </c>
      <c r="AX138" s="13" t="s">
        <v>84</v>
      </c>
      <c r="AY138" s="260" t="s">
        <v>116</v>
      </c>
    </row>
    <row r="139" s="12" customFormat="1">
      <c r="A139" s="12"/>
      <c r="B139" s="239"/>
      <c r="C139" s="240"/>
      <c r="D139" s="241" t="s">
        <v>124</v>
      </c>
      <c r="E139" s="242" t="s">
        <v>1</v>
      </c>
      <c r="F139" s="243" t="s">
        <v>128</v>
      </c>
      <c r="G139" s="240"/>
      <c r="H139" s="242" t="s">
        <v>1</v>
      </c>
      <c r="I139" s="244"/>
      <c r="J139" s="240"/>
      <c r="K139" s="240"/>
      <c r="L139" s="245"/>
      <c r="M139" s="246"/>
      <c r="N139" s="247"/>
      <c r="O139" s="247"/>
      <c r="P139" s="247"/>
      <c r="Q139" s="247"/>
      <c r="R139" s="247"/>
      <c r="S139" s="247"/>
      <c r="T139" s="248"/>
      <c r="U139" s="12"/>
      <c r="V139" s="12"/>
      <c r="W139" s="12"/>
      <c r="X139" s="12"/>
      <c r="Y139" s="12"/>
      <c r="Z139" s="12"/>
      <c r="AA139" s="12"/>
      <c r="AB139" s="12"/>
      <c r="AC139" s="12"/>
      <c r="AD139" s="12"/>
      <c r="AE139" s="12"/>
      <c r="AT139" s="249" t="s">
        <v>124</v>
      </c>
      <c r="AU139" s="249" t="s">
        <v>84</v>
      </c>
      <c r="AV139" s="12" t="s">
        <v>84</v>
      </c>
      <c r="AW139" s="12" t="s">
        <v>32</v>
      </c>
      <c r="AX139" s="12" t="s">
        <v>76</v>
      </c>
      <c r="AY139" s="249" t="s">
        <v>116</v>
      </c>
    </row>
    <row r="140" s="2" customFormat="1" ht="16.5" customHeight="1">
      <c r="A140" s="38"/>
      <c r="B140" s="39"/>
      <c r="C140" s="226" t="s">
        <v>154</v>
      </c>
      <c r="D140" s="226" t="s">
        <v>117</v>
      </c>
      <c r="E140" s="227" t="s">
        <v>155</v>
      </c>
      <c r="F140" s="228" t="s">
        <v>156</v>
      </c>
      <c r="G140" s="229" t="s">
        <v>120</v>
      </c>
      <c r="H140" s="230">
        <v>1</v>
      </c>
      <c r="I140" s="231"/>
      <c r="J140" s="232">
        <f>ROUND(I140*H140,2)</f>
        <v>0</v>
      </c>
      <c r="K140" s="228" t="s">
        <v>121</v>
      </c>
      <c r="L140" s="44"/>
      <c r="M140" s="233" t="s">
        <v>1</v>
      </c>
      <c r="N140" s="234" t="s">
        <v>41</v>
      </c>
      <c r="O140" s="91"/>
      <c r="P140" s="235">
        <f>O140*H140</f>
        <v>0</v>
      </c>
      <c r="Q140" s="235">
        <v>0</v>
      </c>
      <c r="R140" s="235">
        <f>Q140*H140</f>
        <v>0</v>
      </c>
      <c r="S140" s="235">
        <v>0</v>
      </c>
      <c r="T140" s="236">
        <f>S140*H140</f>
        <v>0</v>
      </c>
      <c r="U140" s="38"/>
      <c r="V140" s="38"/>
      <c r="W140" s="38"/>
      <c r="X140" s="38"/>
      <c r="Y140" s="38"/>
      <c r="Z140" s="38"/>
      <c r="AA140" s="38"/>
      <c r="AB140" s="38"/>
      <c r="AC140" s="38"/>
      <c r="AD140" s="38"/>
      <c r="AE140" s="38"/>
      <c r="AR140" s="237" t="s">
        <v>131</v>
      </c>
      <c r="AT140" s="237" t="s">
        <v>117</v>
      </c>
      <c r="AU140" s="237" t="s">
        <v>84</v>
      </c>
      <c r="AY140" s="17" t="s">
        <v>116</v>
      </c>
      <c r="BE140" s="238">
        <f>IF(N140="základní",J140,0)</f>
        <v>0</v>
      </c>
      <c r="BF140" s="238">
        <f>IF(N140="snížená",J140,0)</f>
        <v>0</v>
      </c>
      <c r="BG140" s="238">
        <f>IF(N140="zákl. přenesená",J140,0)</f>
        <v>0</v>
      </c>
      <c r="BH140" s="238">
        <f>IF(N140="sníž. přenesená",J140,0)</f>
        <v>0</v>
      </c>
      <c r="BI140" s="238">
        <f>IF(N140="nulová",J140,0)</f>
        <v>0</v>
      </c>
      <c r="BJ140" s="17" t="s">
        <v>84</v>
      </c>
      <c r="BK140" s="238">
        <f>ROUND(I140*H140,2)</f>
        <v>0</v>
      </c>
      <c r="BL140" s="17" t="s">
        <v>131</v>
      </c>
      <c r="BM140" s="237" t="s">
        <v>157</v>
      </c>
    </row>
    <row r="141" s="12" customFormat="1">
      <c r="A141" s="12"/>
      <c r="B141" s="239"/>
      <c r="C141" s="240"/>
      <c r="D141" s="241" t="s">
        <v>124</v>
      </c>
      <c r="E141" s="242" t="s">
        <v>1</v>
      </c>
      <c r="F141" s="243" t="s">
        <v>158</v>
      </c>
      <c r="G141" s="240"/>
      <c r="H141" s="242" t="s">
        <v>1</v>
      </c>
      <c r="I141" s="244"/>
      <c r="J141" s="240"/>
      <c r="K141" s="240"/>
      <c r="L141" s="245"/>
      <c r="M141" s="246"/>
      <c r="N141" s="247"/>
      <c r="O141" s="247"/>
      <c r="P141" s="247"/>
      <c r="Q141" s="247"/>
      <c r="R141" s="247"/>
      <c r="S141" s="247"/>
      <c r="T141" s="248"/>
      <c r="U141" s="12"/>
      <c r="V141" s="12"/>
      <c r="W141" s="12"/>
      <c r="X141" s="12"/>
      <c r="Y141" s="12"/>
      <c r="Z141" s="12"/>
      <c r="AA141" s="12"/>
      <c r="AB141" s="12"/>
      <c r="AC141" s="12"/>
      <c r="AD141" s="12"/>
      <c r="AE141" s="12"/>
      <c r="AT141" s="249" t="s">
        <v>124</v>
      </c>
      <c r="AU141" s="249" t="s">
        <v>84</v>
      </c>
      <c r="AV141" s="12" t="s">
        <v>84</v>
      </c>
      <c r="AW141" s="12" t="s">
        <v>32</v>
      </c>
      <c r="AX141" s="12" t="s">
        <v>76</v>
      </c>
      <c r="AY141" s="249" t="s">
        <v>116</v>
      </c>
    </row>
    <row r="142" s="12" customFormat="1">
      <c r="A142" s="12"/>
      <c r="B142" s="239"/>
      <c r="C142" s="240"/>
      <c r="D142" s="241" t="s">
        <v>124</v>
      </c>
      <c r="E142" s="242" t="s">
        <v>1</v>
      </c>
      <c r="F142" s="243" t="s">
        <v>159</v>
      </c>
      <c r="G142" s="240"/>
      <c r="H142" s="242" t="s">
        <v>1</v>
      </c>
      <c r="I142" s="244"/>
      <c r="J142" s="240"/>
      <c r="K142" s="240"/>
      <c r="L142" s="245"/>
      <c r="M142" s="246"/>
      <c r="N142" s="247"/>
      <c r="O142" s="247"/>
      <c r="P142" s="247"/>
      <c r="Q142" s="247"/>
      <c r="R142" s="247"/>
      <c r="S142" s="247"/>
      <c r="T142" s="248"/>
      <c r="U142" s="12"/>
      <c r="V142" s="12"/>
      <c r="W142" s="12"/>
      <c r="X142" s="12"/>
      <c r="Y142" s="12"/>
      <c r="Z142" s="12"/>
      <c r="AA142" s="12"/>
      <c r="AB142" s="12"/>
      <c r="AC142" s="12"/>
      <c r="AD142" s="12"/>
      <c r="AE142" s="12"/>
      <c r="AT142" s="249" t="s">
        <v>124</v>
      </c>
      <c r="AU142" s="249" t="s">
        <v>84</v>
      </c>
      <c r="AV142" s="12" t="s">
        <v>84</v>
      </c>
      <c r="AW142" s="12" t="s">
        <v>32</v>
      </c>
      <c r="AX142" s="12" t="s">
        <v>76</v>
      </c>
      <c r="AY142" s="249" t="s">
        <v>116</v>
      </c>
    </row>
    <row r="143" s="13" customFormat="1">
      <c r="A143" s="13"/>
      <c r="B143" s="250"/>
      <c r="C143" s="251"/>
      <c r="D143" s="241" t="s">
        <v>124</v>
      </c>
      <c r="E143" s="252" t="s">
        <v>1</v>
      </c>
      <c r="F143" s="253" t="s">
        <v>160</v>
      </c>
      <c r="G143" s="251"/>
      <c r="H143" s="254">
        <v>1</v>
      </c>
      <c r="I143" s="255"/>
      <c r="J143" s="251"/>
      <c r="K143" s="251"/>
      <c r="L143" s="256"/>
      <c r="M143" s="257"/>
      <c r="N143" s="258"/>
      <c r="O143" s="258"/>
      <c r="P143" s="258"/>
      <c r="Q143" s="258"/>
      <c r="R143" s="258"/>
      <c r="S143" s="258"/>
      <c r="T143" s="259"/>
      <c r="U143" s="13"/>
      <c r="V143" s="13"/>
      <c r="W143" s="13"/>
      <c r="X143" s="13"/>
      <c r="Y143" s="13"/>
      <c r="Z143" s="13"/>
      <c r="AA143" s="13"/>
      <c r="AB143" s="13"/>
      <c r="AC143" s="13"/>
      <c r="AD143" s="13"/>
      <c r="AE143" s="13"/>
      <c r="AT143" s="260" t="s">
        <v>124</v>
      </c>
      <c r="AU143" s="260" t="s">
        <v>84</v>
      </c>
      <c r="AV143" s="13" t="s">
        <v>86</v>
      </c>
      <c r="AW143" s="13" t="s">
        <v>32</v>
      </c>
      <c r="AX143" s="13" t="s">
        <v>84</v>
      </c>
      <c r="AY143" s="260" t="s">
        <v>116</v>
      </c>
    </row>
    <row r="144" s="2" customFormat="1" ht="16.5" customHeight="1">
      <c r="A144" s="38"/>
      <c r="B144" s="39"/>
      <c r="C144" s="226" t="s">
        <v>161</v>
      </c>
      <c r="D144" s="226" t="s">
        <v>117</v>
      </c>
      <c r="E144" s="227" t="s">
        <v>162</v>
      </c>
      <c r="F144" s="228" t="s">
        <v>163</v>
      </c>
      <c r="G144" s="229" t="s">
        <v>120</v>
      </c>
      <c r="H144" s="230">
        <v>1</v>
      </c>
      <c r="I144" s="231"/>
      <c r="J144" s="232">
        <f>ROUND(I144*H144,2)</f>
        <v>0</v>
      </c>
      <c r="K144" s="228" t="s">
        <v>121</v>
      </c>
      <c r="L144" s="44"/>
      <c r="M144" s="233" t="s">
        <v>1</v>
      </c>
      <c r="N144" s="234" t="s">
        <v>41</v>
      </c>
      <c r="O144" s="91"/>
      <c r="P144" s="235">
        <f>O144*H144</f>
        <v>0</v>
      </c>
      <c r="Q144" s="235">
        <v>0</v>
      </c>
      <c r="R144" s="235">
        <f>Q144*H144</f>
        <v>0</v>
      </c>
      <c r="S144" s="235">
        <v>0</v>
      </c>
      <c r="T144" s="236">
        <f>S144*H144</f>
        <v>0</v>
      </c>
      <c r="U144" s="38"/>
      <c r="V144" s="38"/>
      <c r="W144" s="38"/>
      <c r="X144" s="38"/>
      <c r="Y144" s="38"/>
      <c r="Z144" s="38"/>
      <c r="AA144" s="38"/>
      <c r="AB144" s="38"/>
      <c r="AC144" s="38"/>
      <c r="AD144" s="38"/>
      <c r="AE144" s="38"/>
      <c r="AR144" s="237" t="s">
        <v>131</v>
      </c>
      <c r="AT144" s="237" t="s">
        <v>117</v>
      </c>
      <c r="AU144" s="237" t="s">
        <v>84</v>
      </c>
      <c r="AY144" s="17" t="s">
        <v>116</v>
      </c>
      <c r="BE144" s="238">
        <f>IF(N144="základní",J144,0)</f>
        <v>0</v>
      </c>
      <c r="BF144" s="238">
        <f>IF(N144="snížená",J144,0)</f>
        <v>0</v>
      </c>
      <c r="BG144" s="238">
        <f>IF(N144="zákl. přenesená",J144,0)</f>
        <v>0</v>
      </c>
      <c r="BH144" s="238">
        <f>IF(N144="sníž. přenesená",J144,0)</f>
        <v>0</v>
      </c>
      <c r="BI144" s="238">
        <f>IF(N144="nulová",J144,0)</f>
        <v>0</v>
      </c>
      <c r="BJ144" s="17" t="s">
        <v>84</v>
      </c>
      <c r="BK144" s="238">
        <f>ROUND(I144*H144,2)</f>
        <v>0</v>
      </c>
      <c r="BL144" s="17" t="s">
        <v>131</v>
      </c>
      <c r="BM144" s="237" t="s">
        <v>164</v>
      </c>
    </row>
    <row r="145" s="12" customFormat="1">
      <c r="A145" s="12"/>
      <c r="B145" s="239"/>
      <c r="C145" s="240"/>
      <c r="D145" s="241" t="s">
        <v>124</v>
      </c>
      <c r="E145" s="242" t="s">
        <v>1</v>
      </c>
      <c r="F145" s="243" t="s">
        <v>165</v>
      </c>
      <c r="G145" s="240"/>
      <c r="H145" s="242" t="s">
        <v>1</v>
      </c>
      <c r="I145" s="244"/>
      <c r="J145" s="240"/>
      <c r="K145" s="240"/>
      <c r="L145" s="245"/>
      <c r="M145" s="246"/>
      <c r="N145" s="247"/>
      <c r="O145" s="247"/>
      <c r="P145" s="247"/>
      <c r="Q145" s="247"/>
      <c r="R145" s="247"/>
      <c r="S145" s="247"/>
      <c r="T145" s="248"/>
      <c r="U145" s="12"/>
      <c r="V145" s="12"/>
      <c r="W145" s="12"/>
      <c r="X145" s="12"/>
      <c r="Y145" s="12"/>
      <c r="Z145" s="12"/>
      <c r="AA145" s="12"/>
      <c r="AB145" s="12"/>
      <c r="AC145" s="12"/>
      <c r="AD145" s="12"/>
      <c r="AE145" s="12"/>
      <c r="AT145" s="249" t="s">
        <v>124</v>
      </c>
      <c r="AU145" s="249" t="s">
        <v>84</v>
      </c>
      <c r="AV145" s="12" t="s">
        <v>84</v>
      </c>
      <c r="AW145" s="12" t="s">
        <v>32</v>
      </c>
      <c r="AX145" s="12" t="s">
        <v>76</v>
      </c>
      <c r="AY145" s="249" t="s">
        <v>116</v>
      </c>
    </row>
    <row r="146" s="12" customFormat="1">
      <c r="A146" s="12"/>
      <c r="B146" s="239"/>
      <c r="C146" s="240"/>
      <c r="D146" s="241" t="s">
        <v>124</v>
      </c>
      <c r="E146" s="242" t="s">
        <v>1</v>
      </c>
      <c r="F146" s="243" t="s">
        <v>166</v>
      </c>
      <c r="G146" s="240"/>
      <c r="H146" s="242" t="s">
        <v>1</v>
      </c>
      <c r="I146" s="244"/>
      <c r="J146" s="240"/>
      <c r="K146" s="240"/>
      <c r="L146" s="245"/>
      <c r="M146" s="246"/>
      <c r="N146" s="247"/>
      <c r="O146" s="247"/>
      <c r="P146" s="247"/>
      <c r="Q146" s="247"/>
      <c r="R146" s="247"/>
      <c r="S146" s="247"/>
      <c r="T146" s="248"/>
      <c r="U146" s="12"/>
      <c r="V146" s="12"/>
      <c r="W146" s="12"/>
      <c r="X146" s="12"/>
      <c r="Y146" s="12"/>
      <c r="Z146" s="12"/>
      <c r="AA146" s="12"/>
      <c r="AB146" s="12"/>
      <c r="AC146" s="12"/>
      <c r="AD146" s="12"/>
      <c r="AE146" s="12"/>
      <c r="AT146" s="249" t="s">
        <v>124</v>
      </c>
      <c r="AU146" s="249" t="s">
        <v>84</v>
      </c>
      <c r="AV146" s="12" t="s">
        <v>84</v>
      </c>
      <c r="AW146" s="12" t="s">
        <v>32</v>
      </c>
      <c r="AX146" s="12" t="s">
        <v>76</v>
      </c>
      <c r="AY146" s="249" t="s">
        <v>116</v>
      </c>
    </row>
    <row r="147" s="13" customFormat="1">
      <c r="A147" s="13"/>
      <c r="B147" s="250"/>
      <c r="C147" s="251"/>
      <c r="D147" s="241" t="s">
        <v>124</v>
      </c>
      <c r="E147" s="252" t="s">
        <v>1</v>
      </c>
      <c r="F147" s="253" t="s">
        <v>167</v>
      </c>
      <c r="G147" s="251"/>
      <c r="H147" s="254">
        <v>1</v>
      </c>
      <c r="I147" s="255"/>
      <c r="J147" s="251"/>
      <c r="K147" s="251"/>
      <c r="L147" s="256"/>
      <c r="M147" s="257"/>
      <c r="N147" s="258"/>
      <c r="O147" s="258"/>
      <c r="P147" s="258"/>
      <c r="Q147" s="258"/>
      <c r="R147" s="258"/>
      <c r="S147" s="258"/>
      <c r="T147" s="259"/>
      <c r="U147" s="13"/>
      <c r="V147" s="13"/>
      <c r="W147" s="13"/>
      <c r="X147" s="13"/>
      <c r="Y147" s="13"/>
      <c r="Z147" s="13"/>
      <c r="AA147" s="13"/>
      <c r="AB147" s="13"/>
      <c r="AC147" s="13"/>
      <c r="AD147" s="13"/>
      <c r="AE147" s="13"/>
      <c r="AT147" s="260" t="s">
        <v>124</v>
      </c>
      <c r="AU147" s="260" t="s">
        <v>84</v>
      </c>
      <c r="AV147" s="13" t="s">
        <v>86</v>
      </c>
      <c r="AW147" s="13" t="s">
        <v>32</v>
      </c>
      <c r="AX147" s="13" t="s">
        <v>84</v>
      </c>
      <c r="AY147" s="260" t="s">
        <v>116</v>
      </c>
    </row>
    <row r="148" s="2" customFormat="1" ht="16.5" customHeight="1">
      <c r="A148" s="38"/>
      <c r="B148" s="39"/>
      <c r="C148" s="226" t="s">
        <v>168</v>
      </c>
      <c r="D148" s="226" t="s">
        <v>117</v>
      </c>
      <c r="E148" s="227" t="s">
        <v>169</v>
      </c>
      <c r="F148" s="228" t="s">
        <v>170</v>
      </c>
      <c r="G148" s="229" t="s">
        <v>120</v>
      </c>
      <c r="H148" s="230">
        <v>1</v>
      </c>
      <c r="I148" s="231"/>
      <c r="J148" s="232">
        <f>ROUND(I148*H148,2)</f>
        <v>0</v>
      </c>
      <c r="K148" s="228" t="s">
        <v>121</v>
      </c>
      <c r="L148" s="44"/>
      <c r="M148" s="233" t="s">
        <v>1</v>
      </c>
      <c r="N148" s="234" t="s">
        <v>41</v>
      </c>
      <c r="O148" s="91"/>
      <c r="P148" s="235">
        <f>O148*H148</f>
        <v>0</v>
      </c>
      <c r="Q148" s="235">
        <v>0</v>
      </c>
      <c r="R148" s="235">
        <f>Q148*H148</f>
        <v>0</v>
      </c>
      <c r="S148" s="235">
        <v>0</v>
      </c>
      <c r="T148" s="236">
        <f>S148*H148</f>
        <v>0</v>
      </c>
      <c r="U148" s="38"/>
      <c r="V148" s="38"/>
      <c r="W148" s="38"/>
      <c r="X148" s="38"/>
      <c r="Y148" s="38"/>
      <c r="Z148" s="38"/>
      <c r="AA148" s="38"/>
      <c r="AB148" s="38"/>
      <c r="AC148" s="38"/>
      <c r="AD148" s="38"/>
      <c r="AE148" s="38"/>
      <c r="AR148" s="237" t="s">
        <v>131</v>
      </c>
      <c r="AT148" s="237" t="s">
        <v>117</v>
      </c>
      <c r="AU148" s="237" t="s">
        <v>84</v>
      </c>
      <c r="AY148" s="17" t="s">
        <v>116</v>
      </c>
      <c r="BE148" s="238">
        <f>IF(N148="základní",J148,0)</f>
        <v>0</v>
      </c>
      <c r="BF148" s="238">
        <f>IF(N148="snížená",J148,0)</f>
        <v>0</v>
      </c>
      <c r="BG148" s="238">
        <f>IF(N148="zákl. přenesená",J148,0)</f>
        <v>0</v>
      </c>
      <c r="BH148" s="238">
        <f>IF(N148="sníž. přenesená",J148,0)</f>
        <v>0</v>
      </c>
      <c r="BI148" s="238">
        <f>IF(N148="nulová",J148,0)</f>
        <v>0</v>
      </c>
      <c r="BJ148" s="17" t="s">
        <v>84</v>
      </c>
      <c r="BK148" s="238">
        <f>ROUND(I148*H148,2)</f>
        <v>0</v>
      </c>
      <c r="BL148" s="17" t="s">
        <v>131</v>
      </c>
      <c r="BM148" s="237" t="s">
        <v>171</v>
      </c>
    </row>
    <row r="149" s="12" customFormat="1">
      <c r="A149" s="12"/>
      <c r="B149" s="239"/>
      <c r="C149" s="240"/>
      <c r="D149" s="241" t="s">
        <v>124</v>
      </c>
      <c r="E149" s="242" t="s">
        <v>1</v>
      </c>
      <c r="F149" s="243" t="s">
        <v>172</v>
      </c>
      <c r="G149" s="240"/>
      <c r="H149" s="242" t="s">
        <v>1</v>
      </c>
      <c r="I149" s="244"/>
      <c r="J149" s="240"/>
      <c r="K149" s="240"/>
      <c r="L149" s="245"/>
      <c r="M149" s="246"/>
      <c r="N149" s="247"/>
      <c r="O149" s="247"/>
      <c r="P149" s="247"/>
      <c r="Q149" s="247"/>
      <c r="R149" s="247"/>
      <c r="S149" s="247"/>
      <c r="T149" s="248"/>
      <c r="U149" s="12"/>
      <c r="V149" s="12"/>
      <c r="W149" s="12"/>
      <c r="X149" s="12"/>
      <c r="Y149" s="12"/>
      <c r="Z149" s="12"/>
      <c r="AA149" s="12"/>
      <c r="AB149" s="12"/>
      <c r="AC149" s="12"/>
      <c r="AD149" s="12"/>
      <c r="AE149" s="12"/>
      <c r="AT149" s="249" t="s">
        <v>124</v>
      </c>
      <c r="AU149" s="249" t="s">
        <v>84</v>
      </c>
      <c r="AV149" s="12" t="s">
        <v>84</v>
      </c>
      <c r="AW149" s="12" t="s">
        <v>32</v>
      </c>
      <c r="AX149" s="12" t="s">
        <v>76</v>
      </c>
      <c r="AY149" s="249" t="s">
        <v>116</v>
      </c>
    </row>
    <row r="150" s="13" customFormat="1">
      <c r="A150" s="13"/>
      <c r="B150" s="250"/>
      <c r="C150" s="251"/>
      <c r="D150" s="241" t="s">
        <v>124</v>
      </c>
      <c r="E150" s="252" t="s">
        <v>1</v>
      </c>
      <c r="F150" s="253" t="s">
        <v>167</v>
      </c>
      <c r="G150" s="251"/>
      <c r="H150" s="254">
        <v>1</v>
      </c>
      <c r="I150" s="255"/>
      <c r="J150" s="251"/>
      <c r="K150" s="251"/>
      <c r="L150" s="256"/>
      <c r="M150" s="257"/>
      <c r="N150" s="258"/>
      <c r="O150" s="258"/>
      <c r="P150" s="258"/>
      <c r="Q150" s="258"/>
      <c r="R150" s="258"/>
      <c r="S150" s="258"/>
      <c r="T150" s="259"/>
      <c r="U150" s="13"/>
      <c r="V150" s="13"/>
      <c r="W150" s="13"/>
      <c r="X150" s="13"/>
      <c r="Y150" s="13"/>
      <c r="Z150" s="13"/>
      <c r="AA150" s="13"/>
      <c r="AB150" s="13"/>
      <c r="AC150" s="13"/>
      <c r="AD150" s="13"/>
      <c r="AE150" s="13"/>
      <c r="AT150" s="260" t="s">
        <v>124</v>
      </c>
      <c r="AU150" s="260" t="s">
        <v>84</v>
      </c>
      <c r="AV150" s="13" t="s">
        <v>86</v>
      </c>
      <c r="AW150" s="13" t="s">
        <v>32</v>
      </c>
      <c r="AX150" s="13" t="s">
        <v>84</v>
      </c>
      <c r="AY150" s="260" t="s">
        <v>116</v>
      </c>
    </row>
    <row r="151" s="2" customFormat="1" ht="16.5" customHeight="1">
      <c r="A151" s="38"/>
      <c r="B151" s="39"/>
      <c r="C151" s="226" t="s">
        <v>173</v>
      </c>
      <c r="D151" s="226" t="s">
        <v>117</v>
      </c>
      <c r="E151" s="227" t="s">
        <v>174</v>
      </c>
      <c r="F151" s="228" t="s">
        <v>175</v>
      </c>
      <c r="G151" s="229" t="s">
        <v>120</v>
      </c>
      <c r="H151" s="230">
        <v>1</v>
      </c>
      <c r="I151" s="231"/>
      <c r="J151" s="232">
        <f>ROUND(I151*H151,2)</f>
        <v>0</v>
      </c>
      <c r="K151" s="228" t="s">
        <v>121</v>
      </c>
      <c r="L151" s="44"/>
      <c r="M151" s="233" t="s">
        <v>1</v>
      </c>
      <c r="N151" s="234" t="s">
        <v>41</v>
      </c>
      <c r="O151" s="91"/>
      <c r="P151" s="235">
        <f>O151*H151</f>
        <v>0</v>
      </c>
      <c r="Q151" s="235">
        <v>0</v>
      </c>
      <c r="R151" s="235">
        <f>Q151*H151</f>
        <v>0</v>
      </c>
      <c r="S151" s="235">
        <v>0</v>
      </c>
      <c r="T151" s="236">
        <f>S151*H151</f>
        <v>0</v>
      </c>
      <c r="U151" s="38"/>
      <c r="V151" s="38"/>
      <c r="W151" s="38"/>
      <c r="X151" s="38"/>
      <c r="Y151" s="38"/>
      <c r="Z151" s="38"/>
      <c r="AA151" s="38"/>
      <c r="AB151" s="38"/>
      <c r="AC151" s="38"/>
      <c r="AD151" s="38"/>
      <c r="AE151" s="38"/>
      <c r="AR151" s="237" t="s">
        <v>131</v>
      </c>
      <c r="AT151" s="237" t="s">
        <v>117</v>
      </c>
      <c r="AU151" s="237" t="s">
        <v>84</v>
      </c>
      <c r="AY151" s="17" t="s">
        <v>116</v>
      </c>
      <c r="BE151" s="238">
        <f>IF(N151="základní",J151,0)</f>
        <v>0</v>
      </c>
      <c r="BF151" s="238">
        <f>IF(N151="snížená",J151,0)</f>
        <v>0</v>
      </c>
      <c r="BG151" s="238">
        <f>IF(N151="zákl. přenesená",J151,0)</f>
        <v>0</v>
      </c>
      <c r="BH151" s="238">
        <f>IF(N151="sníž. přenesená",J151,0)</f>
        <v>0</v>
      </c>
      <c r="BI151" s="238">
        <f>IF(N151="nulová",J151,0)</f>
        <v>0</v>
      </c>
      <c r="BJ151" s="17" t="s">
        <v>84</v>
      </c>
      <c r="BK151" s="238">
        <f>ROUND(I151*H151,2)</f>
        <v>0</v>
      </c>
      <c r="BL151" s="17" t="s">
        <v>131</v>
      </c>
      <c r="BM151" s="237" t="s">
        <v>176</v>
      </c>
    </row>
    <row r="152" s="12" customFormat="1">
      <c r="A152" s="12"/>
      <c r="B152" s="239"/>
      <c r="C152" s="240"/>
      <c r="D152" s="241" t="s">
        <v>124</v>
      </c>
      <c r="E152" s="242" t="s">
        <v>1</v>
      </c>
      <c r="F152" s="243" t="s">
        <v>177</v>
      </c>
      <c r="G152" s="240"/>
      <c r="H152" s="242" t="s">
        <v>1</v>
      </c>
      <c r="I152" s="244"/>
      <c r="J152" s="240"/>
      <c r="K152" s="240"/>
      <c r="L152" s="245"/>
      <c r="M152" s="246"/>
      <c r="N152" s="247"/>
      <c r="O152" s="247"/>
      <c r="P152" s="247"/>
      <c r="Q152" s="247"/>
      <c r="R152" s="247"/>
      <c r="S152" s="247"/>
      <c r="T152" s="248"/>
      <c r="U152" s="12"/>
      <c r="V152" s="12"/>
      <c r="W152" s="12"/>
      <c r="X152" s="12"/>
      <c r="Y152" s="12"/>
      <c r="Z152" s="12"/>
      <c r="AA152" s="12"/>
      <c r="AB152" s="12"/>
      <c r="AC152" s="12"/>
      <c r="AD152" s="12"/>
      <c r="AE152" s="12"/>
      <c r="AT152" s="249" t="s">
        <v>124</v>
      </c>
      <c r="AU152" s="249" t="s">
        <v>84</v>
      </c>
      <c r="AV152" s="12" t="s">
        <v>84</v>
      </c>
      <c r="AW152" s="12" t="s">
        <v>32</v>
      </c>
      <c r="AX152" s="12" t="s">
        <v>76</v>
      </c>
      <c r="AY152" s="249" t="s">
        <v>116</v>
      </c>
    </row>
    <row r="153" s="13" customFormat="1">
      <c r="A153" s="13"/>
      <c r="B153" s="250"/>
      <c r="C153" s="251"/>
      <c r="D153" s="241" t="s">
        <v>124</v>
      </c>
      <c r="E153" s="252" t="s">
        <v>1</v>
      </c>
      <c r="F153" s="253" t="s">
        <v>178</v>
      </c>
      <c r="G153" s="251"/>
      <c r="H153" s="254">
        <v>1</v>
      </c>
      <c r="I153" s="255"/>
      <c r="J153" s="251"/>
      <c r="K153" s="251"/>
      <c r="L153" s="256"/>
      <c r="M153" s="257"/>
      <c r="N153" s="258"/>
      <c r="O153" s="258"/>
      <c r="P153" s="258"/>
      <c r="Q153" s="258"/>
      <c r="R153" s="258"/>
      <c r="S153" s="258"/>
      <c r="T153" s="259"/>
      <c r="U153" s="13"/>
      <c r="V153" s="13"/>
      <c r="W153" s="13"/>
      <c r="X153" s="13"/>
      <c r="Y153" s="13"/>
      <c r="Z153" s="13"/>
      <c r="AA153" s="13"/>
      <c r="AB153" s="13"/>
      <c r="AC153" s="13"/>
      <c r="AD153" s="13"/>
      <c r="AE153" s="13"/>
      <c r="AT153" s="260" t="s">
        <v>124</v>
      </c>
      <c r="AU153" s="260" t="s">
        <v>84</v>
      </c>
      <c r="AV153" s="13" t="s">
        <v>86</v>
      </c>
      <c r="AW153" s="13" t="s">
        <v>32</v>
      </c>
      <c r="AX153" s="13" t="s">
        <v>84</v>
      </c>
      <c r="AY153" s="260" t="s">
        <v>116</v>
      </c>
    </row>
    <row r="154" s="2" customFormat="1" ht="16.5" customHeight="1">
      <c r="A154" s="38"/>
      <c r="B154" s="39"/>
      <c r="C154" s="226" t="s">
        <v>179</v>
      </c>
      <c r="D154" s="226" t="s">
        <v>117</v>
      </c>
      <c r="E154" s="227" t="s">
        <v>180</v>
      </c>
      <c r="F154" s="228" t="s">
        <v>181</v>
      </c>
      <c r="G154" s="229" t="s">
        <v>120</v>
      </c>
      <c r="H154" s="230">
        <v>1</v>
      </c>
      <c r="I154" s="231"/>
      <c r="J154" s="232">
        <f>ROUND(I154*H154,2)</f>
        <v>0</v>
      </c>
      <c r="K154" s="228" t="s">
        <v>121</v>
      </c>
      <c r="L154" s="44"/>
      <c r="M154" s="233" t="s">
        <v>1</v>
      </c>
      <c r="N154" s="234" t="s">
        <v>41</v>
      </c>
      <c r="O154" s="91"/>
      <c r="P154" s="235">
        <f>O154*H154</f>
        <v>0</v>
      </c>
      <c r="Q154" s="235">
        <v>0</v>
      </c>
      <c r="R154" s="235">
        <f>Q154*H154</f>
        <v>0</v>
      </c>
      <c r="S154" s="235">
        <v>0</v>
      </c>
      <c r="T154" s="236">
        <f>S154*H154</f>
        <v>0</v>
      </c>
      <c r="U154" s="38"/>
      <c r="V154" s="38"/>
      <c r="W154" s="38"/>
      <c r="X154" s="38"/>
      <c r="Y154" s="38"/>
      <c r="Z154" s="38"/>
      <c r="AA154" s="38"/>
      <c r="AB154" s="38"/>
      <c r="AC154" s="38"/>
      <c r="AD154" s="38"/>
      <c r="AE154" s="38"/>
      <c r="AR154" s="237" t="s">
        <v>131</v>
      </c>
      <c r="AT154" s="237" t="s">
        <v>117</v>
      </c>
      <c r="AU154" s="237" t="s">
        <v>84</v>
      </c>
      <c r="AY154" s="17" t="s">
        <v>116</v>
      </c>
      <c r="BE154" s="238">
        <f>IF(N154="základní",J154,0)</f>
        <v>0</v>
      </c>
      <c r="BF154" s="238">
        <f>IF(N154="snížená",J154,0)</f>
        <v>0</v>
      </c>
      <c r="BG154" s="238">
        <f>IF(N154="zákl. přenesená",J154,0)</f>
        <v>0</v>
      </c>
      <c r="BH154" s="238">
        <f>IF(N154="sníž. přenesená",J154,0)</f>
        <v>0</v>
      </c>
      <c r="BI154" s="238">
        <f>IF(N154="nulová",J154,0)</f>
        <v>0</v>
      </c>
      <c r="BJ154" s="17" t="s">
        <v>84</v>
      </c>
      <c r="BK154" s="238">
        <f>ROUND(I154*H154,2)</f>
        <v>0</v>
      </c>
      <c r="BL154" s="17" t="s">
        <v>131</v>
      </c>
      <c r="BM154" s="237" t="s">
        <v>182</v>
      </c>
    </row>
    <row r="155" s="12" customFormat="1">
      <c r="A155" s="12"/>
      <c r="B155" s="239"/>
      <c r="C155" s="240"/>
      <c r="D155" s="241" t="s">
        <v>124</v>
      </c>
      <c r="E155" s="242" t="s">
        <v>1</v>
      </c>
      <c r="F155" s="243" t="s">
        <v>183</v>
      </c>
      <c r="G155" s="240"/>
      <c r="H155" s="242" t="s">
        <v>1</v>
      </c>
      <c r="I155" s="244"/>
      <c r="J155" s="240"/>
      <c r="K155" s="240"/>
      <c r="L155" s="245"/>
      <c r="M155" s="246"/>
      <c r="N155" s="247"/>
      <c r="O155" s="247"/>
      <c r="P155" s="247"/>
      <c r="Q155" s="247"/>
      <c r="R155" s="247"/>
      <c r="S155" s="247"/>
      <c r="T155" s="248"/>
      <c r="U155" s="12"/>
      <c r="V155" s="12"/>
      <c r="W155" s="12"/>
      <c r="X155" s="12"/>
      <c r="Y155" s="12"/>
      <c r="Z155" s="12"/>
      <c r="AA155" s="12"/>
      <c r="AB155" s="12"/>
      <c r="AC155" s="12"/>
      <c r="AD155" s="12"/>
      <c r="AE155" s="12"/>
      <c r="AT155" s="249" t="s">
        <v>124</v>
      </c>
      <c r="AU155" s="249" t="s">
        <v>84</v>
      </c>
      <c r="AV155" s="12" t="s">
        <v>84</v>
      </c>
      <c r="AW155" s="12" t="s">
        <v>32</v>
      </c>
      <c r="AX155" s="12" t="s">
        <v>76</v>
      </c>
      <c r="AY155" s="249" t="s">
        <v>116</v>
      </c>
    </row>
    <row r="156" s="12" customFormat="1">
      <c r="A156" s="12"/>
      <c r="B156" s="239"/>
      <c r="C156" s="240"/>
      <c r="D156" s="241" t="s">
        <v>124</v>
      </c>
      <c r="E156" s="242" t="s">
        <v>1</v>
      </c>
      <c r="F156" s="243" t="s">
        <v>184</v>
      </c>
      <c r="G156" s="240"/>
      <c r="H156" s="242" t="s">
        <v>1</v>
      </c>
      <c r="I156" s="244"/>
      <c r="J156" s="240"/>
      <c r="K156" s="240"/>
      <c r="L156" s="245"/>
      <c r="M156" s="246"/>
      <c r="N156" s="247"/>
      <c r="O156" s="247"/>
      <c r="P156" s="247"/>
      <c r="Q156" s="247"/>
      <c r="R156" s="247"/>
      <c r="S156" s="247"/>
      <c r="T156" s="248"/>
      <c r="U156" s="12"/>
      <c r="V156" s="12"/>
      <c r="W156" s="12"/>
      <c r="X156" s="12"/>
      <c r="Y156" s="12"/>
      <c r="Z156" s="12"/>
      <c r="AA156" s="12"/>
      <c r="AB156" s="12"/>
      <c r="AC156" s="12"/>
      <c r="AD156" s="12"/>
      <c r="AE156" s="12"/>
      <c r="AT156" s="249" t="s">
        <v>124</v>
      </c>
      <c r="AU156" s="249" t="s">
        <v>84</v>
      </c>
      <c r="AV156" s="12" t="s">
        <v>84</v>
      </c>
      <c r="AW156" s="12" t="s">
        <v>32</v>
      </c>
      <c r="AX156" s="12" t="s">
        <v>76</v>
      </c>
      <c r="AY156" s="249" t="s">
        <v>116</v>
      </c>
    </row>
    <row r="157" s="13" customFormat="1">
      <c r="A157" s="13"/>
      <c r="B157" s="250"/>
      <c r="C157" s="251"/>
      <c r="D157" s="241" t="s">
        <v>124</v>
      </c>
      <c r="E157" s="252" t="s">
        <v>1</v>
      </c>
      <c r="F157" s="253" t="s">
        <v>167</v>
      </c>
      <c r="G157" s="251"/>
      <c r="H157" s="254">
        <v>1</v>
      </c>
      <c r="I157" s="255"/>
      <c r="J157" s="251"/>
      <c r="K157" s="251"/>
      <c r="L157" s="256"/>
      <c r="M157" s="261"/>
      <c r="N157" s="262"/>
      <c r="O157" s="262"/>
      <c r="P157" s="262"/>
      <c r="Q157" s="262"/>
      <c r="R157" s="262"/>
      <c r="S157" s="262"/>
      <c r="T157" s="263"/>
      <c r="U157" s="13"/>
      <c r="V157" s="13"/>
      <c r="W157" s="13"/>
      <c r="X157" s="13"/>
      <c r="Y157" s="13"/>
      <c r="Z157" s="13"/>
      <c r="AA157" s="13"/>
      <c r="AB157" s="13"/>
      <c r="AC157" s="13"/>
      <c r="AD157" s="13"/>
      <c r="AE157" s="13"/>
      <c r="AT157" s="260" t="s">
        <v>124</v>
      </c>
      <c r="AU157" s="260" t="s">
        <v>84</v>
      </c>
      <c r="AV157" s="13" t="s">
        <v>86</v>
      </c>
      <c r="AW157" s="13" t="s">
        <v>32</v>
      </c>
      <c r="AX157" s="13" t="s">
        <v>84</v>
      </c>
      <c r="AY157" s="260" t="s">
        <v>116</v>
      </c>
    </row>
    <row r="158" s="2" customFormat="1" ht="6.96" customHeight="1">
      <c r="A158" s="38"/>
      <c r="B158" s="66"/>
      <c r="C158" s="67"/>
      <c r="D158" s="67"/>
      <c r="E158" s="67"/>
      <c r="F158" s="67"/>
      <c r="G158" s="67"/>
      <c r="H158" s="67"/>
      <c r="I158" s="183"/>
      <c r="J158" s="67"/>
      <c r="K158" s="67"/>
      <c r="L158" s="44"/>
      <c r="M158" s="38"/>
      <c r="O158" s="38"/>
      <c r="P158" s="38"/>
      <c r="Q158" s="38"/>
      <c r="R158" s="38"/>
      <c r="S158" s="38"/>
      <c r="T158" s="38"/>
      <c r="U158" s="38"/>
      <c r="V158" s="38"/>
      <c r="W158" s="38"/>
      <c r="X158" s="38"/>
      <c r="Y158" s="38"/>
      <c r="Z158" s="38"/>
      <c r="AA158" s="38"/>
      <c r="AB158" s="38"/>
      <c r="AC158" s="38"/>
      <c r="AD158" s="38"/>
      <c r="AE158" s="38"/>
    </row>
  </sheetData>
  <sheetProtection sheet="1" autoFilter="0" formatColumns="0" formatRows="0" objects="1" scenarios="1" spinCount="100000" saltValue="lT79eXQeKIllpvV4LthUUsL7k9aTe2XYMGKW2ORYuUE2juzcyQtDhiF485sRIjbwq+cqxSiQ0XDEK+DwT1zukQ==" hashValue="0+sbfg/kWz+aK8qoSsR0bL9M6RjfizGuHwuuU8gm1HosSieCzPjiFsCZpC6M1W9Uo63SygxhzulwE9CTIUPqWA==" algorithmName="SHA-512" password="CC35"/>
  <autoFilter ref="C116:K157"/>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89</v>
      </c>
    </row>
    <row r="3" s="1" customFormat="1" ht="6.96" customHeight="1">
      <c r="B3" s="137"/>
      <c r="C3" s="138"/>
      <c r="D3" s="138"/>
      <c r="E3" s="138"/>
      <c r="F3" s="138"/>
      <c r="G3" s="138"/>
      <c r="H3" s="138"/>
      <c r="I3" s="139"/>
      <c r="J3" s="138"/>
      <c r="K3" s="138"/>
      <c r="L3" s="20"/>
      <c r="AT3" s="17" t="s">
        <v>86</v>
      </c>
    </row>
    <row r="4" s="1" customFormat="1" ht="24.96" customHeight="1">
      <c r="B4" s="20"/>
      <c r="D4" s="140" t="s">
        <v>91</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Stavební úpravy páteřní komunikace na městském hřbitově, Třeboň</v>
      </c>
      <c r="F7" s="142"/>
      <c r="G7" s="142"/>
      <c r="H7" s="142"/>
      <c r="I7" s="136"/>
      <c r="L7" s="20"/>
    </row>
    <row r="8" s="2" customFormat="1" ht="12" customHeight="1">
      <c r="A8" s="38"/>
      <c r="B8" s="44"/>
      <c r="C8" s="38"/>
      <c r="D8" s="142" t="s">
        <v>92</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185</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90</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30. 7. 2019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26</v>
      </c>
      <c r="F15" s="38"/>
      <c r="G15" s="38"/>
      <c r="H15" s="38"/>
      <c r="I15" s="147" t="s">
        <v>27</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28</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30</v>
      </c>
      <c r="E20" s="38"/>
      <c r="F20" s="38"/>
      <c r="G20" s="38"/>
      <c r="H20" s="38"/>
      <c r="I20" s="147" t="s">
        <v>25</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31</v>
      </c>
      <c r="F21" s="38"/>
      <c r="G21" s="38"/>
      <c r="H21" s="38"/>
      <c r="I21" s="147" t="s">
        <v>27</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33</v>
      </c>
      <c r="E23" s="38"/>
      <c r="F23" s="38"/>
      <c r="G23" s="38"/>
      <c r="H23" s="38"/>
      <c r="I23" s="147" t="s">
        <v>25</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27</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35</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36</v>
      </c>
      <c r="E30" s="38"/>
      <c r="F30" s="38"/>
      <c r="G30" s="38"/>
      <c r="H30" s="38"/>
      <c r="I30" s="144"/>
      <c r="J30" s="157">
        <f>ROUND(J124,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38</v>
      </c>
      <c r="G32" s="38"/>
      <c r="H32" s="38"/>
      <c r="I32" s="159" t="s">
        <v>37</v>
      </c>
      <c r="J32" s="158" t="s">
        <v>39</v>
      </c>
      <c r="K32" s="38"/>
      <c r="L32" s="63"/>
      <c r="S32" s="38"/>
      <c r="T32" s="38"/>
      <c r="U32" s="38"/>
      <c r="V32" s="38"/>
      <c r="W32" s="38"/>
      <c r="X32" s="38"/>
      <c r="Y32" s="38"/>
      <c r="Z32" s="38"/>
      <c r="AA32" s="38"/>
      <c r="AB32" s="38"/>
      <c r="AC32" s="38"/>
      <c r="AD32" s="38"/>
      <c r="AE32" s="38"/>
    </row>
    <row r="33" s="2" customFormat="1" ht="14.4" customHeight="1">
      <c r="A33" s="38"/>
      <c r="B33" s="44"/>
      <c r="C33" s="38"/>
      <c r="D33" s="160" t="s">
        <v>40</v>
      </c>
      <c r="E33" s="142" t="s">
        <v>41</v>
      </c>
      <c r="F33" s="161">
        <f>ROUND((SUM(BE124:BE392)),  2)</f>
        <v>0</v>
      </c>
      <c r="G33" s="38"/>
      <c r="H33" s="38"/>
      <c r="I33" s="162">
        <v>0.20999999999999999</v>
      </c>
      <c r="J33" s="161">
        <f>ROUND(((SUM(BE124:BE392))*I33),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42</v>
      </c>
      <c r="F34" s="161">
        <f>ROUND((SUM(BF124:BF392)),  2)</f>
        <v>0</v>
      </c>
      <c r="G34" s="38"/>
      <c r="H34" s="38"/>
      <c r="I34" s="162">
        <v>0.14999999999999999</v>
      </c>
      <c r="J34" s="161">
        <f>ROUND(((SUM(BF124:BF392))*I34),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43</v>
      </c>
      <c r="F35" s="161">
        <f>ROUND((SUM(BG124:BG392)),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44</v>
      </c>
      <c r="F36" s="161">
        <f>ROUND((SUM(BH124:BH392)),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45</v>
      </c>
      <c r="F37" s="161">
        <f>ROUND((SUM(BI124:BI392)),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46</v>
      </c>
      <c r="E39" s="165"/>
      <c r="F39" s="165"/>
      <c r="G39" s="166" t="s">
        <v>47</v>
      </c>
      <c r="H39" s="167" t="s">
        <v>48</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49</v>
      </c>
      <c r="E50" s="172"/>
      <c r="F50" s="172"/>
      <c r="G50" s="171" t="s">
        <v>50</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7"/>
      <c r="J61" s="178"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53</v>
      </c>
      <c r="E65" s="179"/>
      <c r="F65" s="179"/>
      <c r="G65" s="171" t="s">
        <v>54</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7"/>
      <c r="J76" s="178" t="s">
        <v>52</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94</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Stavební úpravy páteřní komunikace na městském hřbitově, Třeboň</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92</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101 - Komunikace</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Třeboň</v>
      </c>
      <c r="G89" s="40"/>
      <c r="H89" s="40"/>
      <c r="I89" s="147" t="s">
        <v>22</v>
      </c>
      <c r="J89" s="79" t="str">
        <f>IF(J12="","",J12)</f>
        <v>30. 7. 2019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Město Třeboň</v>
      </c>
      <c r="G91" s="40"/>
      <c r="H91" s="40"/>
      <c r="I91" s="147" t="s">
        <v>30</v>
      </c>
      <c r="J91" s="36" t="str">
        <f>E21</f>
        <v>WAY project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147" t="s">
        <v>33</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95</v>
      </c>
      <c r="D94" s="189"/>
      <c r="E94" s="189"/>
      <c r="F94" s="189"/>
      <c r="G94" s="189"/>
      <c r="H94" s="189"/>
      <c r="I94" s="190"/>
      <c r="J94" s="191" t="s">
        <v>96</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97</v>
      </c>
      <c r="D96" s="40"/>
      <c r="E96" s="40"/>
      <c r="F96" s="40"/>
      <c r="G96" s="40"/>
      <c r="H96" s="40"/>
      <c r="I96" s="144"/>
      <c r="J96" s="110">
        <f>J124</f>
        <v>0</v>
      </c>
      <c r="K96" s="40"/>
      <c r="L96" s="63"/>
      <c r="S96" s="38"/>
      <c r="T96" s="38"/>
      <c r="U96" s="38"/>
      <c r="V96" s="38"/>
      <c r="W96" s="38"/>
      <c r="X96" s="38"/>
      <c r="Y96" s="38"/>
      <c r="Z96" s="38"/>
      <c r="AA96" s="38"/>
      <c r="AB96" s="38"/>
      <c r="AC96" s="38"/>
      <c r="AD96" s="38"/>
      <c r="AE96" s="38"/>
      <c r="AU96" s="17" t="s">
        <v>98</v>
      </c>
    </row>
    <row r="97" s="9" customFormat="1" ht="24.96" customHeight="1">
      <c r="A97" s="9"/>
      <c r="B97" s="193"/>
      <c r="C97" s="194"/>
      <c r="D97" s="195" t="s">
        <v>186</v>
      </c>
      <c r="E97" s="196"/>
      <c r="F97" s="196"/>
      <c r="G97" s="196"/>
      <c r="H97" s="196"/>
      <c r="I97" s="197"/>
      <c r="J97" s="198">
        <f>J125</f>
        <v>0</v>
      </c>
      <c r="K97" s="194"/>
      <c r="L97" s="199"/>
      <c r="S97" s="9"/>
      <c r="T97" s="9"/>
      <c r="U97" s="9"/>
      <c r="V97" s="9"/>
      <c r="W97" s="9"/>
      <c r="X97" s="9"/>
      <c r="Y97" s="9"/>
      <c r="Z97" s="9"/>
      <c r="AA97" s="9"/>
      <c r="AB97" s="9"/>
      <c r="AC97" s="9"/>
      <c r="AD97" s="9"/>
      <c r="AE97" s="9"/>
    </row>
    <row r="98" s="14" customFormat="1" ht="19.92" customHeight="1">
      <c r="A98" s="14"/>
      <c r="B98" s="264"/>
      <c r="C98" s="265"/>
      <c r="D98" s="266" t="s">
        <v>187</v>
      </c>
      <c r="E98" s="267"/>
      <c r="F98" s="267"/>
      <c r="G98" s="267"/>
      <c r="H98" s="267"/>
      <c r="I98" s="268"/>
      <c r="J98" s="269">
        <f>J126</f>
        <v>0</v>
      </c>
      <c r="K98" s="265"/>
      <c r="L98" s="270"/>
      <c r="S98" s="14"/>
      <c r="T98" s="14"/>
      <c r="U98" s="14"/>
      <c r="V98" s="14"/>
      <c r="W98" s="14"/>
      <c r="X98" s="14"/>
      <c r="Y98" s="14"/>
      <c r="Z98" s="14"/>
      <c r="AA98" s="14"/>
      <c r="AB98" s="14"/>
      <c r="AC98" s="14"/>
      <c r="AD98" s="14"/>
      <c r="AE98" s="14"/>
    </row>
    <row r="99" s="14" customFormat="1" ht="19.92" customHeight="1">
      <c r="A99" s="14"/>
      <c r="B99" s="264"/>
      <c r="C99" s="265"/>
      <c r="D99" s="266" t="s">
        <v>188</v>
      </c>
      <c r="E99" s="267"/>
      <c r="F99" s="267"/>
      <c r="G99" s="267"/>
      <c r="H99" s="267"/>
      <c r="I99" s="268"/>
      <c r="J99" s="269">
        <f>J244</f>
        <v>0</v>
      </c>
      <c r="K99" s="265"/>
      <c r="L99" s="270"/>
      <c r="S99" s="14"/>
      <c r="T99" s="14"/>
      <c r="U99" s="14"/>
      <c r="V99" s="14"/>
      <c r="W99" s="14"/>
      <c r="X99" s="14"/>
      <c r="Y99" s="14"/>
      <c r="Z99" s="14"/>
      <c r="AA99" s="14"/>
      <c r="AB99" s="14"/>
      <c r="AC99" s="14"/>
      <c r="AD99" s="14"/>
      <c r="AE99" s="14"/>
    </row>
    <row r="100" s="14" customFormat="1" ht="19.92" customHeight="1">
      <c r="A100" s="14"/>
      <c r="B100" s="264"/>
      <c r="C100" s="265"/>
      <c r="D100" s="266" t="s">
        <v>189</v>
      </c>
      <c r="E100" s="267"/>
      <c r="F100" s="267"/>
      <c r="G100" s="267"/>
      <c r="H100" s="267"/>
      <c r="I100" s="268"/>
      <c r="J100" s="269">
        <f>J255</f>
        <v>0</v>
      </c>
      <c r="K100" s="265"/>
      <c r="L100" s="270"/>
      <c r="S100" s="14"/>
      <c r="T100" s="14"/>
      <c r="U100" s="14"/>
      <c r="V100" s="14"/>
      <c r="W100" s="14"/>
      <c r="X100" s="14"/>
      <c r="Y100" s="14"/>
      <c r="Z100" s="14"/>
      <c r="AA100" s="14"/>
      <c r="AB100" s="14"/>
      <c r="AC100" s="14"/>
      <c r="AD100" s="14"/>
      <c r="AE100" s="14"/>
    </row>
    <row r="101" s="14" customFormat="1" ht="19.92" customHeight="1">
      <c r="A101" s="14"/>
      <c r="B101" s="264"/>
      <c r="C101" s="265"/>
      <c r="D101" s="266" t="s">
        <v>190</v>
      </c>
      <c r="E101" s="267"/>
      <c r="F101" s="267"/>
      <c r="G101" s="267"/>
      <c r="H101" s="267"/>
      <c r="I101" s="268"/>
      <c r="J101" s="269">
        <f>J283</f>
        <v>0</v>
      </c>
      <c r="K101" s="265"/>
      <c r="L101" s="270"/>
      <c r="S101" s="14"/>
      <c r="T101" s="14"/>
      <c r="U101" s="14"/>
      <c r="V101" s="14"/>
      <c r="W101" s="14"/>
      <c r="X101" s="14"/>
      <c r="Y101" s="14"/>
      <c r="Z101" s="14"/>
      <c r="AA101" s="14"/>
      <c r="AB101" s="14"/>
      <c r="AC101" s="14"/>
      <c r="AD101" s="14"/>
      <c r="AE101" s="14"/>
    </row>
    <row r="102" s="14" customFormat="1" ht="19.92" customHeight="1">
      <c r="A102" s="14"/>
      <c r="B102" s="264"/>
      <c r="C102" s="265"/>
      <c r="D102" s="266" t="s">
        <v>191</v>
      </c>
      <c r="E102" s="267"/>
      <c r="F102" s="267"/>
      <c r="G102" s="267"/>
      <c r="H102" s="267"/>
      <c r="I102" s="268"/>
      <c r="J102" s="269">
        <f>J320</f>
        <v>0</v>
      </c>
      <c r="K102" s="265"/>
      <c r="L102" s="270"/>
      <c r="S102" s="14"/>
      <c r="T102" s="14"/>
      <c r="U102" s="14"/>
      <c r="V102" s="14"/>
      <c r="W102" s="14"/>
      <c r="X102" s="14"/>
      <c r="Y102" s="14"/>
      <c r="Z102" s="14"/>
      <c r="AA102" s="14"/>
      <c r="AB102" s="14"/>
      <c r="AC102" s="14"/>
      <c r="AD102" s="14"/>
      <c r="AE102" s="14"/>
    </row>
    <row r="103" s="14" customFormat="1" ht="19.92" customHeight="1">
      <c r="A103" s="14"/>
      <c r="B103" s="264"/>
      <c r="C103" s="265"/>
      <c r="D103" s="266" t="s">
        <v>192</v>
      </c>
      <c r="E103" s="267"/>
      <c r="F103" s="267"/>
      <c r="G103" s="267"/>
      <c r="H103" s="267"/>
      <c r="I103" s="268"/>
      <c r="J103" s="269">
        <f>J341</f>
        <v>0</v>
      </c>
      <c r="K103" s="265"/>
      <c r="L103" s="270"/>
      <c r="S103" s="14"/>
      <c r="T103" s="14"/>
      <c r="U103" s="14"/>
      <c r="V103" s="14"/>
      <c r="W103" s="14"/>
      <c r="X103" s="14"/>
      <c r="Y103" s="14"/>
      <c r="Z103" s="14"/>
      <c r="AA103" s="14"/>
      <c r="AB103" s="14"/>
      <c r="AC103" s="14"/>
      <c r="AD103" s="14"/>
      <c r="AE103" s="14"/>
    </row>
    <row r="104" s="14" customFormat="1" ht="19.92" customHeight="1">
      <c r="A104" s="14"/>
      <c r="B104" s="264"/>
      <c r="C104" s="265"/>
      <c r="D104" s="266" t="s">
        <v>193</v>
      </c>
      <c r="E104" s="267"/>
      <c r="F104" s="267"/>
      <c r="G104" s="267"/>
      <c r="H104" s="267"/>
      <c r="I104" s="268"/>
      <c r="J104" s="269">
        <f>J390</f>
        <v>0</v>
      </c>
      <c r="K104" s="265"/>
      <c r="L104" s="270"/>
      <c r="S104" s="14"/>
      <c r="T104" s="14"/>
      <c r="U104" s="14"/>
      <c r="V104" s="14"/>
      <c r="W104" s="14"/>
      <c r="X104" s="14"/>
      <c r="Y104" s="14"/>
      <c r="Z104" s="14"/>
      <c r="AA104" s="14"/>
      <c r="AB104" s="14"/>
      <c r="AC104" s="14"/>
      <c r="AD104" s="14"/>
      <c r="AE104" s="14"/>
    </row>
    <row r="105" s="2" customFormat="1" ht="21.84" customHeight="1">
      <c r="A105" s="38"/>
      <c r="B105" s="39"/>
      <c r="C105" s="40"/>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183"/>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186"/>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100</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7" t="str">
        <f>E7</f>
        <v>Stavební úpravy páteřní komunikace na městském hřbitově, Třeboň</v>
      </c>
      <c r="F114" s="32"/>
      <c r="G114" s="32"/>
      <c r="H114" s="32"/>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92</v>
      </c>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E9</f>
        <v>101 - Komunikace</v>
      </c>
      <c r="F116" s="40"/>
      <c r="G116" s="40"/>
      <c r="H116" s="40"/>
      <c r="I116" s="144"/>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F12</f>
        <v>Třeboň</v>
      </c>
      <c r="G118" s="40"/>
      <c r="H118" s="40"/>
      <c r="I118" s="147" t="s">
        <v>22</v>
      </c>
      <c r="J118" s="79" t="str">
        <f>IF(J12="","",J12)</f>
        <v>30. 7. 2019</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E15</f>
        <v>Město Třeboň</v>
      </c>
      <c r="G120" s="40"/>
      <c r="H120" s="40"/>
      <c r="I120" s="147" t="s">
        <v>30</v>
      </c>
      <c r="J120" s="36" t="str">
        <f>E21</f>
        <v>WAY project s.r.o.</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IF(E18="","",E18)</f>
        <v>Vyplň údaj</v>
      </c>
      <c r="G121" s="40"/>
      <c r="H121" s="40"/>
      <c r="I121" s="147" t="s">
        <v>33</v>
      </c>
      <c r="J121" s="36" t="str">
        <f>E24</f>
        <v xml:space="preserve"> </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144"/>
      <c r="J122" s="40"/>
      <c r="K122" s="40"/>
      <c r="L122" s="63"/>
      <c r="S122" s="38"/>
      <c r="T122" s="38"/>
      <c r="U122" s="38"/>
      <c r="V122" s="38"/>
      <c r="W122" s="38"/>
      <c r="X122" s="38"/>
      <c r="Y122" s="38"/>
      <c r="Z122" s="38"/>
      <c r="AA122" s="38"/>
      <c r="AB122" s="38"/>
      <c r="AC122" s="38"/>
      <c r="AD122" s="38"/>
      <c r="AE122" s="38"/>
    </row>
    <row r="123" s="10" customFormat="1" ht="29.28" customHeight="1">
      <c r="A123" s="200"/>
      <c r="B123" s="201"/>
      <c r="C123" s="202" t="s">
        <v>101</v>
      </c>
      <c r="D123" s="203" t="s">
        <v>61</v>
      </c>
      <c r="E123" s="203" t="s">
        <v>57</v>
      </c>
      <c r="F123" s="203" t="s">
        <v>58</v>
      </c>
      <c r="G123" s="203" t="s">
        <v>102</v>
      </c>
      <c r="H123" s="203" t="s">
        <v>103</v>
      </c>
      <c r="I123" s="204" t="s">
        <v>104</v>
      </c>
      <c r="J123" s="203" t="s">
        <v>96</v>
      </c>
      <c r="K123" s="205" t="s">
        <v>105</v>
      </c>
      <c r="L123" s="206"/>
      <c r="M123" s="100" t="s">
        <v>1</v>
      </c>
      <c r="N123" s="101" t="s">
        <v>40</v>
      </c>
      <c r="O123" s="101" t="s">
        <v>106</v>
      </c>
      <c r="P123" s="101" t="s">
        <v>107</v>
      </c>
      <c r="Q123" s="101" t="s">
        <v>108</v>
      </c>
      <c r="R123" s="101" t="s">
        <v>109</v>
      </c>
      <c r="S123" s="101" t="s">
        <v>110</v>
      </c>
      <c r="T123" s="102" t="s">
        <v>111</v>
      </c>
      <c r="U123" s="200"/>
      <c r="V123" s="200"/>
      <c r="W123" s="200"/>
      <c r="X123" s="200"/>
      <c r="Y123" s="200"/>
      <c r="Z123" s="200"/>
      <c r="AA123" s="200"/>
      <c r="AB123" s="200"/>
      <c r="AC123" s="200"/>
      <c r="AD123" s="200"/>
      <c r="AE123" s="200"/>
    </row>
    <row r="124" s="2" customFormat="1" ht="22.8" customHeight="1">
      <c r="A124" s="38"/>
      <c r="B124" s="39"/>
      <c r="C124" s="107" t="s">
        <v>112</v>
      </c>
      <c r="D124" s="40"/>
      <c r="E124" s="40"/>
      <c r="F124" s="40"/>
      <c r="G124" s="40"/>
      <c r="H124" s="40"/>
      <c r="I124" s="144"/>
      <c r="J124" s="207">
        <f>BK124</f>
        <v>0</v>
      </c>
      <c r="K124" s="40"/>
      <c r="L124" s="44"/>
      <c r="M124" s="103"/>
      <c r="N124" s="208"/>
      <c r="O124" s="104"/>
      <c r="P124" s="209">
        <f>P125</f>
        <v>0</v>
      </c>
      <c r="Q124" s="104"/>
      <c r="R124" s="209">
        <f>R125</f>
        <v>158.84305676000002</v>
      </c>
      <c r="S124" s="104"/>
      <c r="T124" s="210">
        <f>T125</f>
        <v>168.22250000000003</v>
      </c>
      <c r="U124" s="38"/>
      <c r="V124" s="38"/>
      <c r="W124" s="38"/>
      <c r="X124" s="38"/>
      <c r="Y124" s="38"/>
      <c r="Z124" s="38"/>
      <c r="AA124" s="38"/>
      <c r="AB124" s="38"/>
      <c r="AC124" s="38"/>
      <c r="AD124" s="38"/>
      <c r="AE124" s="38"/>
      <c r="AT124" s="17" t="s">
        <v>75</v>
      </c>
      <c r="AU124" s="17" t="s">
        <v>98</v>
      </c>
      <c r="BK124" s="211">
        <f>BK125</f>
        <v>0</v>
      </c>
    </row>
    <row r="125" s="11" customFormat="1" ht="25.92" customHeight="1">
      <c r="A125" s="11"/>
      <c r="B125" s="212"/>
      <c r="C125" s="213"/>
      <c r="D125" s="214" t="s">
        <v>75</v>
      </c>
      <c r="E125" s="215" t="s">
        <v>194</v>
      </c>
      <c r="F125" s="215" t="s">
        <v>195</v>
      </c>
      <c r="G125" s="213"/>
      <c r="H125" s="213"/>
      <c r="I125" s="216"/>
      <c r="J125" s="217">
        <f>BK125</f>
        <v>0</v>
      </c>
      <c r="K125" s="213"/>
      <c r="L125" s="218"/>
      <c r="M125" s="219"/>
      <c r="N125" s="220"/>
      <c r="O125" s="220"/>
      <c r="P125" s="221">
        <f>P126+P244+P255+P283+P320+P341+P390</f>
        <v>0</v>
      </c>
      <c r="Q125" s="220"/>
      <c r="R125" s="221">
        <f>R126+R244+R255+R283+R320+R341+R390</f>
        <v>158.84305676000002</v>
      </c>
      <c r="S125" s="220"/>
      <c r="T125" s="222">
        <f>T126+T244+T255+T283+T320+T341+T390</f>
        <v>168.22250000000003</v>
      </c>
      <c r="U125" s="11"/>
      <c r="V125" s="11"/>
      <c r="W125" s="11"/>
      <c r="X125" s="11"/>
      <c r="Y125" s="11"/>
      <c r="Z125" s="11"/>
      <c r="AA125" s="11"/>
      <c r="AB125" s="11"/>
      <c r="AC125" s="11"/>
      <c r="AD125" s="11"/>
      <c r="AE125" s="11"/>
      <c r="AR125" s="223" t="s">
        <v>84</v>
      </c>
      <c r="AT125" s="224" t="s">
        <v>75</v>
      </c>
      <c r="AU125" s="224" t="s">
        <v>76</v>
      </c>
      <c r="AY125" s="223" t="s">
        <v>116</v>
      </c>
      <c r="BK125" s="225">
        <f>BK126+BK244+BK255+BK283+BK320+BK341+BK390</f>
        <v>0</v>
      </c>
    </row>
    <row r="126" s="11" customFormat="1" ht="22.8" customHeight="1">
      <c r="A126" s="11"/>
      <c r="B126" s="212"/>
      <c r="C126" s="213"/>
      <c r="D126" s="214" t="s">
        <v>75</v>
      </c>
      <c r="E126" s="271" t="s">
        <v>84</v>
      </c>
      <c r="F126" s="271" t="s">
        <v>196</v>
      </c>
      <c r="G126" s="213"/>
      <c r="H126" s="213"/>
      <c r="I126" s="216"/>
      <c r="J126" s="272">
        <f>BK126</f>
        <v>0</v>
      </c>
      <c r="K126" s="213"/>
      <c r="L126" s="218"/>
      <c r="M126" s="219"/>
      <c r="N126" s="220"/>
      <c r="O126" s="220"/>
      <c r="P126" s="221">
        <f>SUM(P127:P243)</f>
        <v>0</v>
      </c>
      <c r="Q126" s="220"/>
      <c r="R126" s="221">
        <f>SUM(R127:R243)</f>
        <v>17.286527400000001</v>
      </c>
      <c r="S126" s="220"/>
      <c r="T126" s="222">
        <f>SUM(T127:T243)</f>
        <v>167.92250000000001</v>
      </c>
      <c r="U126" s="11"/>
      <c r="V126" s="11"/>
      <c r="W126" s="11"/>
      <c r="X126" s="11"/>
      <c r="Y126" s="11"/>
      <c r="Z126" s="11"/>
      <c r="AA126" s="11"/>
      <c r="AB126" s="11"/>
      <c r="AC126" s="11"/>
      <c r="AD126" s="11"/>
      <c r="AE126" s="11"/>
      <c r="AR126" s="223" t="s">
        <v>84</v>
      </c>
      <c r="AT126" s="224" t="s">
        <v>75</v>
      </c>
      <c r="AU126" s="224" t="s">
        <v>84</v>
      </c>
      <c r="AY126" s="223" t="s">
        <v>116</v>
      </c>
      <c r="BK126" s="225">
        <f>SUM(BK127:BK243)</f>
        <v>0</v>
      </c>
    </row>
    <row r="127" s="2" customFormat="1" ht="33" customHeight="1">
      <c r="A127" s="38"/>
      <c r="B127" s="39"/>
      <c r="C127" s="226" t="s">
        <v>84</v>
      </c>
      <c r="D127" s="226" t="s">
        <v>117</v>
      </c>
      <c r="E127" s="227" t="s">
        <v>197</v>
      </c>
      <c r="F127" s="228" t="s">
        <v>198</v>
      </c>
      <c r="G127" s="229" t="s">
        <v>199</v>
      </c>
      <c r="H127" s="230">
        <v>63.799999999999997</v>
      </c>
      <c r="I127" s="231"/>
      <c r="J127" s="232">
        <f>ROUND(I127*H127,2)</f>
        <v>0</v>
      </c>
      <c r="K127" s="228" t="s">
        <v>121</v>
      </c>
      <c r="L127" s="44"/>
      <c r="M127" s="233" t="s">
        <v>1</v>
      </c>
      <c r="N127" s="234" t="s">
        <v>41</v>
      </c>
      <c r="O127" s="91"/>
      <c r="P127" s="235">
        <f>O127*H127</f>
        <v>0</v>
      </c>
      <c r="Q127" s="235">
        <v>0</v>
      </c>
      <c r="R127" s="235">
        <f>Q127*H127</f>
        <v>0</v>
      </c>
      <c r="S127" s="235">
        <v>0.255</v>
      </c>
      <c r="T127" s="236">
        <f>S127*H127</f>
        <v>16.268999999999998</v>
      </c>
      <c r="U127" s="38"/>
      <c r="V127" s="38"/>
      <c r="W127" s="38"/>
      <c r="X127" s="38"/>
      <c r="Y127" s="38"/>
      <c r="Z127" s="38"/>
      <c r="AA127" s="38"/>
      <c r="AB127" s="38"/>
      <c r="AC127" s="38"/>
      <c r="AD127" s="38"/>
      <c r="AE127" s="38"/>
      <c r="AR127" s="237" t="s">
        <v>115</v>
      </c>
      <c r="AT127" s="237" t="s">
        <v>117</v>
      </c>
      <c r="AU127" s="237" t="s">
        <v>86</v>
      </c>
      <c r="AY127" s="17" t="s">
        <v>116</v>
      </c>
      <c r="BE127" s="238">
        <f>IF(N127="základní",J127,0)</f>
        <v>0</v>
      </c>
      <c r="BF127" s="238">
        <f>IF(N127="snížená",J127,0)</f>
        <v>0</v>
      </c>
      <c r="BG127" s="238">
        <f>IF(N127="zákl. přenesená",J127,0)</f>
        <v>0</v>
      </c>
      <c r="BH127" s="238">
        <f>IF(N127="sníž. přenesená",J127,0)</f>
        <v>0</v>
      </c>
      <c r="BI127" s="238">
        <f>IF(N127="nulová",J127,0)</f>
        <v>0</v>
      </c>
      <c r="BJ127" s="17" t="s">
        <v>84</v>
      </c>
      <c r="BK127" s="238">
        <f>ROUND(I127*H127,2)</f>
        <v>0</v>
      </c>
      <c r="BL127" s="17" t="s">
        <v>115</v>
      </c>
      <c r="BM127" s="237" t="s">
        <v>200</v>
      </c>
    </row>
    <row r="128" s="13" customFormat="1">
      <c r="A128" s="13"/>
      <c r="B128" s="250"/>
      <c r="C128" s="251"/>
      <c r="D128" s="241" t="s">
        <v>124</v>
      </c>
      <c r="E128" s="252" t="s">
        <v>1</v>
      </c>
      <c r="F128" s="253" t="s">
        <v>201</v>
      </c>
      <c r="G128" s="251"/>
      <c r="H128" s="254">
        <v>38.899999999999999</v>
      </c>
      <c r="I128" s="255"/>
      <c r="J128" s="251"/>
      <c r="K128" s="251"/>
      <c r="L128" s="256"/>
      <c r="M128" s="257"/>
      <c r="N128" s="258"/>
      <c r="O128" s="258"/>
      <c r="P128" s="258"/>
      <c r="Q128" s="258"/>
      <c r="R128" s="258"/>
      <c r="S128" s="258"/>
      <c r="T128" s="259"/>
      <c r="U128" s="13"/>
      <c r="V128" s="13"/>
      <c r="W128" s="13"/>
      <c r="X128" s="13"/>
      <c r="Y128" s="13"/>
      <c r="Z128" s="13"/>
      <c r="AA128" s="13"/>
      <c r="AB128" s="13"/>
      <c r="AC128" s="13"/>
      <c r="AD128" s="13"/>
      <c r="AE128" s="13"/>
      <c r="AT128" s="260" t="s">
        <v>124</v>
      </c>
      <c r="AU128" s="260" t="s">
        <v>86</v>
      </c>
      <c r="AV128" s="13" t="s">
        <v>86</v>
      </c>
      <c r="AW128" s="13" t="s">
        <v>32</v>
      </c>
      <c r="AX128" s="13" t="s">
        <v>76</v>
      </c>
      <c r="AY128" s="260" t="s">
        <v>116</v>
      </c>
    </row>
    <row r="129" s="13" customFormat="1">
      <c r="A129" s="13"/>
      <c r="B129" s="250"/>
      <c r="C129" s="251"/>
      <c r="D129" s="241" t="s">
        <v>124</v>
      </c>
      <c r="E129" s="252" t="s">
        <v>1</v>
      </c>
      <c r="F129" s="253" t="s">
        <v>202</v>
      </c>
      <c r="G129" s="251"/>
      <c r="H129" s="254">
        <v>24.899999999999999</v>
      </c>
      <c r="I129" s="255"/>
      <c r="J129" s="251"/>
      <c r="K129" s="251"/>
      <c r="L129" s="256"/>
      <c r="M129" s="257"/>
      <c r="N129" s="258"/>
      <c r="O129" s="258"/>
      <c r="P129" s="258"/>
      <c r="Q129" s="258"/>
      <c r="R129" s="258"/>
      <c r="S129" s="258"/>
      <c r="T129" s="259"/>
      <c r="U129" s="13"/>
      <c r="V129" s="13"/>
      <c r="W129" s="13"/>
      <c r="X129" s="13"/>
      <c r="Y129" s="13"/>
      <c r="Z129" s="13"/>
      <c r="AA129" s="13"/>
      <c r="AB129" s="13"/>
      <c r="AC129" s="13"/>
      <c r="AD129" s="13"/>
      <c r="AE129" s="13"/>
      <c r="AT129" s="260" t="s">
        <v>124</v>
      </c>
      <c r="AU129" s="260" t="s">
        <v>86</v>
      </c>
      <c r="AV129" s="13" t="s">
        <v>86</v>
      </c>
      <c r="AW129" s="13" t="s">
        <v>32</v>
      </c>
      <c r="AX129" s="13" t="s">
        <v>76</v>
      </c>
      <c r="AY129" s="260" t="s">
        <v>116</v>
      </c>
    </row>
    <row r="130" s="15" customFormat="1">
      <c r="A130" s="15"/>
      <c r="B130" s="273"/>
      <c r="C130" s="274"/>
      <c r="D130" s="241" t="s">
        <v>124</v>
      </c>
      <c r="E130" s="275" t="s">
        <v>1</v>
      </c>
      <c r="F130" s="276" t="s">
        <v>203</v>
      </c>
      <c r="G130" s="274"/>
      <c r="H130" s="277">
        <v>63.799999999999997</v>
      </c>
      <c r="I130" s="278"/>
      <c r="J130" s="274"/>
      <c r="K130" s="274"/>
      <c r="L130" s="279"/>
      <c r="M130" s="280"/>
      <c r="N130" s="281"/>
      <c r="O130" s="281"/>
      <c r="P130" s="281"/>
      <c r="Q130" s="281"/>
      <c r="R130" s="281"/>
      <c r="S130" s="281"/>
      <c r="T130" s="282"/>
      <c r="U130" s="15"/>
      <c r="V130" s="15"/>
      <c r="W130" s="15"/>
      <c r="X130" s="15"/>
      <c r="Y130" s="15"/>
      <c r="Z130" s="15"/>
      <c r="AA130" s="15"/>
      <c r="AB130" s="15"/>
      <c r="AC130" s="15"/>
      <c r="AD130" s="15"/>
      <c r="AE130" s="15"/>
      <c r="AT130" s="283" t="s">
        <v>124</v>
      </c>
      <c r="AU130" s="283" t="s">
        <v>86</v>
      </c>
      <c r="AV130" s="15" t="s">
        <v>115</v>
      </c>
      <c r="AW130" s="15" t="s">
        <v>32</v>
      </c>
      <c r="AX130" s="15" t="s">
        <v>84</v>
      </c>
      <c r="AY130" s="283" t="s">
        <v>116</v>
      </c>
    </row>
    <row r="131" s="2" customFormat="1" ht="33" customHeight="1">
      <c r="A131" s="38"/>
      <c r="B131" s="39"/>
      <c r="C131" s="226" t="s">
        <v>86</v>
      </c>
      <c r="D131" s="226" t="s">
        <v>117</v>
      </c>
      <c r="E131" s="227" t="s">
        <v>204</v>
      </c>
      <c r="F131" s="228" t="s">
        <v>205</v>
      </c>
      <c r="G131" s="229" t="s">
        <v>199</v>
      </c>
      <c r="H131" s="230">
        <v>1.8</v>
      </c>
      <c r="I131" s="231"/>
      <c r="J131" s="232">
        <f>ROUND(I131*H131,2)</f>
        <v>0</v>
      </c>
      <c r="K131" s="228" t="s">
        <v>121</v>
      </c>
      <c r="L131" s="44"/>
      <c r="M131" s="233" t="s">
        <v>1</v>
      </c>
      <c r="N131" s="234" t="s">
        <v>41</v>
      </c>
      <c r="O131" s="91"/>
      <c r="P131" s="235">
        <f>O131*H131</f>
        <v>0</v>
      </c>
      <c r="Q131" s="235">
        <v>0</v>
      </c>
      <c r="R131" s="235">
        <f>Q131*H131</f>
        <v>0</v>
      </c>
      <c r="S131" s="235">
        <v>0.32000000000000001</v>
      </c>
      <c r="T131" s="236">
        <f>S131*H131</f>
        <v>0.57600000000000007</v>
      </c>
      <c r="U131" s="38"/>
      <c r="V131" s="38"/>
      <c r="W131" s="38"/>
      <c r="X131" s="38"/>
      <c r="Y131" s="38"/>
      <c r="Z131" s="38"/>
      <c r="AA131" s="38"/>
      <c r="AB131" s="38"/>
      <c r="AC131" s="38"/>
      <c r="AD131" s="38"/>
      <c r="AE131" s="38"/>
      <c r="AR131" s="237" t="s">
        <v>115</v>
      </c>
      <c r="AT131" s="237" t="s">
        <v>117</v>
      </c>
      <c r="AU131" s="237" t="s">
        <v>86</v>
      </c>
      <c r="AY131" s="17" t="s">
        <v>116</v>
      </c>
      <c r="BE131" s="238">
        <f>IF(N131="základní",J131,0)</f>
        <v>0</v>
      </c>
      <c r="BF131" s="238">
        <f>IF(N131="snížená",J131,0)</f>
        <v>0</v>
      </c>
      <c r="BG131" s="238">
        <f>IF(N131="zákl. přenesená",J131,0)</f>
        <v>0</v>
      </c>
      <c r="BH131" s="238">
        <f>IF(N131="sníž. přenesená",J131,0)</f>
        <v>0</v>
      </c>
      <c r="BI131" s="238">
        <f>IF(N131="nulová",J131,0)</f>
        <v>0</v>
      </c>
      <c r="BJ131" s="17" t="s">
        <v>84</v>
      </c>
      <c r="BK131" s="238">
        <f>ROUND(I131*H131,2)</f>
        <v>0</v>
      </c>
      <c r="BL131" s="17" t="s">
        <v>115</v>
      </c>
      <c r="BM131" s="237" t="s">
        <v>206</v>
      </c>
    </row>
    <row r="132" s="13" customFormat="1">
      <c r="A132" s="13"/>
      <c r="B132" s="250"/>
      <c r="C132" s="251"/>
      <c r="D132" s="241" t="s">
        <v>124</v>
      </c>
      <c r="E132" s="252" t="s">
        <v>1</v>
      </c>
      <c r="F132" s="253" t="s">
        <v>207</v>
      </c>
      <c r="G132" s="251"/>
      <c r="H132" s="254">
        <v>1.8</v>
      </c>
      <c r="I132" s="255"/>
      <c r="J132" s="251"/>
      <c r="K132" s="251"/>
      <c r="L132" s="256"/>
      <c r="M132" s="257"/>
      <c r="N132" s="258"/>
      <c r="O132" s="258"/>
      <c r="P132" s="258"/>
      <c r="Q132" s="258"/>
      <c r="R132" s="258"/>
      <c r="S132" s="258"/>
      <c r="T132" s="259"/>
      <c r="U132" s="13"/>
      <c r="V132" s="13"/>
      <c r="W132" s="13"/>
      <c r="X132" s="13"/>
      <c r="Y132" s="13"/>
      <c r="Z132" s="13"/>
      <c r="AA132" s="13"/>
      <c r="AB132" s="13"/>
      <c r="AC132" s="13"/>
      <c r="AD132" s="13"/>
      <c r="AE132" s="13"/>
      <c r="AT132" s="260" t="s">
        <v>124</v>
      </c>
      <c r="AU132" s="260" t="s">
        <v>86</v>
      </c>
      <c r="AV132" s="13" t="s">
        <v>86</v>
      </c>
      <c r="AW132" s="13" t="s">
        <v>32</v>
      </c>
      <c r="AX132" s="13" t="s">
        <v>84</v>
      </c>
      <c r="AY132" s="260" t="s">
        <v>116</v>
      </c>
    </row>
    <row r="133" s="2" customFormat="1" ht="33" customHeight="1">
      <c r="A133" s="38"/>
      <c r="B133" s="39"/>
      <c r="C133" s="226" t="s">
        <v>134</v>
      </c>
      <c r="D133" s="226" t="s">
        <v>117</v>
      </c>
      <c r="E133" s="227" t="s">
        <v>208</v>
      </c>
      <c r="F133" s="228" t="s">
        <v>209</v>
      </c>
      <c r="G133" s="229" t="s">
        <v>199</v>
      </c>
      <c r="H133" s="230">
        <v>38.899999999999999</v>
      </c>
      <c r="I133" s="231"/>
      <c r="J133" s="232">
        <f>ROUND(I133*H133,2)</f>
        <v>0</v>
      </c>
      <c r="K133" s="228" t="s">
        <v>121</v>
      </c>
      <c r="L133" s="44"/>
      <c r="M133" s="233" t="s">
        <v>1</v>
      </c>
      <c r="N133" s="234" t="s">
        <v>41</v>
      </c>
      <c r="O133" s="91"/>
      <c r="P133" s="235">
        <f>O133*H133</f>
        <v>0</v>
      </c>
      <c r="Q133" s="235">
        <v>0</v>
      </c>
      <c r="R133" s="235">
        <f>Q133*H133</f>
        <v>0</v>
      </c>
      <c r="S133" s="235">
        <v>0.28999999999999998</v>
      </c>
      <c r="T133" s="236">
        <f>S133*H133</f>
        <v>11.280999999999999</v>
      </c>
      <c r="U133" s="38"/>
      <c r="V133" s="38"/>
      <c r="W133" s="38"/>
      <c r="X133" s="38"/>
      <c r="Y133" s="38"/>
      <c r="Z133" s="38"/>
      <c r="AA133" s="38"/>
      <c r="AB133" s="38"/>
      <c r="AC133" s="38"/>
      <c r="AD133" s="38"/>
      <c r="AE133" s="38"/>
      <c r="AR133" s="237" t="s">
        <v>115</v>
      </c>
      <c r="AT133" s="237" t="s">
        <v>117</v>
      </c>
      <c r="AU133" s="237" t="s">
        <v>86</v>
      </c>
      <c r="AY133" s="17" t="s">
        <v>116</v>
      </c>
      <c r="BE133" s="238">
        <f>IF(N133="základní",J133,0)</f>
        <v>0</v>
      </c>
      <c r="BF133" s="238">
        <f>IF(N133="snížená",J133,0)</f>
        <v>0</v>
      </c>
      <c r="BG133" s="238">
        <f>IF(N133="zákl. přenesená",J133,0)</f>
        <v>0</v>
      </c>
      <c r="BH133" s="238">
        <f>IF(N133="sníž. přenesená",J133,0)</f>
        <v>0</v>
      </c>
      <c r="BI133" s="238">
        <f>IF(N133="nulová",J133,0)</f>
        <v>0</v>
      </c>
      <c r="BJ133" s="17" t="s">
        <v>84</v>
      </c>
      <c r="BK133" s="238">
        <f>ROUND(I133*H133,2)</f>
        <v>0</v>
      </c>
      <c r="BL133" s="17" t="s">
        <v>115</v>
      </c>
      <c r="BM133" s="237" t="s">
        <v>210</v>
      </c>
    </row>
    <row r="134" s="13" customFormat="1">
      <c r="A134" s="13"/>
      <c r="B134" s="250"/>
      <c r="C134" s="251"/>
      <c r="D134" s="241" t="s">
        <v>124</v>
      </c>
      <c r="E134" s="252" t="s">
        <v>1</v>
      </c>
      <c r="F134" s="253" t="s">
        <v>211</v>
      </c>
      <c r="G134" s="251"/>
      <c r="H134" s="254">
        <v>38.899999999999999</v>
      </c>
      <c r="I134" s="255"/>
      <c r="J134" s="251"/>
      <c r="K134" s="251"/>
      <c r="L134" s="256"/>
      <c r="M134" s="257"/>
      <c r="N134" s="258"/>
      <c r="O134" s="258"/>
      <c r="P134" s="258"/>
      <c r="Q134" s="258"/>
      <c r="R134" s="258"/>
      <c r="S134" s="258"/>
      <c r="T134" s="259"/>
      <c r="U134" s="13"/>
      <c r="V134" s="13"/>
      <c r="W134" s="13"/>
      <c r="X134" s="13"/>
      <c r="Y134" s="13"/>
      <c r="Z134" s="13"/>
      <c r="AA134" s="13"/>
      <c r="AB134" s="13"/>
      <c r="AC134" s="13"/>
      <c r="AD134" s="13"/>
      <c r="AE134" s="13"/>
      <c r="AT134" s="260" t="s">
        <v>124</v>
      </c>
      <c r="AU134" s="260" t="s">
        <v>86</v>
      </c>
      <c r="AV134" s="13" t="s">
        <v>86</v>
      </c>
      <c r="AW134" s="13" t="s">
        <v>32</v>
      </c>
      <c r="AX134" s="13" t="s">
        <v>84</v>
      </c>
      <c r="AY134" s="260" t="s">
        <v>116</v>
      </c>
    </row>
    <row r="135" s="2" customFormat="1" ht="33" customHeight="1">
      <c r="A135" s="38"/>
      <c r="B135" s="39"/>
      <c r="C135" s="226" t="s">
        <v>115</v>
      </c>
      <c r="D135" s="226" t="s">
        <v>117</v>
      </c>
      <c r="E135" s="227" t="s">
        <v>212</v>
      </c>
      <c r="F135" s="228" t="s">
        <v>213</v>
      </c>
      <c r="G135" s="229" t="s">
        <v>199</v>
      </c>
      <c r="H135" s="230">
        <v>18</v>
      </c>
      <c r="I135" s="231"/>
      <c r="J135" s="232">
        <f>ROUND(I135*H135,2)</f>
        <v>0</v>
      </c>
      <c r="K135" s="228" t="s">
        <v>121</v>
      </c>
      <c r="L135" s="44"/>
      <c r="M135" s="233" t="s">
        <v>1</v>
      </c>
      <c r="N135" s="234" t="s">
        <v>41</v>
      </c>
      <c r="O135" s="91"/>
      <c r="P135" s="235">
        <f>O135*H135</f>
        <v>0</v>
      </c>
      <c r="Q135" s="235">
        <v>0</v>
      </c>
      <c r="R135" s="235">
        <f>Q135*H135</f>
        <v>0</v>
      </c>
      <c r="S135" s="235">
        <v>0.44</v>
      </c>
      <c r="T135" s="236">
        <f>S135*H135</f>
        <v>7.9199999999999999</v>
      </c>
      <c r="U135" s="38"/>
      <c r="V135" s="38"/>
      <c r="W135" s="38"/>
      <c r="X135" s="38"/>
      <c r="Y135" s="38"/>
      <c r="Z135" s="38"/>
      <c r="AA135" s="38"/>
      <c r="AB135" s="38"/>
      <c r="AC135" s="38"/>
      <c r="AD135" s="38"/>
      <c r="AE135" s="38"/>
      <c r="AR135" s="237" t="s">
        <v>115</v>
      </c>
      <c r="AT135" s="237" t="s">
        <v>117</v>
      </c>
      <c r="AU135" s="237" t="s">
        <v>86</v>
      </c>
      <c r="AY135" s="17" t="s">
        <v>116</v>
      </c>
      <c r="BE135" s="238">
        <f>IF(N135="základní",J135,0)</f>
        <v>0</v>
      </c>
      <c r="BF135" s="238">
        <f>IF(N135="snížená",J135,0)</f>
        <v>0</v>
      </c>
      <c r="BG135" s="238">
        <f>IF(N135="zákl. přenesená",J135,0)</f>
        <v>0</v>
      </c>
      <c r="BH135" s="238">
        <f>IF(N135="sníž. přenesená",J135,0)</f>
        <v>0</v>
      </c>
      <c r="BI135" s="238">
        <f>IF(N135="nulová",J135,0)</f>
        <v>0</v>
      </c>
      <c r="BJ135" s="17" t="s">
        <v>84</v>
      </c>
      <c r="BK135" s="238">
        <f>ROUND(I135*H135,2)</f>
        <v>0</v>
      </c>
      <c r="BL135" s="17" t="s">
        <v>115</v>
      </c>
      <c r="BM135" s="237" t="s">
        <v>214</v>
      </c>
    </row>
    <row r="136" s="12" customFormat="1">
      <c r="A136" s="12"/>
      <c r="B136" s="239"/>
      <c r="C136" s="240"/>
      <c r="D136" s="241" t="s">
        <v>124</v>
      </c>
      <c r="E136" s="242" t="s">
        <v>1</v>
      </c>
      <c r="F136" s="243" t="s">
        <v>215</v>
      </c>
      <c r="G136" s="240"/>
      <c r="H136" s="242" t="s">
        <v>1</v>
      </c>
      <c r="I136" s="244"/>
      <c r="J136" s="240"/>
      <c r="K136" s="240"/>
      <c r="L136" s="245"/>
      <c r="M136" s="246"/>
      <c r="N136" s="247"/>
      <c r="O136" s="247"/>
      <c r="P136" s="247"/>
      <c r="Q136" s="247"/>
      <c r="R136" s="247"/>
      <c r="S136" s="247"/>
      <c r="T136" s="248"/>
      <c r="U136" s="12"/>
      <c r="V136" s="12"/>
      <c r="W136" s="12"/>
      <c r="X136" s="12"/>
      <c r="Y136" s="12"/>
      <c r="Z136" s="12"/>
      <c r="AA136" s="12"/>
      <c r="AB136" s="12"/>
      <c r="AC136" s="12"/>
      <c r="AD136" s="12"/>
      <c r="AE136" s="12"/>
      <c r="AT136" s="249" t="s">
        <v>124</v>
      </c>
      <c r="AU136" s="249" t="s">
        <v>86</v>
      </c>
      <c r="AV136" s="12" t="s">
        <v>84</v>
      </c>
      <c r="AW136" s="12" t="s">
        <v>32</v>
      </c>
      <c r="AX136" s="12" t="s">
        <v>76</v>
      </c>
      <c r="AY136" s="249" t="s">
        <v>116</v>
      </c>
    </row>
    <row r="137" s="13" customFormat="1">
      <c r="A137" s="13"/>
      <c r="B137" s="250"/>
      <c r="C137" s="251"/>
      <c r="D137" s="241" t="s">
        <v>124</v>
      </c>
      <c r="E137" s="252" t="s">
        <v>1</v>
      </c>
      <c r="F137" s="253" t="s">
        <v>216</v>
      </c>
      <c r="G137" s="251"/>
      <c r="H137" s="254">
        <v>18</v>
      </c>
      <c r="I137" s="255"/>
      <c r="J137" s="251"/>
      <c r="K137" s="251"/>
      <c r="L137" s="256"/>
      <c r="M137" s="257"/>
      <c r="N137" s="258"/>
      <c r="O137" s="258"/>
      <c r="P137" s="258"/>
      <c r="Q137" s="258"/>
      <c r="R137" s="258"/>
      <c r="S137" s="258"/>
      <c r="T137" s="259"/>
      <c r="U137" s="13"/>
      <c r="V137" s="13"/>
      <c r="W137" s="13"/>
      <c r="X137" s="13"/>
      <c r="Y137" s="13"/>
      <c r="Z137" s="13"/>
      <c r="AA137" s="13"/>
      <c r="AB137" s="13"/>
      <c r="AC137" s="13"/>
      <c r="AD137" s="13"/>
      <c r="AE137" s="13"/>
      <c r="AT137" s="260" t="s">
        <v>124</v>
      </c>
      <c r="AU137" s="260" t="s">
        <v>86</v>
      </c>
      <c r="AV137" s="13" t="s">
        <v>86</v>
      </c>
      <c r="AW137" s="13" t="s">
        <v>32</v>
      </c>
      <c r="AX137" s="13" t="s">
        <v>84</v>
      </c>
      <c r="AY137" s="260" t="s">
        <v>116</v>
      </c>
    </row>
    <row r="138" s="2" customFormat="1" ht="21.75" customHeight="1">
      <c r="A138" s="38"/>
      <c r="B138" s="39"/>
      <c r="C138" s="226" t="s">
        <v>144</v>
      </c>
      <c r="D138" s="226" t="s">
        <v>117</v>
      </c>
      <c r="E138" s="227" t="s">
        <v>217</v>
      </c>
      <c r="F138" s="228" t="s">
        <v>218</v>
      </c>
      <c r="G138" s="229" t="s">
        <v>199</v>
      </c>
      <c r="H138" s="230">
        <v>328</v>
      </c>
      <c r="I138" s="231"/>
      <c r="J138" s="232">
        <f>ROUND(I138*H138,2)</f>
        <v>0</v>
      </c>
      <c r="K138" s="228" t="s">
        <v>121</v>
      </c>
      <c r="L138" s="44"/>
      <c r="M138" s="233" t="s">
        <v>1</v>
      </c>
      <c r="N138" s="234" t="s">
        <v>41</v>
      </c>
      <c r="O138" s="91"/>
      <c r="P138" s="235">
        <f>O138*H138</f>
        <v>0</v>
      </c>
      <c r="Q138" s="235">
        <v>9.0000000000000006E-05</v>
      </c>
      <c r="R138" s="235">
        <f>Q138*H138</f>
        <v>0.029520000000000001</v>
      </c>
      <c r="S138" s="235">
        <v>0.25600000000000001</v>
      </c>
      <c r="T138" s="236">
        <f>S138*H138</f>
        <v>83.968000000000004</v>
      </c>
      <c r="U138" s="38"/>
      <c r="V138" s="38"/>
      <c r="W138" s="38"/>
      <c r="X138" s="38"/>
      <c r="Y138" s="38"/>
      <c r="Z138" s="38"/>
      <c r="AA138" s="38"/>
      <c r="AB138" s="38"/>
      <c r="AC138" s="38"/>
      <c r="AD138" s="38"/>
      <c r="AE138" s="38"/>
      <c r="AR138" s="237" t="s">
        <v>115</v>
      </c>
      <c r="AT138" s="237" t="s">
        <v>117</v>
      </c>
      <c r="AU138" s="237" t="s">
        <v>86</v>
      </c>
      <c r="AY138" s="17" t="s">
        <v>116</v>
      </c>
      <c r="BE138" s="238">
        <f>IF(N138="základní",J138,0)</f>
        <v>0</v>
      </c>
      <c r="BF138" s="238">
        <f>IF(N138="snížená",J138,0)</f>
        <v>0</v>
      </c>
      <c r="BG138" s="238">
        <f>IF(N138="zákl. přenesená",J138,0)</f>
        <v>0</v>
      </c>
      <c r="BH138" s="238">
        <f>IF(N138="sníž. přenesená",J138,0)</f>
        <v>0</v>
      </c>
      <c r="BI138" s="238">
        <f>IF(N138="nulová",J138,0)</f>
        <v>0</v>
      </c>
      <c r="BJ138" s="17" t="s">
        <v>84</v>
      </c>
      <c r="BK138" s="238">
        <f>ROUND(I138*H138,2)</f>
        <v>0</v>
      </c>
      <c r="BL138" s="17" t="s">
        <v>115</v>
      </c>
      <c r="BM138" s="237" t="s">
        <v>219</v>
      </c>
    </row>
    <row r="139" s="13" customFormat="1">
      <c r="A139" s="13"/>
      <c r="B139" s="250"/>
      <c r="C139" s="251"/>
      <c r="D139" s="241" t="s">
        <v>124</v>
      </c>
      <c r="E139" s="252" t="s">
        <v>1</v>
      </c>
      <c r="F139" s="253" t="s">
        <v>220</v>
      </c>
      <c r="G139" s="251"/>
      <c r="H139" s="254">
        <v>328</v>
      </c>
      <c r="I139" s="255"/>
      <c r="J139" s="251"/>
      <c r="K139" s="251"/>
      <c r="L139" s="256"/>
      <c r="M139" s="257"/>
      <c r="N139" s="258"/>
      <c r="O139" s="258"/>
      <c r="P139" s="258"/>
      <c r="Q139" s="258"/>
      <c r="R139" s="258"/>
      <c r="S139" s="258"/>
      <c r="T139" s="259"/>
      <c r="U139" s="13"/>
      <c r="V139" s="13"/>
      <c r="W139" s="13"/>
      <c r="X139" s="13"/>
      <c r="Y139" s="13"/>
      <c r="Z139" s="13"/>
      <c r="AA139" s="13"/>
      <c r="AB139" s="13"/>
      <c r="AC139" s="13"/>
      <c r="AD139" s="13"/>
      <c r="AE139" s="13"/>
      <c r="AT139" s="260" t="s">
        <v>124</v>
      </c>
      <c r="AU139" s="260" t="s">
        <v>86</v>
      </c>
      <c r="AV139" s="13" t="s">
        <v>86</v>
      </c>
      <c r="AW139" s="13" t="s">
        <v>32</v>
      </c>
      <c r="AX139" s="13" t="s">
        <v>84</v>
      </c>
      <c r="AY139" s="260" t="s">
        <v>116</v>
      </c>
    </row>
    <row r="140" s="2" customFormat="1" ht="21.75" customHeight="1">
      <c r="A140" s="38"/>
      <c r="B140" s="39"/>
      <c r="C140" s="226" t="s">
        <v>150</v>
      </c>
      <c r="D140" s="226" t="s">
        <v>117</v>
      </c>
      <c r="E140" s="227" t="s">
        <v>221</v>
      </c>
      <c r="F140" s="228" t="s">
        <v>222</v>
      </c>
      <c r="G140" s="229" t="s">
        <v>223</v>
      </c>
      <c r="H140" s="230">
        <v>233.69999999999999</v>
      </c>
      <c r="I140" s="231"/>
      <c r="J140" s="232">
        <f>ROUND(I140*H140,2)</f>
        <v>0</v>
      </c>
      <c r="K140" s="228" t="s">
        <v>121</v>
      </c>
      <c r="L140" s="44"/>
      <c r="M140" s="233" t="s">
        <v>1</v>
      </c>
      <c r="N140" s="234" t="s">
        <v>41</v>
      </c>
      <c r="O140" s="91"/>
      <c r="P140" s="235">
        <f>O140*H140</f>
        <v>0</v>
      </c>
      <c r="Q140" s="235">
        <v>0</v>
      </c>
      <c r="R140" s="235">
        <f>Q140*H140</f>
        <v>0</v>
      </c>
      <c r="S140" s="235">
        <v>0.20499999999999999</v>
      </c>
      <c r="T140" s="236">
        <f>S140*H140</f>
        <v>47.908499999999997</v>
      </c>
      <c r="U140" s="38"/>
      <c r="V140" s="38"/>
      <c r="W140" s="38"/>
      <c r="X140" s="38"/>
      <c r="Y140" s="38"/>
      <c r="Z140" s="38"/>
      <c r="AA140" s="38"/>
      <c r="AB140" s="38"/>
      <c r="AC140" s="38"/>
      <c r="AD140" s="38"/>
      <c r="AE140" s="38"/>
      <c r="AR140" s="237" t="s">
        <v>115</v>
      </c>
      <c r="AT140" s="237" t="s">
        <v>117</v>
      </c>
      <c r="AU140" s="237" t="s">
        <v>86</v>
      </c>
      <c r="AY140" s="17" t="s">
        <v>116</v>
      </c>
      <c r="BE140" s="238">
        <f>IF(N140="základní",J140,0)</f>
        <v>0</v>
      </c>
      <c r="BF140" s="238">
        <f>IF(N140="snížená",J140,0)</f>
        <v>0</v>
      </c>
      <c r="BG140" s="238">
        <f>IF(N140="zákl. přenesená",J140,0)</f>
        <v>0</v>
      </c>
      <c r="BH140" s="238">
        <f>IF(N140="sníž. přenesená",J140,0)</f>
        <v>0</v>
      </c>
      <c r="BI140" s="238">
        <f>IF(N140="nulová",J140,0)</f>
        <v>0</v>
      </c>
      <c r="BJ140" s="17" t="s">
        <v>84</v>
      </c>
      <c r="BK140" s="238">
        <f>ROUND(I140*H140,2)</f>
        <v>0</v>
      </c>
      <c r="BL140" s="17" t="s">
        <v>115</v>
      </c>
      <c r="BM140" s="237" t="s">
        <v>224</v>
      </c>
    </row>
    <row r="141" s="2" customFormat="1">
      <c r="A141" s="38"/>
      <c r="B141" s="39"/>
      <c r="C141" s="40"/>
      <c r="D141" s="241" t="s">
        <v>225</v>
      </c>
      <c r="E141" s="40"/>
      <c r="F141" s="284" t="s">
        <v>226</v>
      </c>
      <c r="G141" s="40"/>
      <c r="H141" s="40"/>
      <c r="I141" s="144"/>
      <c r="J141" s="40"/>
      <c r="K141" s="40"/>
      <c r="L141" s="44"/>
      <c r="M141" s="285"/>
      <c r="N141" s="286"/>
      <c r="O141" s="91"/>
      <c r="P141" s="91"/>
      <c r="Q141" s="91"/>
      <c r="R141" s="91"/>
      <c r="S141" s="91"/>
      <c r="T141" s="92"/>
      <c r="U141" s="38"/>
      <c r="V141" s="38"/>
      <c r="W141" s="38"/>
      <c r="X141" s="38"/>
      <c r="Y141" s="38"/>
      <c r="Z141" s="38"/>
      <c r="AA141" s="38"/>
      <c r="AB141" s="38"/>
      <c r="AC141" s="38"/>
      <c r="AD141" s="38"/>
      <c r="AE141" s="38"/>
      <c r="AT141" s="17" t="s">
        <v>225</v>
      </c>
      <c r="AU141" s="17" t="s">
        <v>86</v>
      </c>
    </row>
    <row r="142" s="13" customFormat="1">
      <c r="A142" s="13"/>
      <c r="B142" s="250"/>
      <c r="C142" s="251"/>
      <c r="D142" s="241" t="s">
        <v>124</v>
      </c>
      <c r="E142" s="252" t="s">
        <v>1</v>
      </c>
      <c r="F142" s="253" t="s">
        <v>227</v>
      </c>
      <c r="G142" s="251"/>
      <c r="H142" s="254">
        <v>233.69999999999999</v>
      </c>
      <c r="I142" s="255"/>
      <c r="J142" s="251"/>
      <c r="K142" s="251"/>
      <c r="L142" s="256"/>
      <c r="M142" s="257"/>
      <c r="N142" s="258"/>
      <c r="O142" s="258"/>
      <c r="P142" s="258"/>
      <c r="Q142" s="258"/>
      <c r="R142" s="258"/>
      <c r="S142" s="258"/>
      <c r="T142" s="259"/>
      <c r="U142" s="13"/>
      <c r="V142" s="13"/>
      <c r="W142" s="13"/>
      <c r="X142" s="13"/>
      <c r="Y142" s="13"/>
      <c r="Z142" s="13"/>
      <c r="AA142" s="13"/>
      <c r="AB142" s="13"/>
      <c r="AC142" s="13"/>
      <c r="AD142" s="13"/>
      <c r="AE142" s="13"/>
      <c r="AT142" s="260" t="s">
        <v>124</v>
      </c>
      <c r="AU142" s="260" t="s">
        <v>86</v>
      </c>
      <c r="AV142" s="13" t="s">
        <v>86</v>
      </c>
      <c r="AW142" s="13" t="s">
        <v>32</v>
      </c>
      <c r="AX142" s="13" t="s">
        <v>84</v>
      </c>
      <c r="AY142" s="260" t="s">
        <v>116</v>
      </c>
    </row>
    <row r="143" s="2" customFormat="1" ht="21.75" customHeight="1">
      <c r="A143" s="38"/>
      <c r="B143" s="39"/>
      <c r="C143" s="226" t="s">
        <v>154</v>
      </c>
      <c r="D143" s="226" t="s">
        <v>117</v>
      </c>
      <c r="E143" s="227" t="s">
        <v>228</v>
      </c>
      <c r="F143" s="228" t="s">
        <v>229</v>
      </c>
      <c r="G143" s="229" t="s">
        <v>230</v>
      </c>
      <c r="H143" s="230">
        <v>3</v>
      </c>
      <c r="I143" s="231"/>
      <c r="J143" s="232">
        <f>ROUND(I143*H143,2)</f>
        <v>0</v>
      </c>
      <c r="K143" s="228" t="s">
        <v>121</v>
      </c>
      <c r="L143" s="44"/>
      <c r="M143" s="233" t="s">
        <v>1</v>
      </c>
      <c r="N143" s="234" t="s">
        <v>41</v>
      </c>
      <c r="O143" s="91"/>
      <c r="P143" s="235">
        <f>O143*H143</f>
        <v>0</v>
      </c>
      <c r="Q143" s="235">
        <v>0</v>
      </c>
      <c r="R143" s="235">
        <f>Q143*H143</f>
        <v>0</v>
      </c>
      <c r="S143" s="235">
        <v>0</v>
      </c>
      <c r="T143" s="236">
        <f>S143*H143</f>
        <v>0</v>
      </c>
      <c r="U143" s="38"/>
      <c r="V143" s="38"/>
      <c r="W143" s="38"/>
      <c r="X143" s="38"/>
      <c r="Y143" s="38"/>
      <c r="Z143" s="38"/>
      <c r="AA143" s="38"/>
      <c r="AB143" s="38"/>
      <c r="AC143" s="38"/>
      <c r="AD143" s="38"/>
      <c r="AE143" s="38"/>
      <c r="AR143" s="237" t="s">
        <v>115</v>
      </c>
      <c r="AT143" s="237" t="s">
        <v>117</v>
      </c>
      <c r="AU143" s="237" t="s">
        <v>86</v>
      </c>
      <c r="AY143" s="17" t="s">
        <v>116</v>
      </c>
      <c r="BE143" s="238">
        <f>IF(N143="základní",J143,0)</f>
        <v>0</v>
      </c>
      <c r="BF143" s="238">
        <f>IF(N143="snížená",J143,0)</f>
        <v>0</v>
      </c>
      <c r="BG143" s="238">
        <f>IF(N143="zákl. přenesená",J143,0)</f>
        <v>0</v>
      </c>
      <c r="BH143" s="238">
        <f>IF(N143="sníž. přenesená",J143,0)</f>
        <v>0</v>
      </c>
      <c r="BI143" s="238">
        <f>IF(N143="nulová",J143,0)</f>
        <v>0</v>
      </c>
      <c r="BJ143" s="17" t="s">
        <v>84</v>
      </c>
      <c r="BK143" s="238">
        <f>ROUND(I143*H143,2)</f>
        <v>0</v>
      </c>
      <c r="BL143" s="17" t="s">
        <v>115</v>
      </c>
      <c r="BM143" s="237" t="s">
        <v>231</v>
      </c>
    </row>
    <row r="144" s="2" customFormat="1">
      <c r="A144" s="38"/>
      <c r="B144" s="39"/>
      <c r="C144" s="40"/>
      <c r="D144" s="241" t="s">
        <v>225</v>
      </c>
      <c r="E144" s="40"/>
      <c r="F144" s="284" t="s">
        <v>232</v>
      </c>
      <c r="G144" s="40"/>
      <c r="H144" s="40"/>
      <c r="I144" s="144"/>
      <c r="J144" s="40"/>
      <c r="K144" s="40"/>
      <c r="L144" s="44"/>
      <c r="M144" s="285"/>
      <c r="N144" s="286"/>
      <c r="O144" s="91"/>
      <c r="P144" s="91"/>
      <c r="Q144" s="91"/>
      <c r="R144" s="91"/>
      <c r="S144" s="91"/>
      <c r="T144" s="92"/>
      <c r="U144" s="38"/>
      <c r="V144" s="38"/>
      <c r="W144" s="38"/>
      <c r="X144" s="38"/>
      <c r="Y144" s="38"/>
      <c r="Z144" s="38"/>
      <c r="AA144" s="38"/>
      <c r="AB144" s="38"/>
      <c r="AC144" s="38"/>
      <c r="AD144" s="38"/>
      <c r="AE144" s="38"/>
      <c r="AT144" s="17" t="s">
        <v>225</v>
      </c>
      <c r="AU144" s="17" t="s">
        <v>86</v>
      </c>
    </row>
    <row r="145" s="13" customFormat="1">
      <c r="A145" s="13"/>
      <c r="B145" s="250"/>
      <c r="C145" s="251"/>
      <c r="D145" s="241" t="s">
        <v>124</v>
      </c>
      <c r="E145" s="252" t="s">
        <v>1</v>
      </c>
      <c r="F145" s="253" t="s">
        <v>233</v>
      </c>
      <c r="G145" s="251"/>
      <c r="H145" s="254">
        <v>3</v>
      </c>
      <c r="I145" s="255"/>
      <c r="J145" s="251"/>
      <c r="K145" s="251"/>
      <c r="L145" s="256"/>
      <c r="M145" s="257"/>
      <c r="N145" s="258"/>
      <c r="O145" s="258"/>
      <c r="P145" s="258"/>
      <c r="Q145" s="258"/>
      <c r="R145" s="258"/>
      <c r="S145" s="258"/>
      <c r="T145" s="259"/>
      <c r="U145" s="13"/>
      <c r="V145" s="13"/>
      <c r="W145" s="13"/>
      <c r="X145" s="13"/>
      <c r="Y145" s="13"/>
      <c r="Z145" s="13"/>
      <c r="AA145" s="13"/>
      <c r="AB145" s="13"/>
      <c r="AC145" s="13"/>
      <c r="AD145" s="13"/>
      <c r="AE145" s="13"/>
      <c r="AT145" s="260" t="s">
        <v>124</v>
      </c>
      <c r="AU145" s="260" t="s">
        <v>86</v>
      </c>
      <c r="AV145" s="13" t="s">
        <v>86</v>
      </c>
      <c r="AW145" s="13" t="s">
        <v>32</v>
      </c>
      <c r="AX145" s="13" t="s">
        <v>84</v>
      </c>
      <c r="AY145" s="260" t="s">
        <v>116</v>
      </c>
    </row>
    <row r="146" s="2" customFormat="1" ht="21.75" customHeight="1">
      <c r="A146" s="38"/>
      <c r="B146" s="39"/>
      <c r="C146" s="226" t="s">
        <v>161</v>
      </c>
      <c r="D146" s="226" t="s">
        <v>117</v>
      </c>
      <c r="E146" s="227" t="s">
        <v>234</v>
      </c>
      <c r="F146" s="228" t="s">
        <v>235</v>
      </c>
      <c r="G146" s="229" t="s">
        <v>230</v>
      </c>
      <c r="H146" s="230">
        <v>3.8620000000000001</v>
      </c>
      <c r="I146" s="231"/>
      <c r="J146" s="232">
        <f>ROUND(I146*H146,2)</f>
        <v>0</v>
      </c>
      <c r="K146" s="228" t="s">
        <v>121</v>
      </c>
      <c r="L146" s="44"/>
      <c r="M146" s="233" t="s">
        <v>1</v>
      </c>
      <c r="N146" s="234" t="s">
        <v>41</v>
      </c>
      <c r="O146" s="91"/>
      <c r="P146" s="235">
        <f>O146*H146</f>
        <v>0</v>
      </c>
      <c r="Q146" s="235">
        <v>0</v>
      </c>
      <c r="R146" s="235">
        <f>Q146*H146</f>
        <v>0</v>
      </c>
      <c r="S146" s="235">
        <v>0</v>
      </c>
      <c r="T146" s="236">
        <f>S146*H146</f>
        <v>0</v>
      </c>
      <c r="U146" s="38"/>
      <c r="V146" s="38"/>
      <c r="W146" s="38"/>
      <c r="X146" s="38"/>
      <c r="Y146" s="38"/>
      <c r="Z146" s="38"/>
      <c r="AA146" s="38"/>
      <c r="AB146" s="38"/>
      <c r="AC146" s="38"/>
      <c r="AD146" s="38"/>
      <c r="AE146" s="38"/>
      <c r="AR146" s="237" t="s">
        <v>115</v>
      </c>
      <c r="AT146" s="237" t="s">
        <v>117</v>
      </c>
      <c r="AU146" s="237" t="s">
        <v>86</v>
      </c>
      <c r="AY146" s="17" t="s">
        <v>116</v>
      </c>
      <c r="BE146" s="238">
        <f>IF(N146="základní",J146,0)</f>
        <v>0</v>
      </c>
      <c r="BF146" s="238">
        <f>IF(N146="snížená",J146,0)</f>
        <v>0</v>
      </c>
      <c r="BG146" s="238">
        <f>IF(N146="zákl. přenesená",J146,0)</f>
        <v>0</v>
      </c>
      <c r="BH146" s="238">
        <f>IF(N146="sníž. přenesená",J146,0)</f>
        <v>0</v>
      </c>
      <c r="BI146" s="238">
        <f>IF(N146="nulová",J146,0)</f>
        <v>0</v>
      </c>
      <c r="BJ146" s="17" t="s">
        <v>84</v>
      </c>
      <c r="BK146" s="238">
        <f>ROUND(I146*H146,2)</f>
        <v>0</v>
      </c>
      <c r="BL146" s="17" t="s">
        <v>115</v>
      </c>
      <c r="BM146" s="237" t="s">
        <v>236</v>
      </c>
    </row>
    <row r="147" s="2" customFormat="1">
      <c r="A147" s="38"/>
      <c r="B147" s="39"/>
      <c r="C147" s="40"/>
      <c r="D147" s="241" t="s">
        <v>225</v>
      </c>
      <c r="E147" s="40"/>
      <c r="F147" s="284" t="s">
        <v>237</v>
      </c>
      <c r="G147" s="40"/>
      <c r="H147" s="40"/>
      <c r="I147" s="144"/>
      <c r="J147" s="40"/>
      <c r="K147" s="40"/>
      <c r="L147" s="44"/>
      <c r="M147" s="285"/>
      <c r="N147" s="286"/>
      <c r="O147" s="91"/>
      <c r="P147" s="91"/>
      <c r="Q147" s="91"/>
      <c r="R147" s="91"/>
      <c r="S147" s="91"/>
      <c r="T147" s="92"/>
      <c r="U147" s="38"/>
      <c r="V147" s="38"/>
      <c r="W147" s="38"/>
      <c r="X147" s="38"/>
      <c r="Y147" s="38"/>
      <c r="Z147" s="38"/>
      <c r="AA147" s="38"/>
      <c r="AB147" s="38"/>
      <c r="AC147" s="38"/>
      <c r="AD147" s="38"/>
      <c r="AE147" s="38"/>
      <c r="AT147" s="17" t="s">
        <v>225</v>
      </c>
      <c r="AU147" s="17" t="s">
        <v>86</v>
      </c>
    </row>
    <row r="148" s="13" customFormat="1">
      <c r="A148" s="13"/>
      <c r="B148" s="250"/>
      <c r="C148" s="251"/>
      <c r="D148" s="241" t="s">
        <v>124</v>
      </c>
      <c r="E148" s="252" t="s">
        <v>1</v>
      </c>
      <c r="F148" s="253" t="s">
        <v>238</v>
      </c>
      <c r="G148" s="251"/>
      <c r="H148" s="254">
        <v>3.8620000000000001</v>
      </c>
      <c r="I148" s="255"/>
      <c r="J148" s="251"/>
      <c r="K148" s="251"/>
      <c r="L148" s="256"/>
      <c r="M148" s="257"/>
      <c r="N148" s="258"/>
      <c r="O148" s="258"/>
      <c r="P148" s="258"/>
      <c r="Q148" s="258"/>
      <c r="R148" s="258"/>
      <c r="S148" s="258"/>
      <c r="T148" s="259"/>
      <c r="U148" s="13"/>
      <c r="V148" s="13"/>
      <c r="W148" s="13"/>
      <c r="X148" s="13"/>
      <c r="Y148" s="13"/>
      <c r="Z148" s="13"/>
      <c r="AA148" s="13"/>
      <c r="AB148" s="13"/>
      <c r="AC148" s="13"/>
      <c r="AD148" s="13"/>
      <c r="AE148" s="13"/>
      <c r="AT148" s="260" t="s">
        <v>124</v>
      </c>
      <c r="AU148" s="260" t="s">
        <v>86</v>
      </c>
      <c r="AV148" s="13" t="s">
        <v>86</v>
      </c>
      <c r="AW148" s="13" t="s">
        <v>32</v>
      </c>
      <c r="AX148" s="13" t="s">
        <v>84</v>
      </c>
      <c r="AY148" s="260" t="s">
        <v>116</v>
      </c>
    </row>
    <row r="149" s="2" customFormat="1" ht="21.75" customHeight="1">
      <c r="A149" s="38"/>
      <c r="B149" s="39"/>
      <c r="C149" s="226" t="s">
        <v>168</v>
      </c>
      <c r="D149" s="226" t="s">
        <v>117</v>
      </c>
      <c r="E149" s="227" t="s">
        <v>239</v>
      </c>
      <c r="F149" s="228" t="s">
        <v>240</v>
      </c>
      <c r="G149" s="229" t="s">
        <v>230</v>
      </c>
      <c r="H149" s="230">
        <v>1.6000000000000001</v>
      </c>
      <c r="I149" s="231"/>
      <c r="J149" s="232">
        <f>ROUND(I149*H149,2)</f>
        <v>0</v>
      </c>
      <c r="K149" s="228" t="s">
        <v>121</v>
      </c>
      <c r="L149" s="44"/>
      <c r="M149" s="233" t="s">
        <v>1</v>
      </c>
      <c r="N149" s="234" t="s">
        <v>41</v>
      </c>
      <c r="O149" s="91"/>
      <c r="P149" s="235">
        <f>O149*H149</f>
        <v>0</v>
      </c>
      <c r="Q149" s="235">
        <v>0</v>
      </c>
      <c r="R149" s="235">
        <f>Q149*H149</f>
        <v>0</v>
      </c>
      <c r="S149" s="235">
        <v>0</v>
      </c>
      <c r="T149" s="236">
        <f>S149*H149</f>
        <v>0</v>
      </c>
      <c r="U149" s="38"/>
      <c r="V149" s="38"/>
      <c r="W149" s="38"/>
      <c r="X149" s="38"/>
      <c r="Y149" s="38"/>
      <c r="Z149" s="38"/>
      <c r="AA149" s="38"/>
      <c r="AB149" s="38"/>
      <c r="AC149" s="38"/>
      <c r="AD149" s="38"/>
      <c r="AE149" s="38"/>
      <c r="AR149" s="237" t="s">
        <v>115</v>
      </c>
      <c r="AT149" s="237" t="s">
        <v>117</v>
      </c>
      <c r="AU149" s="237" t="s">
        <v>86</v>
      </c>
      <c r="AY149" s="17" t="s">
        <v>116</v>
      </c>
      <c r="BE149" s="238">
        <f>IF(N149="základní",J149,0)</f>
        <v>0</v>
      </c>
      <c r="BF149" s="238">
        <f>IF(N149="snížená",J149,0)</f>
        <v>0</v>
      </c>
      <c r="BG149" s="238">
        <f>IF(N149="zákl. přenesená",J149,0)</f>
        <v>0</v>
      </c>
      <c r="BH149" s="238">
        <f>IF(N149="sníž. přenesená",J149,0)</f>
        <v>0</v>
      </c>
      <c r="BI149" s="238">
        <f>IF(N149="nulová",J149,0)</f>
        <v>0</v>
      </c>
      <c r="BJ149" s="17" t="s">
        <v>84</v>
      </c>
      <c r="BK149" s="238">
        <f>ROUND(I149*H149,2)</f>
        <v>0</v>
      </c>
      <c r="BL149" s="17" t="s">
        <v>115</v>
      </c>
      <c r="BM149" s="237" t="s">
        <v>241</v>
      </c>
    </row>
    <row r="150" s="2" customFormat="1">
      <c r="A150" s="38"/>
      <c r="B150" s="39"/>
      <c r="C150" s="40"/>
      <c r="D150" s="241" t="s">
        <v>225</v>
      </c>
      <c r="E150" s="40"/>
      <c r="F150" s="284" t="s">
        <v>242</v>
      </c>
      <c r="G150" s="40"/>
      <c r="H150" s="40"/>
      <c r="I150" s="144"/>
      <c r="J150" s="40"/>
      <c r="K150" s="40"/>
      <c r="L150" s="44"/>
      <c r="M150" s="285"/>
      <c r="N150" s="286"/>
      <c r="O150" s="91"/>
      <c r="P150" s="91"/>
      <c r="Q150" s="91"/>
      <c r="R150" s="91"/>
      <c r="S150" s="91"/>
      <c r="T150" s="92"/>
      <c r="U150" s="38"/>
      <c r="V150" s="38"/>
      <c r="W150" s="38"/>
      <c r="X150" s="38"/>
      <c r="Y150" s="38"/>
      <c r="Z150" s="38"/>
      <c r="AA150" s="38"/>
      <c r="AB150" s="38"/>
      <c r="AC150" s="38"/>
      <c r="AD150" s="38"/>
      <c r="AE150" s="38"/>
      <c r="AT150" s="17" t="s">
        <v>225</v>
      </c>
      <c r="AU150" s="17" t="s">
        <v>86</v>
      </c>
    </row>
    <row r="151" s="13" customFormat="1">
      <c r="A151" s="13"/>
      <c r="B151" s="250"/>
      <c r="C151" s="251"/>
      <c r="D151" s="241" t="s">
        <v>124</v>
      </c>
      <c r="E151" s="252" t="s">
        <v>1</v>
      </c>
      <c r="F151" s="253" t="s">
        <v>243</v>
      </c>
      <c r="G151" s="251"/>
      <c r="H151" s="254">
        <v>1.6000000000000001</v>
      </c>
      <c r="I151" s="255"/>
      <c r="J151" s="251"/>
      <c r="K151" s="251"/>
      <c r="L151" s="256"/>
      <c r="M151" s="257"/>
      <c r="N151" s="258"/>
      <c r="O151" s="258"/>
      <c r="P151" s="258"/>
      <c r="Q151" s="258"/>
      <c r="R151" s="258"/>
      <c r="S151" s="258"/>
      <c r="T151" s="259"/>
      <c r="U151" s="13"/>
      <c r="V151" s="13"/>
      <c r="W151" s="13"/>
      <c r="X151" s="13"/>
      <c r="Y151" s="13"/>
      <c r="Z151" s="13"/>
      <c r="AA151" s="13"/>
      <c r="AB151" s="13"/>
      <c r="AC151" s="13"/>
      <c r="AD151" s="13"/>
      <c r="AE151" s="13"/>
      <c r="AT151" s="260" t="s">
        <v>124</v>
      </c>
      <c r="AU151" s="260" t="s">
        <v>86</v>
      </c>
      <c r="AV151" s="13" t="s">
        <v>86</v>
      </c>
      <c r="AW151" s="13" t="s">
        <v>32</v>
      </c>
      <c r="AX151" s="13" t="s">
        <v>84</v>
      </c>
      <c r="AY151" s="260" t="s">
        <v>116</v>
      </c>
    </row>
    <row r="152" s="2" customFormat="1" ht="21.75" customHeight="1">
      <c r="A152" s="38"/>
      <c r="B152" s="39"/>
      <c r="C152" s="226" t="s">
        <v>173</v>
      </c>
      <c r="D152" s="226" t="s">
        <v>117</v>
      </c>
      <c r="E152" s="227" t="s">
        <v>244</v>
      </c>
      <c r="F152" s="228" t="s">
        <v>245</v>
      </c>
      <c r="G152" s="229" t="s">
        <v>230</v>
      </c>
      <c r="H152" s="230">
        <v>1.6000000000000001</v>
      </c>
      <c r="I152" s="231"/>
      <c r="J152" s="232">
        <f>ROUND(I152*H152,2)</f>
        <v>0</v>
      </c>
      <c r="K152" s="228" t="s">
        <v>121</v>
      </c>
      <c r="L152" s="44"/>
      <c r="M152" s="233" t="s">
        <v>1</v>
      </c>
      <c r="N152" s="234" t="s">
        <v>41</v>
      </c>
      <c r="O152" s="91"/>
      <c r="P152" s="235">
        <f>O152*H152</f>
        <v>0</v>
      </c>
      <c r="Q152" s="235">
        <v>0</v>
      </c>
      <c r="R152" s="235">
        <f>Q152*H152</f>
        <v>0</v>
      </c>
      <c r="S152" s="235">
        <v>0</v>
      </c>
      <c r="T152" s="236">
        <f>S152*H152</f>
        <v>0</v>
      </c>
      <c r="U152" s="38"/>
      <c r="V152" s="38"/>
      <c r="W152" s="38"/>
      <c r="X152" s="38"/>
      <c r="Y152" s="38"/>
      <c r="Z152" s="38"/>
      <c r="AA152" s="38"/>
      <c r="AB152" s="38"/>
      <c r="AC152" s="38"/>
      <c r="AD152" s="38"/>
      <c r="AE152" s="38"/>
      <c r="AR152" s="237" t="s">
        <v>115</v>
      </c>
      <c r="AT152" s="237" t="s">
        <v>117</v>
      </c>
      <c r="AU152" s="237" t="s">
        <v>86</v>
      </c>
      <c r="AY152" s="17" t="s">
        <v>116</v>
      </c>
      <c r="BE152" s="238">
        <f>IF(N152="základní",J152,0)</f>
        <v>0</v>
      </c>
      <c r="BF152" s="238">
        <f>IF(N152="snížená",J152,0)</f>
        <v>0</v>
      </c>
      <c r="BG152" s="238">
        <f>IF(N152="zákl. přenesená",J152,0)</f>
        <v>0</v>
      </c>
      <c r="BH152" s="238">
        <f>IF(N152="sníž. přenesená",J152,0)</f>
        <v>0</v>
      </c>
      <c r="BI152" s="238">
        <f>IF(N152="nulová",J152,0)</f>
        <v>0</v>
      </c>
      <c r="BJ152" s="17" t="s">
        <v>84</v>
      </c>
      <c r="BK152" s="238">
        <f>ROUND(I152*H152,2)</f>
        <v>0</v>
      </c>
      <c r="BL152" s="17" t="s">
        <v>115</v>
      </c>
      <c r="BM152" s="237" t="s">
        <v>246</v>
      </c>
    </row>
    <row r="153" s="2" customFormat="1">
      <c r="A153" s="38"/>
      <c r="B153" s="39"/>
      <c r="C153" s="40"/>
      <c r="D153" s="241" t="s">
        <v>225</v>
      </c>
      <c r="E153" s="40"/>
      <c r="F153" s="284" t="s">
        <v>242</v>
      </c>
      <c r="G153" s="40"/>
      <c r="H153" s="40"/>
      <c r="I153" s="144"/>
      <c r="J153" s="40"/>
      <c r="K153" s="40"/>
      <c r="L153" s="44"/>
      <c r="M153" s="285"/>
      <c r="N153" s="286"/>
      <c r="O153" s="91"/>
      <c r="P153" s="91"/>
      <c r="Q153" s="91"/>
      <c r="R153" s="91"/>
      <c r="S153" s="91"/>
      <c r="T153" s="92"/>
      <c r="U153" s="38"/>
      <c r="V153" s="38"/>
      <c r="W153" s="38"/>
      <c r="X153" s="38"/>
      <c r="Y153" s="38"/>
      <c r="Z153" s="38"/>
      <c r="AA153" s="38"/>
      <c r="AB153" s="38"/>
      <c r="AC153" s="38"/>
      <c r="AD153" s="38"/>
      <c r="AE153" s="38"/>
      <c r="AT153" s="17" t="s">
        <v>225</v>
      </c>
      <c r="AU153" s="17" t="s">
        <v>86</v>
      </c>
    </row>
    <row r="154" s="2" customFormat="1" ht="21.75" customHeight="1">
      <c r="A154" s="38"/>
      <c r="B154" s="39"/>
      <c r="C154" s="226" t="s">
        <v>179</v>
      </c>
      <c r="D154" s="226" t="s">
        <v>117</v>
      </c>
      <c r="E154" s="227" t="s">
        <v>247</v>
      </c>
      <c r="F154" s="228" t="s">
        <v>248</v>
      </c>
      <c r="G154" s="229" t="s">
        <v>230</v>
      </c>
      <c r="H154" s="230">
        <v>3.2130000000000001</v>
      </c>
      <c r="I154" s="231"/>
      <c r="J154" s="232">
        <f>ROUND(I154*H154,2)</f>
        <v>0</v>
      </c>
      <c r="K154" s="228" t="s">
        <v>121</v>
      </c>
      <c r="L154" s="44"/>
      <c r="M154" s="233" t="s">
        <v>1</v>
      </c>
      <c r="N154" s="234" t="s">
        <v>41</v>
      </c>
      <c r="O154" s="91"/>
      <c r="P154" s="235">
        <f>O154*H154</f>
        <v>0</v>
      </c>
      <c r="Q154" s="235">
        <v>0</v>
      </c>
      <c r="R154" s="235">
        <f>Q154*H154</f>
        <v>0</v>
      </c>
      <c r="S154" s="235">
        <v>0</v>
      </c>
      <c r="T154" s="236">
        <f>S154*H154</f>
        <v>0</v>
      </c>
      <c r="U154" s="38"/>
      <c r="V154" s="38"/>
      <c r="W154" s="38"/>
      <c r="X154" s="38"/>
      <c r="Y154" s="38"/>
      <c r="Z154" s="38"/>
      <c r="AA154" s="38"/>
      <c r="AB154" s="38"/>
      <c r="AC154" s="38"/>
      <c r="AD154" s="38"/>
      <c r="AE154" s="38"/>
      <c r="AR154" s="237" t="s">
        <v>115</v>
      </c>
      <c r="AT154" s="237" t="s">
        <v>117</v>
      </c>
      <c r="AU154" s="237" t="s">
        <v>86</v>
      </c>
      <c r="AY154" s="17" t="s">
        <v>116</v>
      </c>
      <c r="BE154" s="238">
        <f>IF(N154="základní",J154,0)</f>
        <v>0</v>
      </c>
      <c r="BF154" s="238">
        <f>IF(N154="snížená",J154,0)</f>
        <v>0</v>
      </c>
      <c r="BG154" s="238">
        <f>IF(N154="zákl. přenesená",J154,0)</f>
        <v>0</v>
      </c>
      <c r="BH154" s="238">
        <f>IF(N154="sníž. přenesená",J154,0)</f>
        <v>0</v>
      </c>
      <c r="BI154" s="238">
        <f>IF(N154="nulová",J154,0)</f>
        <v>0</v>
      </c>
      <c r="BJ154" s="17" t="s">
        <v>84</v>
      </c>
      <c r="BK154" s="238">
        <f>ROUND(I154*H154,2)</f>
        <v>0</v>
      </c>
      <c r="BL154" s="17" t="s">
        <v>115</v>
      </c>
      <c r="BM154" s="237" t="s">
        <v>249</v>
      </c>
    </row>
    <row r="155" s="12" customFormat="1">
      <c r="A155" s="12"/>
      <c r="B155" s="239"/>
      <c r="C155" s="240"/>
      <c r="D155" s="241" t="s">
        <v>124</v>
      </c>
      <c r="E155" s="242" t="s">
        <v>1</v>
      </c>
      <c r="F155" s="243" t="s">
        <v>250</v>
      </c>
      <c r="G155" s="240"/>
      <c r="H155" s="242" t="s">
        <v>1</v>
      </c>
      <c r="I155" s="244"/>
      <c r="J155" s="240"/>
      <c r="K155" s="240"/>
      <c r="L155" s="245"/>
      <c r="M155" s="246"/>
      <c r="N155" s="247"/>
      <c r="O155" s="247"/>
      <c r="P155" s="247"/>
      <c r="Q155" s="247"/>
      <c r="R155" s="247"/>
      <c r="S155" s="247"/>
      <c r="T155" s="248"/>
      <c r="U155" s="12"/>
      <c r="V155" s="12"/>
      <c r="W155" s="12"/>
      <c r="X155" s="12"/>
      <c r="Y155" s="12"/>
      <c r="Z155" s="12"/>
      <c r="AA155" s="12"/>
      <c r="AB155" s="12"/>
      <c r="AC155" s="12"/>
      <c r="AD155" s="12"/>
      <c r="AE155" s="12"/>
      <c r="AT155" s="249" t="s">
        <v>124</v>
      </c>
      <c r="AU155" s="249" t="s">
        <v>86</v>
      </c>
      <c r="AV155" s="12" t="s">
        <v>84</v>
      </c>
      <c r="AW155" s="12" t="s">
        <v>32</v>
      </c>
      <c r="AX155" s="12" t="s">
        <v>76</v>
      </c>
      <c r="AY155" s="249" t="s">
        <v>116</v>
      </c>
    </row>
    <row r="156" s="13" customFormat="1">
      <c r="A156" s="13"/>
      <c r="B156" s="250"/>
      <c r="C156" s="251"/>
      <c r="D156" s="241" t="s">
        <v>124</v>
      </c>
      <c r="E156" s="252" t="s">
        <v>1</v>
      </c>
      <c r="F156" s="253" t="s">
        <v>251</v>
      </c>
      <c r="G156" s="251"/>
      <c r="H156" s="254">
        <v>3.2130000000000001</v>
      </c>
      <c r="I156" s="255"/>
      <c r="J156" s="251"/>
      <c r="K156" s="251"/>
      <c r="L156" s="256"/>
      <c r="M156" s="257"/>
      <c r="N156" s="258"/>
      <c r="O156" s="258"/>
      <c r="P156" s="258"/>
      <c r="Q156" s="258"/>
      <c r="R156" s="258"/>
      <c r="S156" s="258"/>
      <c r="T156" s="259"/>
      <c r="U156" s="13"/>
      <c r="V156" s="13"/>
      <c r="W156" s="13"/>
      <c r="X156" s="13"/>
      <c r="Y156" s="13"/>
      <c r="Z156" s="13"/>
      <c r="AA156" s="13"/>
      <c r="AB156" s="13"/>
      <c r="AC156" s="13"/>
      <c r="AD156" s="13"/>
      <c r="AE156" s="13"/>
      <c r="AT156" s="260" t="s">
        <v>124</v>
      </c>
      <c r="AU156" s="260" t="s">
        <v>86</v>
      </c>
      <c r="AV156" s="13" t="s">
        <v>86</v>
      </c>
      <c r="AW156" s="13" t="s">
        <v>32</v>
      </c>
      <c r="AX156" s="13" t="s">
        <v>84</v>
      </c>
      <c r="AY156" s="260" t="s">
        <v>116</v>
      </c>
    </row>
    <row r="157" s="2" customFormat="1" ht="21.75" customHeight="1">
      <c r="A157" s="38"/>
      <c r="B157" s="39"/>
      <c r="C157" s="226" t="s">
        <v>252</v>
      </c>
      <c r="D157" s="226" t="s">
        <v>117</v>
      </c>
      <c r="E157" s="227" t="s">
        <v>253</v>
      </c>
      <c r="F157" s="228" t="s">
        <v>254</v>
      </c>
      <c r="G157" s="229" t="s">
        <v>230</v>
      </c>
      <c r="H157" s="230">
        <v>24.599</v>
      </c>
      <c r="I157" s="231"/>
      <c r="J157" s="232">
        <f>ROUND(I157*H157,2)</f>
        <v>0</v>
      </c>
      <c r="K157" s="228" t="s">
        <v>121</v>
      </c>
      <c r="L157" s="44"/>
      <c r="M157" s="233" t="s">
        <v>1</v>
      </c>
      <c r="N157" s="234" t="s">
        <v>41</v>
      </c>
      <c r="O157" s="91"/>
      <c r="P157" s="235">
        <f>O157*H157</f>
        <v>0</v>
      </c>
      <c r="Q157" s="235">
        <v>0</v>
      </c>
      <c r="R157" s="235">
        <f>Q157*H157</f>
        <v>0</v>
      </c>
      <c r="S157" s="235">
        <v>0</v>
      </c>
      <c r="T157" s="236">
        <f>S157*H157</f>
        <v>0</v>
      </c>
      <c r="U157" s="38"/>
      <c r="V157" s="38"/>
      <c r="W157" s="38"/>
      <c r="X157" s="38"/>
      <c r="Y157" s="38"/>
      <c r="Z157" s="38"/>
      <c r="AA157" s="38"/>
      <c r="AB157" s="38"/>
      <c r="AC157" s="38"/>
      <c r="AD157" s="38"/>
      <c r="AE157" s="38"/>
      <c r="AR157" s="237" t="s">
        <v>115</v>
      </c>
      <c r="AT157" s="237" t="s">
        <v>117</v>
      </c>
      <c r="AU157" s="237" t="s">
        <v>86</v>
      </c>
      <c r="AY157" s="17" t="s">
        <v>116</v>
      </c>
      <c r="BE157" s="238">
        <f>IF(N157="základní",J157,0)</f>
        <v>0</v>
      </c>
      <c r="BF157" s="238">
        <f>IF(N157="snížená",J157,0)</f>
        <v>0</v>
      </c>
      <c r="BG157" s="238">
        <f>IF(N157="zákl. přenesená",J157,0)</f>
        <v>0</v>
      </c>
      <c r="BH157" s="238">
        <f>IF(N157="sníž. přenesená",J157,0)</f>
        <v>0</v>
      </c>
      <c r="BI157" s="238">
        <f>IF(N157="nulová",J157,0)</f>
        <v>0</v>
      </c>
      <c r="BJ157" s="17" t="s">
        <v>84</v>
      </c>
      <c r="BK157" s="238">
        <f>ROUND(I157*H157,2)</f>
        <v>0</v>
      </c>
      <c r="BL157" s="17" t="s">
        <v>115</v>
      </c>
      <c r="BM157" s="237" t="s">
        <v>255</v>
      </c>
    </row>
    <row r="158" s="2" customFormat="1">
      <c r="A158" s="38"/>
      <c r="B158" s="39"/>
      <c r="C158" s="40"/>
      <c r="D158" s="241" t="s">
        <v>225</v>
      </c>
      <c r="E158" s="40"/>
      <c r="F158" s="284" t="s">
        <v>256</v>
      </c>
      <c r="G158" s="40"/>
      <c r="H158" s="40"/>
      <c r="I158" s="144"/>
      <c r="J158" s="40"/>
      <c r="K158" s="40"/>
      <c r="L158" s="44"/>
      <c r="M158" s="285"/>
      <c r="N158" s="286"/>
      <c r="O158" s="91"/>
      <c r="P158" s="91"/>
      <c r="Q158" s="91"/>
      <c r="R158" s="91"/>
      <c r="S158" s="91"/>
      <c r="T158" s="92"/>
      <c r="U158" s="38"/>
      <c r="V158" s="38"/>
      <c r="W158" s="38"/>
      <c r="X158" s="38"/>
      <c r="Y158" s="38"/>
      <c r="Z158" s="38"/>
      <c r="AA158" s="38"/>
      <c r="AB158" s="38"/>
      <c r="AC158" s="38"/>
      <c r="AD158" s="38"/>
      <c r="AE158" s="38"/>
      <c r="AT158" s="17" t="s">
        <v>225</v>
      </c>
      <c r="AU158" s="17" t="s">
        <v>86</v>
      </c>
    </row>
    <row r="159" s="12" customFormat="1">
      <c r="A159" s="12"/>
      <c r="B159" s="239"/>
      <c r="C159" s="240"/>
      <c r="D159" s="241" t="s">
        <v>124</v>
      </c>
      <c r="E159" s="242" t="s">
        <v>1</v>
      </c>
      <c r="F159" s="243" t="s">
        <v>257</v>
      </c>
      <c r="G159" s="240"/>
      <c r="H159" s="242" t="s">
        <v>1</v>
      </c>
      <c r="I159" s="244"/>
      <c r="J159" s="240"/>
      <c r="K159" s="240"/>
      <c r="L159" s="245"/>
      <c r="M159" s="246"/>
      <c r="N159" s="247"/>
      <c r="O159" s="247"/>
      <c r="P159" s="247"/>
      <c r="Q159" s="247"/>
      <c r="R159" s="247"/>
      <c r="S159" s="247"/>
      <c r="T159" s="248"/>
      <c r="U159" s="12"/>
      <c r="V159" s="12"/>
      <c r="W159" s="12"/>
      <c r="X159" s="12"/>
      <c r="Y159" s="12"/>
      <c r="Z159" s="12"/>
      <c r="AA159" s="12"/>
      <c r="AB159" s="12"/>
      <c r="AC159" s="12"/>
      <c r="AD159" s="12"/>
      <c r="AE159" s="12"/>
      <c r="AT159" s="249" t="s">
        <v>124</v>
      </c>
      <c r="AU159" s="249" t="s">
        <v>86</v>
      </c>
      <c r="AV159" s="12" t="s">
        <v>84</v>
      </c>
      <c r="AW159" s="12" t="s">
        <v>32</v>
      </c>
      <c r="AX159" s="12" t="s">
        <v>76</v>
      </c>
      <c r="AY159" s="249" t="s">
        <v>116</v>
      </c>
    </row>
    <row r="160" s="12" customFormat="1">
      <c r="A160" s="12"/>
      <c r="B160" s="239"/>
      <c r="C160" s="240"/>
      <c r="D160" s="241" t="s">
        <v>124</v>
      </c>
      <c r="E160" s="242" t="s">
        <v>1</v>
      </c>
      <c r="F160" s="243" t="s">
        <v>258</v>
      </c>
      <c r="G160" s="240"/>
      <c r="H160" s="242" t="s">
        <v>1</v>
      </c>
      <c r="I160" s="244"/>
      <c r="J160" s="240"/>
      <c r="K160" s="240"/>
      <c r="L160" s="245"/>
      <c r="M160" s="246"/>
      <c r="N160" s="247"/>
      <c r="O160" s="247"/>
      <c r="P160" s="247"/>
      <c r="Q160" s="247"/>
      <c r="R160" s="247"/>
      <c r="S160" s="247"/>
      <c r="T160" s="248"/>
      <c r="U160" s="12"/>
      <c r="V160" s="12"/>
      <c r="W160" s="12"/>
      <c r="X160" s="12"/>
      <c r="Y160" s="12"/>
      <c r="Z160" s="12"/>
      <c r="AA160" s="12"/>
      <c r="AB160" s="12"/>
      <c r="AC160" s="12"/>
      <c r="AD160" s="12"/>
      <c r="AE160" s="12"/>
      <c r="AT160" s="249" t="s">
        <v>124</v>
      </c>
      <c r="AU160" s="249" t="s">
        <v>86</v>
      </c>
      <c r="AV160" s="12" t="s">
        <v>84</v>
      </c>
      <c r="AW160" s="12" t="s">
        <v>32</v>
      </c>
      <c r="AX160" s="12" t="s">
        <v>76</v>
      </c>
      <c r="AY160" s="249" t="s">
        <v>116</v>
      </c>
    </row>
    <row r="161" s="13" customFormat="1">
      <c r="A161" s="13"/>
      <c r="B161" s="250"/>
      <c r="C161" s="251"/>
      <c r="D161" s="241" t="s">
        <v>124</v>
      </c>
      <c r="E161" s="252" t="s">
        <v>1</v>
      </c>
      <c r="F161" s="253" t="s">
        <v>259</v>
      </c>
      <c r="G161" s="251"/>
      <c r="H161" s="254">
        <v>13.583</v>
      </c>
      <c r="I161" s="255"/>
      <c r="J161" s="251"/>
      <c r="K161" s="251"/>
      <c r="L161" s="256"/>
      <c r="M161" s="257"/>
      <c r="N161" s="258"/>
      <c r="O161" s="258"/>
      <c r="P161" s="258"/>
      <c r="Q161" s="258"/>
      <c r="R161" s="258"/>
      <c r="S161" s="258"/>
      <c r="T161" s="259"/>
      <c r="U161" s="13"/>
      <c r="V161" s="13"/>
      <c r="W161" s="13"/>
      <c r="X161" s="13"/>
      <c r="Y161" s="13"/>
      <c r="Z161" s="13"/>
      <c r="AA161" s="13"/>
      <c r="AB161" s="13"/>
      <c r="AC161" s="13"/>
      <c r="AD161" s="13"/>
      <c r="AE161" s="13"/>
      <c r="AT161" s="260" t="s">
        <v>124</v>
      </c>
      <c r="AU161" s="260" t="s">
        <v>86</v>
      </c>
      <c r="AV161" s="13" t="s">
        <v>86</v>
      </c>
      <c r="AW161" s="13" t="s">
        <v>32</v>
      </c>
      <c r="AX161" s="13" t="s">
        <v>76</v>
      </c>
      <c r="AY161" s="260" t="s">
        <v>116</v>
      </c>
    </row>
    <row r="162" s="12" customFormat="1">
      <c r="A162" s="12"/>
      <c r="B162" s="239"/>
      <c r="C162" s="240"/>
      <c r="D162" s="241" t="s">
        <v>124</v>
      </c>
      <c r="E162" s="242" t="s">
        <v>1</v>
      </c>
      <c r="F162" s="243" t="s">
        <v>260</v>
      </c>
      <c r="G162" s="240"/>
      <c r="H162" s="242" t="s">
        <v>1</v>
      </c>
      <c r="I162" s="244"/>
      <c r="J162" s="240"/>
      <c r="K162" s="240"/>
      <c r="L162" s="245"/>
      <c r="M162" s="246"/>
      <c r="N162" s="247"/>
      <c r="O162" s="247"/>
      <c r="P162" s="247"/>
      <c r="Q162" s="247"/>
      <c r="R162" s="247"/>
      <c r="S162" s="247"/>
      <c r="T162" s="248"/>
      <c r="U162" s="12"/>
      <c r="V162" s="12"/>
      <c r="W162" s="12"/>
      <c r="X162" s="12"/>
      <c r="Y162" s="12"/>
      <c r="Z162" s="12"/>
      <c r="AA162" s="12"/>
      <c r="AB162" s="12"/>
      <c r="AC162" s="12"/>
      <c r="AD162" s="12"/>
      <c r="AE162" s="12"/>
      <c r="AT162" s="249" t="s">
        <v>124</v>
      </c>
      <c r="AU162" s="249" t="s">
        <v>86</v>
      </c>
      <c r="AV162" s="12" t="s">
        <v>84</v>
      </c>
      <c r="AW162" s="12" t="s">
        <v>32</v>
      </c>
      <c r="AX162" s="12" t="s">
        <v>76</v>
      </c>
      <c r="AY162" s="249" t="s">
        <v>116</v>
      </c>
    </row>
    <row r="163" s="12" customFormat="1">
      <c r="A163" s="12"/>
      <c r="B163" s="239"/>
      <c r="C163" s="240"/>
      <c r="D163" s="241" t="s">
        <v>124</v>
      </c>
      <c r="E163" s="242" t="s">
        <v>1</v>
      </c>
      <c r="F163" s="243" t="s">
        <v>261</v>
      </c>
      <c r="G163" s="240"/>
      <c r="H163" s="242" t="s">
        <v>1</v>
      </c>
      <c r="I163" s="244"/>
      <c r="J163" s="240"/>
      <c r="K163" s="240"/>
      <c r="L163" s="245"/>
      <c r="M163" s="246"/>
      <c r="N163" s="247"/>
      <c r="O163" s="247"/>
      <c r="P163" s="247"/>
      <c r="Q163" s="247"/>
      <c r="R163" s="247"/>
      <c r="S163" s="247"/>
      <c r="T163" s="248"/>
      <c r="U163" s="12"/>
      <c r="V163" s="12"/>
      <c r="W163" s="12"/>
      <c r="X163" s="12"/>
      <c r="Y163" s="12"/>
      <c r="Z163" s="12"/>
      <c r="AA163" s="12"/>
      <c r="AB163" s="12"/>
      <c r="AC163" s="12"/>
      <c r="AD163" s="12"/>
      <c r="AE163" s="12"/>
      <c r="AT163" s="249" t="s">
        <v>124</v>
      </c>
      <c r="AU163" s="249" t="s">
        <v>86</v>
      </c>
      <c r="AV163" s="12" t="s">
        <v>84</v>
      </c>
      <c r="AW163" s="12" t="s">
        <v>32</v>
      </c>
      <c r="AX163" s="12" t="s">
        <v>76</v>
      </c>
      <c r="AY163" s="249" t="s">
        <v>116</v>
      </c>
    </row>
    <row r="164" s="13" customFormat="1">
      <c r="A164" s="13"/>
      <c r="B164" s="250"/>
      <c r="C164" s="251"/>
      <c r="D164" s="241" t="s">
        <v>124</v>
      </c>
      <c r="E164" s="252" t="s">
        <v>1</v>
      </c>
      <c r="F164" s="253" t="s">
        <v>262</v>
      </c>
      <c r="G164" s="251"/>
      <c r="H164" s="254">
        <v>11.016</v>
      </c>
      <c r="I164" s="255"/>
      <c r="J164" s="251"/>
      <c r="K164" s="251"/>
      <c r="L164" s="256"/>
      <c r="M164" s="257"/>
      <c r="N164" s="258"/>
      <c r="O164" s="258"/>
      <c r="P164" s="258"/>
      <c r="Q164" s="258"/>
      <c r="R164" s="258"/>
      <c r="S164" s="258"/>
      <c r="T164" s="259"/>
      <c r="U164" s="13"/>
      <c r="V164" s="13"/>
      <c r="W164" s="13"/>
      <c r="X164" s="13"/>
      <c r="Y164" s="13"/>
      <c r="Z164" s="13"/>
      <c r="AA164" s="13"/>
      <c r="AB164" s="13"/>
      <c r="AC164" s="13"/>
      <c r="AD164" s="13"/>
      <c r="AE164" s="13"/>
      <c r="AT164" s="260" t="s">
        <v>124</v>
      </c>
      <c r="AU164" s="260" t="s">
        <v>86</v>
      </c>
      <c r="AV164" s="13" t="s">
        <v>86</v>
      </c>
      <c r="AW164" s="13" t="s">
        <v>32</v>
      </c>
      <c r="AX164" s="13" t="s">
        <v>76</v>
      </c>
      <c r="AY164" s="260" t="s">
        <v>116</v>
      </c>
    </row>
    <row r="165" s="15" customFormat="1">
      <c r="A165" s="15"/>
      <c r="B165" s="273"/>
      <c r="C165" s="274"/>
      <c r="D165" s="241" t="s">
        <v>124</v>
      </c>
      <c r="E165" s="275" t="s">
        <v>1</v>
      </c>
      <c r="F165" s="276" t="s">
        <v>203</v>
      </c>
      <c r="G165" s="274"/>
      <c r="H165" s="277">
        <v>24.599</v>
      </c>
      <c r="I165" s="278"/>
      <c r="J165" s="274"/>
      <c r="K165" s="274"/>
      <c r="L165" s="279"/>
      <c r="M165" s="280"/>
      <c r="N165" s="281"/>
      <c r="O165" s="281"/>
      <c r="P165" s="281"/>
      <c r="Q165" s="281"/>
      <c r="R165" s="281"/>
      <c r="S165" s="281"/>
      <c r="T165" s="282"/>
      <c r="U165" s="15"/>
      <c r="V165" s="15"/>
      <c r="W165" s="15"/>
      <c r="X165" s="15"/>
      <c r="Y165" s="15"/>
      <c r="Z165" s="15"/>
      <c r="AA165" s="15"/>
      <c r="AB165" s="15"/>
      <c r="AC165" s="15"/>
      <c r="AD165" s="15"/>
      <c r="AE165" s="15"/>
      <c r="AT165" s="283" t="s">
        <v>124</v>
      </c>
      <c r="AU165" s="283" t="s">
        <v>86</v>
      </c>
      <c r="AV165" s="15" t="s">
        <v>115</v>
      </c>
      <c r="AW165" s="15" t="s">
        <v>32</v>
      </c>
      <c r="AX165" s="15" t="s">
        <v>84</v>
      </c>
      <c r="AY165" s="283" t="s">
        <v>116</v>
      </c>
    </row>
    <row r="166" s="2" customFormat="1" ht="21.75" customHeight="1">
      <c r="A166" s="38"/>
      <c r="B166" s="39"/>
      <c r="C166" s="226" t="s">
        <v>263</v>
      </c>
      <c r="D166" s="226" t="s">
        <v>117</v>
      </c>
      <c r="E166" s="227" t="s">
        <v>264</v>
      </c>
      <c r="F166" s="228" t="s">
        <v>265</v>
      </c>
      <c r="G166" s="229" t="s">
        <v>230</v>
      </c>
      <c r="H166" s="230">
        <v>24.599</v>
      </c>
      <c r="I166" s="231"/>
      <c r="J166" s="232">
        <f>ROUND(I166*H166,2)</f>
        <v>0</v>
      </c>
      <c r="K166" s="228" t="s">
        <v>121</v>
      </c>
      <c r="L166" s="44"/>
      <c r="M166" s="233" t="s">
        <v>1</v>
      </c>
      <c r="N166" s="234" t="s">
        <v>41</v>
      </c>
      <c r="O166" s="91"/>
      <c r="P166" s="235">
        <f>O166*H166</f>
        <v>0</v>
      </c>
      <c r="Q166" s="235">
        <v>0</v>
      </c>
      <c r="R166" s="235">
        <f>Q166*H166</f>
        <v>0</v>
      </c>
      <c r="S166" s="235">
        <v>0</v>
      </c>
      <c r="T166" s="236">
        <f>S166*H166</f>
        <v>0</v>
      </c>
      <c r="U166" s="38"/>
      <c r="V166" s="38"/>
      <c r="W166" s="38"/>
      <c r="X166" s="38"/>
      <c r="Y166" s="38"/>
      <c r="Z166" s="38"/>
      <c r="AA166" s="38"/>
      <c r="AB166" s="38"/>
      <c r="AC166" s="38"/>
      <c r="AD166" s="38"/>
      <c r="AE166" s="38"/>
      <c r="AR166" s="237" t="s">
        <v>115</v>
      </c>
      <c r="AT166" s="237" t="s">
        <v>117</v>
      </c>
      <c r="AU166" s="237" t="s">
        <v>86</v>
      </c>
      <c r="AY166" s="17" t="s">
        <v>116</v>
      </c>
      <c r="BE166" s="238">
        <f>IF(N166="základní",J166,0)</f>
        <v>0</v>
      </c>
      <c r="BF166" s="238">
        <f>IF(N166="snížená",J166,0)</f>
        <v>0</v>
      </c>
      <c r="BG166" s="238">
        <f>IF(N166="zákl. přenesená",J166,0)</f>
        <v>0</v>
      </c>
      <c r="BH166" s="238">
        <f>IF(N166="sníž. přenesená",J166,0)</f>
        <v>0</v>
      </c>
      <c r="BI166" s="238">
        <f>IF(N166="nulová",J166,0)</f>
        <v>0</v>
      </c>
      <c r="BJ166" s="17" t="s">
        <v>84</v>
      </c>
      <c r="BK166" s="238">
        <f>ROUND(I166*H166,2)</f>
        <v>0</v>
      </c>
      <c r="BL166" s="17" t="s">
        <v>115</v>
      </c>
      <c r="BM166" s="237" t="s">
        <v>266</v>
      </c>
    </row>
    <row r="167" s="2" customFormat="1">
      <c r="A167" s="38"/>
      <c r="B167" s="39"/>
      <c r="C167" s="40"/>
      <c r="D167" s="241" t="s">
        <v>225</v>
      </c>
      <c r="E167" s="40"/>
      <c r="F167" s="284" t="s">
        <v>256</v>
      </c>
      <c r="G167" s="40"/>
      <c r="H167" s="40"/>
      <c r="I167" s="144"/>
      <c r="J167" s="40"/>
      <c r="K167" s="40"/>
      <c r="L167" s="44"/>
      <c r="M167" s="285"/>
      <c r="N167" s="286"/>
      <c r="O167" s="91"/>
      <c r="P167" s="91"/>
      <c r="Q167" s="91"/>
      <c r="R167" s="91"/>
      <c r="S167" s="91"/>
      <c r="T167" s="92"/>
      <c r="U167" s="38"/>
      <c r="V167" s="38"/>
      <c r="W167" s="38"/>
      <c r="X167" s="38"/>
      <c r="Y167" s="38"/>
      <c r="Z167" s="38"/>
      <c r="AA167" s="38"/>
      <c r="AB167" s="38"/>
      <c r="AC167" s="38"/>
      <c r="AD167" s="38"/>
      <c r="AE167" s="38"/>
      <c r="AT167" s="17" t="s">
        <v>225</v>
      </c>
      <c r="AU167" s="17" t="s">
        <v>86</v>
      </c>
    </row>
    <row r="168" s="2" customFormat="1" ht="21.75" customHeight="1">
      <c r="A168" s="38"/>
      <c r="B168" s="39"/>
      <c r="C168" s="226" t="s">
        <v>267</v>
      </c>
      <c r="D168" s="226" t="s">
        <v>117</v>
      </c>
      <c r="E168" s="227" t="s">
        <v>268</v>
      </c>
      <c r="F168" s="228" t="s">
        <v>269</v>
      </c>
      <c r="G168" s="229" t="s">
        <v>230</v>
      </c>
      <c r="H168" s="230">
        <v>3.3119999999999998</v>
      </c>
      <c r="I168" s="231"/>
      <c r="J168" s="232">
        <f>ROUND(I168*H168,2)</f>
        <v>0</v>
      </c>
      <c r="K168" s="228" t="s">
        <v>121</v>
      </c>
      <c r="L168" s="44"/>
      <c r="M168" s="233" t="s">
        <v>1</v>
      </c>
      <c r="N168" s="234" t="s">
        <v>41</v>
      </c>
      <c r="O168" s="91"/>
      <c r="P168" s="235">
        <f>O168*H168</f>
        <v>0</v>
      </c>
      <c r="Q168" s="235">
        <v>0</v>
      </c>
      <c r="R168" s="235">
        <f>Q168*H168</f>
        <v>0</v>
      </c>
      <c r="S168" s="235">
        <v>0</v>
      </c>
      <c r="T168" s="236">
        <f>S168*H168</f>
        <v>0</v>
      </c>
      <c r="U168" s="38"/>
      <c r="V168" s="38"/>
      <c r="W168" s="38"/>
      <c r="X168" s="38"/>
      <c r="Y168" s="38"/>
      <c r="Z168" s="38"/>
      <c r="AA168" s="38"/>
      <c r="AB168" s="38"/>
      <c r="AC168" s="38"/>
      <c r="AD168" s="38"/>
      <c r="AE168" s="38"/>
      <c r="AR168" s="237" t="s">
        <v>115</v>
      </c>
      <c r="AT168" s="237" t="s">
        <v>117</v>
      </c>
      <c r="AU168" s="237" t="s">
        <v>86</v>
      </c>
      <c r="AY168" s="17" t="s">
        <v>116</v>
      </c>
      <c r="BE168" s="238">
        <f>IF(N168="základní",J168,0)</f>
        <v>0</v>
      </c>
      <c r="BF168" s="238">
        <f>IF(N168="snížená",J168,0)</f>
        <v>0</v>
      </c>
      <c r="BG168" s="238">
        <f>IF(N168="zákl. přenesená",J168,0)</f>
        <v>0</v>
      </c>
      <c r="BH168" s="238">
        <f>IF(N168="sníž. přenesená",J168,0)</f>
        <v>0</v>
      </c>
      <c r="BI168" s="238">
        <f>IF(N168="nulová",J168,0)</f>
        <v>0</v>
      </c>
      <c r="BJ168" s="17" t="s">
        <v>84</v>
      </c>
      <c r="BK168" s="238">
        <f>ROUND(I168*H168,2)</f>
        <v>0</v>
      </c>
      <c r="BL168" s="17" t="s">
        <v>115</v>
      </c>
      <c r="BM168" s="237" t="s">
        <v>270</v>
      </c>
    </row>
    <row r="169" s="2" customFormat="1">
      <c r="A169" s="38"/>
      <c r="B169" s="39"/>
      <c r="C169" s="40"/>
      <c r="D169" s="241" t="s">
        <v>225</v>
      </c>
      <c r="E169" s="40"/>
      <c r="F169" s="284" t="s">
        <v>271</v>
      </c>
      <c r="G169" s="40"/>
      <c r="H169" s="40"/>
      <c r="I169" s="144"/>
      <c r="J169" s="40"/>
      <c r="K169" s="40"/>
      <c r="L169" s="44"/>
      <c r="M169" s="285"/>
      <c r="N169" s="286"/>
      <c r="O169" s="91"/>
      <c r="P169" s="91"/>
      <c r="Q169" s="91"/>
      <c r="R169" s="91"/>
      <c r="S169" s="91"/>
      <c r="T169" s="92"/>
      <c r="U169" s="38"/>
      <c r="V169" s="38"/>
      <c r="W169" s="38"/>
      <c r="X169" s="38"/>
      <c r="Y169" s="38"/>
      <c r="Z169" s="38"/>
      <c r="AA169" s="38"/>
      <c r="AB169" s="38"/>
      <c r="AC169" s="38"/>
      <c r="AD169" s="38"/>
      <c r="AE169" s="38"/>
      <c r="AT169" s="17" t="s">
        <v>225</v>
      </c>
      <c r="AU169" s="17" t="s">
        <v>86</v>
      </c>
    </row>
    <row r="170" s="13" customFormat="1">
      <c r="A170" s="13"/>
      <c r="B170" s="250"/>
      <c r="C170" s="251"/>
      <c r="D170" s="241" t="s">
        <v>124</v>
      </c>
      <c r="E170" s="252" t="s">
        <v>1</v>
      </c>
      <c r="F170" s="253" t="s">
        <v>272</v>
      </c>
      <c r="G170" s="251"/>
      <c r="H170" s="254">
        <v>3.3119999999999998</v>
      </c>
      <c r="I170" s="255"/>
      <c r="J170" s="251"/>
      <c r="K170" s="251"/>
      <c r="L170" s="256"/>
      <c r="M170" s="257"/>
      <c r="N170" s="258"/>
      <c r="O170" s="258"/>
      <c r="P170" s="258"/>
      <c r="Q170" s="258"/>
      <c r="R170" s="258"/>
      <c r="S170" s="258"/>
      <c r="T170" s="259"/>
      <c r="U170" s="13"/>
      <c r="V170" s="13"/>
      <c r="W170" s="13"/>
      <c r="X170" s="13"/>
      <c r="Y170" s="13"/>
      <c r="Z170" s="13"/>
      <c r="AA170" s="13"/>
      <c r="AB170" s="13"/>
      <c r="AC170" s="13"/>
      <c r="AD170" s="13"/>
      <c r="AE170" s="13"/>
      <c r="AT170" s="260" t="s">
        <v>124</v>
      </c>
      <c r="AU170" s="260" t="s">
        <v>86</v>
      </c>
      <c r="AV170" s="13" t="s">
        <v>86</v>
      </c>
      <c r="AW170" s="13" t="s">
        <v>32</v>
      </c>
      <c r="AX170" s="13" t="s">
        <v>84</v>
      </c>
      <c r="AY170" s="260" t="s">
        <v>116</v>
      </c>
    </row>
    <row r="171" s="2" customFormat="1" ht="21.75" customHeight="1">
      <c r="A171" s="38"/>
      <c r="B171" s="39"/>
      <c r="C171" s="226" t="s">
        <v>8</v>
      </c>
      <c r="D171" s="226" t="s">
        <v>117</v>
      </c>
      <c r="E171" s="227" t="s">
        <v>273</v>
      </c>
      <c r="F171" s="228" t="s">
        <v>274</v>
      </c>
      <c r="G171" s="229" t="s">
        <v>230</v>
      </c>
      <c r="H171" s="230">
        <v>3.3119999999999998</v>
      </c>
      <c r="I171" s="231"/>
      <c r="J171" s="232">
        <f>ROUND(I171*H171,2)</f>
        <v>0</v>
      </c>
      <c r="K171" s="228" t="s">
        <v>121</v>
      </c>
      <c r="L171" s="44"/>
      <c r="M171" s="233" t="s">
        <v>1</v>
      </c>
      <c r="N171" s="234" t="s">
        <v>41</v>
      </c>
      <c r="O171" s="91"/>
      <c r="P171" s="235">
        <f>O171*H171</f>
        <v>0</v>
      </c>
      <c r="Q171" s="235">
        <v>0</v>
      </c>
      <c r="R171" s="235">
        <f>Q171*H171</f>
        <v>0</v>
      </c>
      <c r="S171" s="235">
        <v>0</v>
      </c>
      <c r="T171" s="236">
        <f>S171*H171</f>
        <v>0</v>
      </c>
      <c r="U171" s="38"/>
      <c r="V171" s="38"/>
      <c r="W171" s="38"/>
      <c r="X171" s="38"/>
      <c r="Y171" s="38"/>
      <c r="Z171" s="38"/>
      <c r="AA171" s="38"/>
      <c r="AB171" s="38"/>
      <c r="AC171" s="38"/>
      <c r="AD171" s="38"/>
      <c r="AE171" s="38"/>
      <c r="AR171" s="237" t="s">
        <v>115</v>
      </c>
      <c r="AT171" s="237" t="s">
        <v>117</v>
      </c>
      <c r="AU171" s="237" t="s">
        <v>86</v>
      </c>
      <c r="AY171" s="17" t="s">
        <v>116</v>
      </c>
      <c r="BE171" s="238">
        <f>IF(N171="základní",J171,0)</f>
        <v>0</v>
      </c>
      <c r="BF171" s="238">
        <f>IF(N171="snížená",J171,0)</f>
        <v>0</v>
      </c>
      <c r="BG171" s="238">
        <f>IF(N171="zákl. přenesená",J171,0)</f>
        <v>0</v>
      </c>
      <c r="BH171" s="238">
        <f>IF(N171="sníž. přenesená",J171,0)</f>
        <v>0</v>
      </c>
      <c r="BI171" s="238">
        <f>IF(N171="nulová",J171,0)</f>
        <v>0</v>
      </c>
      <c r="BJ171" s="17" t="s">
        <v>84</v>
      </c>
      <c r="BK171" s="238">
        <f>ROUND(I171*H171,2)</f>
        <v>0</v>
      </c>
      <c r="BL171" s="17" t="s">
        <v>115</v>
      </c>
      <c r="BM171" s="237" t="s">
        <v>275</v>
      </c>
    </row>
    <row r="172" s="2" customFormat="1">
      <c r="A172" s="38"/>
      <c r="B172" s="39"/>
      <c r="C172" s="40"/>
      <c r="D172" s="241" t="s">
        <v>225</v>
      </c>
      <c r="E172" s="40"/>
      <c r="F172" s="284" t="s">
        <v>271</v>
      </c>
      <c r="G172" s="40"/>
      <c r="H172" s="40"/>
      <c r="I172" s="144"/>
      <c r="J172" s="40"/>
      <c r="K172" s="40"/>
      <c r="L172" s="44"/>
      <c r="M172" s="285"/>
      <c r="N172" s="286"/>
      <c r="O172" s="91"/>
      <c r="P172" s="91"/>
      <c r="Q172" s="91"/>
      <c r="R172" s="91"/>
      <c r="S172" s="91"/>
      <c r="T172" s="92"/>
      <c r="U172" s="38"/>
      <c r="V172" s="38"/>
      <c r="W172" s="38"/>
      <c r="X172" s="38"/>
      <c r="Y172" s="38"/>
      <c r="Z172" s="38"/>
      <c r="AA172" s="38"/>
      <c r="AB172" s="38"/>
      <c r="AC172" s="38"/>
      <c r="AD172" s="38"/>
      <c r="AE172" s="38"/>
      <c r="AT172" s="17" t="s">
        <v>225</v>
      </c>
      <c r="AU172" s="17" t="s">
        <v>86</v>
      </c>
    </row>
    <row r="173" s="2" customFormat="1" ht="21.75" customHeight="1">
      <c r="A173" s="38"/>
      <c r="B173" s="39"/>
      <c r="C173" s="226" t="s">
        <v>276</v>
      </c>
      <c r="D173" s="226" t="s">
        <v>117</v>
      </c>
      <c r="E173" s="227" t="s">
        <v>277</v>
      </c>
      <c r="F173" s="228" t="s">
        <v>278</v>
      </c>
      <c r="G173" s="229" t="s">
        <v>199</v>
      </c>
      <c r="H173" s="230">
        <v>65.703999999999994</v>
      </c>
      <c r="I173" s="231"/>
      <c r="J173" s="232">
        <f>ROUND(I173*H173,2)</f>
        <v>0</v>
      </c>
      <c r="K173" s="228" t="s">
        <v>121</v>
      </c>
      <c r="L173" s="44"/>
      <c r="M173" s="233" t="s">
        <v>1</v>
      </c>
      <c r="N173" s="234" t="s">
        <v>41</v>
      </c>
      <c r="O173" s="91"/>
      <c r="P173" s="235">
        <f>O173*H173</f>
        <v>0</v>
      </c>
      <c r="Q173" s="235">
        <v>0.00084999999999999995</v>
      </c>
      <c r="R173" s="235">
        <f>Q173*H173</f>
        <v>0.055848399999999992</v>
      </c>
      <c r="S173" s="235">
        <v>0</v>
      </c>
      <c r="T173" s="236">
        <f>S173*H173</f>
        <v>0</v>
      </c>
      <c r="U173" s="38"/>
      <c r="V173" s="38"/>
      <c r="W173" s="38"/>
      <c r="X173" s="38"/>
      <c r="Y173" s="38"/>
      <c r="Z173" s="38"/>
      <c r="AA173" s="38"/>
      <c r="AB173" s="38"/>
      <c r="AC173" s="38"/>
      <c r="AD173" s="38"/>
      <c r="AE173" s="38"/>
      <c r="AR173" s="237" t="s">
        <v>115</v>
      </c>
      <c r="AT173" s="237" t="s">
        <v>117</v>
      </c>
      <c r="AU173" s="237" t="s">
        <v>86</v>
      </c>
      <c r="AY173" s="17" t="s">
        <v>116</v>
      </c>
      <c r="BE173" s="238">
        <f>IF(N173="základní",J173,0)</f>
        <v>0</v>
      </c>
      <c r="BF173" s="238">
        <f>IF(N173="snížená",J173,0)</f>
        <v>0</v>
      </c>
      <c r="BG173" s="238">
        <f>IF(N173="zákl. přenesená",J173,0)</f>
        <v>0</v>
      </c>
      <c r="BH173" s="238">
        <f>IF(N173="sníž. přenesená",J173,0)</f>
        <v>0</v>
      </c>
      <c r="BI173" s="238">
        <f>IF(N173="nulová",J173,0)</f>
        <v>0</v>
      </c>
      <c r="BJ173" s="17" t="s">
        <v>84</v>
      </c>
      <c r="BK173" s="238">
        <f>ROUND(I173*H173,2)</f>
        <v>0</v>
      </c>
      <c r="BL173" s="17" t="s">
        <v>115</v>
      </c>
      <c r="BM173" s="237" t="s">
        <v>279</v>
      </c>
    </row>
    <row r="174" s="13" customFormat="1">
      <c r="A174" s="13"/>
      <c r="B174" s="250"/>
      <c r="C174" s="251"/>
      <c r="D174" s="241" t="s">
        <v>124</v>
      </c>
      <c r="E174" s="252" t="s">
        <v>1</v>
      </c>
      <c r="F174" s="253" t="s">
        <v>280</v>
      </c>
      <c r="G174" s="251"/>
      <c r="H174" s="254">
        <v>11.039999999999999</v>
      </c>
      <c r="I174" s="255"/>
      <c r="J174" s="251"/>
      <c r="K174" s="251"/>
      <c r="L174" s="256"/>
      <c r="M174" s="257"/>
      <c r="N174" s="258"/>
      <c r="O174" s="258"/>
      <c r="P174" s="258"/>
      <c r="Q174" s="258"/>
      <c r="R174" s="258"/>
      <c r="S174" s="258"/>
      <c r="T174" s="259"/>
      <c r="U174" s="13"/>
      <c r="V174" s="13"/>
      <c r="W174" s="13"/>
      <c r="X174" s="13"/>
      <c r="Y174" s="13"/>
      <c r="Z174" s="13"/>
      <c r="AA174" s="13"/>
      <c r="AB174" s="13"/>
      <c r="AC174" s="13"/>
      <c r="AD174" s="13"/>
      <c r="AE174" s="13"/>
      <c r="AT174" s="260" t="s">
        <v>124</v>
      </c>
      <c r="AU174" s="260" t="s">
        <v>86</v>
      </c>
      <c r="AV174" s="13" t="s">
        <v>86</v>
      </c>
      <c r="AW174" s="13" t="s">
        <v>32</v>
      </c>
      <c r="AX174" s="13" t="s">
        <v>76</v>
      </c>
      <c r="AY174" s="260" t="s">
        <v>116</v>
      </c>
    </row>
    <row r="175" s="13" customFormat="1">
      <c r="A175" s="13"/>
      <c r="B175" s="250"/>
      <c r="C175" s="251"/>
      <c r="D175" s="241" t="s">
        <v>124</v>
      </c>
      <c r="E175" s="252" t="s">
        <v>1</v>
      </c>
      <c r="F175" s="253" t="s">
        <v>281</v>
      </c>
      <c r="G175" s="251"/>
      <c r="H175" s="254">
        <v>54.664000000000001</v>
      </c>
      <c r="I175" s="255"/>
      <c r="J175" s="251"/>
      <c r="K175" s="251"/>
      <c r="L175" s="256"/>
      <c r="M175" s="257"/>
      <c r="N175" s="258"/>
      <c r="O175" s="258"/>
      <c r="P175" s="258"/>
      <c r="Q175" s="258"/>
      <c r="R175" s="258"/>
      <c r="S175" s="258"/>
      <c r="T175" s="259"/>
      <c r="U175" s="13"/>
      <c r="V175" s="13"/>
      <c r="W175" s="13"/>
      <c r="X175" s="13"/>
      <c r="Y175" s="13"/>
      <c r="Z175" s="13"/>
      <c r="AA175" s="13"/>
      <c r="AB175" s="13"/>
      <c r="AC175" s="13"/>
      <c r="AD175" s="13"/>
      <c r="AE175" s="13"/>
      <c r="AT175" s="260" t="s">
        <v>124</v>
      </c>
      <c r="AU175" s="260" t="s">
        <v>86</v>
      </c>
      <c r="AV175" s="13" t="s">
        <v>86</v>
      </c>
      <c r="AW175" s="13" t="s">
        <v>32</v>
      </c>
      <c r="AX175" s="13" t="s">
        <v>76</v>
      </c>
      <c r="AY175" s="260" t="s">
        <v>116</v>
      </c>
    </row>
    <row r="176" s="15" customFormat="1">
      <c r="A176" s="15"/>
      <c r="B176" s="273"/>
      <c r="C176" s="274"/>
      <c r="D176" s="241" t="s">
        <v>124</v>
      </c>
      <c r="E176" s="275" t="s">
        <v>1</v>
      </c>
      <c r="F176" s="276" t="s">
        <v>203</v>
      </c>
      <c r="G176" s="274"/>
      <c r="H176" s="277">
        <v>65.704000000000008</v>
      </c>
      <c r="I176" s="278"/>
      <c r="J176" s="274"/>
      <c r="K176" s="274"/>
      <c r="L176" s="279"/>
      <c r="M176" s="280"/>
      <c r="N176" s="281"/>
      <c r="O176" s="281"/>
      <c r="P176" s="281"/>
      <c r="Q176" s="281"/>
      <c r="R176" s="281"/>
      <c r="S176" s="281"/>
      <c r="T176" s="282"/>
      <c r="U176" s="15"/>
      <c r="V176" s="15"/>
      <c r="W176" s="15"/>
      <c r="X176" s="15"/>
      <c r="Y176" s="15"/>
      <c r="Z176" s="15"/>
      <c r="AA176" s="15"/>
      <c r="AB176" s="15"/>
      <c r="AC176" s="15"/>
      <c r="AD176" s="15"/>
      <c r="AE176" s="15"/>
      <c r="AT176" s="283" t="s">
        <v>124</v>
      </c>
      <c r="AU176" s="283" t="s">
        <v>86</v>
      </c>
      <c r="AV176" s="15" t="s">
        <v>115</v>
      </c>
      <c r="AW176" s="15" t="s">
        <v>32</v>
      </c>
      <c r="AX176" s="15" t="s">
        <v>84</v>
      </c>
      <c r="AY176" s="283" t="s">
        <v>116</v>
      </c>
    </row>
    <row r="177" s="2" customFormat="1" ht="21.75" customHeight="1">
      <c r="A177" s="38"/>
      <c r="B177" s="39"/>
      <c r="C177" s="226" t="s">
        <v>282</v>
      </c>
      <c r="D177" s="226" t="s">
        <v>117</v>
      </c>
      <c r="E177" s="227" t="s">
        <v>283</v>
      </c>
      <c r="F177" s="228" t="s">
        <v>284</v>
      </c>
      <c r="G177" s="229" t="s">
        <v>199</v>
      </c>
      <c r="H177" s="230">
        <v>65.703999999999994</v>
      </c>
      <c r="I177" s="231"/>
      <c r="J177" s="232">
        <f>ROUND(I177*H177,2)</f>
        <v>0</v>
      </c>
      <c r="K177" s="228" t="s">
        <v>121</v>
      </c>
      <c r="L177" s="44"/>
      <c r="M177" s="233" t="s">
        <v>1</v>
      </c>
      <c r="N177" s="234" t="s">
        <v>41</v>
      </c>
      <c r="O177" s="91"/>
      <c r="P177" s="235">
        <f>O177*H177</f>
        <v>0</v>
      </c>
      <c r="Q177" s="235">
        <v>0</v>
      </c>
      <c r="R177" s="235">
        <f>Q177*H177</f>
        <v>0</v>
      </c>
      <c r="S177" s="235">
        <v>0</v>
      </c>
      <c r="T177" s="236">
        <f>S177*H177</f>
        <v>0</v>
      </c>
      <c r="U177" s="38"/>
      <c r="V177" s="38"/>
      <c r="W177" s="38"/>
      <c r="X177" s="38"/>
      <c r="Y177" s="38"/>
      <c r="Z177" s="38"/>
      <c r="AA177" s="38"/>
      <c r="AB177" s="38"/>
      <c r="AC177" s="38"/>
      <c r="AD177" s="38"/>
      <c r="AE177" s="38"/>
      <c r="AR177" s="237" t="s">
        <v>115</v>
      </c>
      <c r="AT177" s="237" t="s">
        <v>117</v>
      </c>
      <c r="AU177" s="237" t="s">
        <v>86</v>
      </c>
      <c r="AY177" s="17" t="s">
        <v>116</v>
      </c>
      <c r="BE177" s="238">
        <f>IF(N177="základní",J177,0)</f>
        <v>0</v>
      </c>
      <c r="BF177" s="238">
        <f>IF(N177="snížená",J177,0)</f>
        <v>0</v>
      </c>
      <c r="BG177" s="238">
        <f>IF(N177="zákl. přenesená",J177,0)</f>
        <v>0</v>
      </c>
      <c r="BH177" s="238">
        <f>IF(N177="sníž. přenesená",J177,0)</f>
        <v>0</v>
      </c>
      <c r="BI177" s="238">
        <f>IF(N177="nulová",J177,0)</f>
        <v>0</v>
      </c>
      <c r="BJ177" s="17" t="s">
        <v>84</v>
      </c>
      <c r="BK177" s="238">
        <f>ROUND(I177*H177,2)</f>
        <v>0</v>
      </c>
      <c r="BL177" s="17" t="s">
        <v>115</v>
      </c>
      <c r="BM177" s="237" t="s">
        <v>285</v>
      </c>
    </row>
    <row r="178" s="13" customFormat="1">
      <c r="A178" s="13"/>
      <c r="B178" s="250"/>
      <c r="C178" s="251"/>
      <c r="D178" s="241" t="s">
        <v>124</v>
      </c>
      <c r="E178" s="252" t="s">
        <v>1</v>
      </c>
      <c r="F178" s="253" t="s">
        <v>286</v>
      </c>
      <c r="G178" s="251"/>
      <c r="H178" s="254">
        <v>65.703999999999994</v>
      </c>
      <c r="I178" s="255"/>
      <c r="J178" s="251"/>
      <c r="K178" s="251"/>
      <c r="L178" s="256"/>
      <c r="M178" s="257"/>
      <c r="N178" s="258"/>
      <c r="O178" s="258"/>
      <c r="P178" s="258"/>
      <c r="Q178" s="258"/>
      <c r="R178" s="258"/>
      <c r="S178" s="258"/>
      <c r="T178" s="259"/>
      <c r="U178" s="13"/>
      <c r="V178" s="13"/>
      <c r="W178" s="13"/>
      <c r="X178" s="13"/>
      <c r="Y178" s="13"/>
      <c r="Z178" s="13"/>
      <c r="AA178" s="13"/>
      <c r="AB178" s="13"/>
      <c r="AC178" s="13"/>
      <c r="AD178" s="13"/>
      <c r="AE178" s="13"/>
      <c r="AT178" s="260" t="s">
        <v>124</v>
      </c>
      <c r="AU178" s="260" t="s">
        <v>86</v>
      </c>
      <c r="AV178" s="13" t="s">
        <v>86</v>
      </c>
      <c r="AW178" s="13" t="s">
        <v>32</v>
      </c>
      <c r="AX178" s="13" t="s">
        <v>84</v>
      </c>
      <c r="AY178" s="260" t="s">
        <v>116</v>
      </c>
    </row>
    <row r="179" s="2" customFormat="1" ht="21.75" customHeight="1">
      <c r="A179" s="38"/>
      <c r="B179" s="39"/>
      <c r="C179" s="226" t="s">
        <v>287</v>
      </c>
      <c r="D179" s="226" t="s">
        <v>117</v>
      </c>
      <c r="E179" s="227" t="s">
        <v>288</v>
      </c>
      <c r="F179" s="228" t="s">
        <v>289</v>
      </c>
      <c r="G179" s="229" t="s">
        <v>230</v>
      </c>
      <c r="H179" s="230">
        <v>30.911000000000001</v>
      </c>
      <c r="I179" s="231"/>
      <c r="J179" s="232">
        <f>ROUND(I179*H179,2)</f>
        <v>0</v>
      </c>
      <c r="K179" s="228" t="s">
        <v>121</v>
      </c>
      <c r="L179" s="44"/>
      <c r="M179" s="233" t="s">
        <v>1</v>
      </c>
      <c r="N179" s="234" t="s">
        <v>41</v>
      </c>
      <c r="O179" s="91"/>
      <c r="P179" s="235">
        <f>O179*H179</f>
        <v>0</v>
      </c>
      <c r="Q179" s="235">
        <v>0</v>
      </c>
      <c r="R179" s="235">
        <f>Q179*H179</f>
        <v>0</v>
      </c>
      <c r="S179" s="235">
        <v>0</v>
      </c>
      <c r="T179" s="236">
        <f>S179*H179</f>
        <v>0</v>
      </c>
      <c r="U179" s="38"/>
      <c r="V179" s="38"/>
      <c r="W179" s="38"/>
      <c r="X179" s="38"/>
      <c r="Y179" s="38"/>
      <c r="Z179" s="38"/>
      <c r="AA179" s="38"/>
      <c r="AB179" s="38"/>
      <c r="AC179" s="38"/>
      <c r="AD179" s="38"/>
      <c r="AE179" s="38"/>
      <c r="AR179" s="237" t="s">
        <v>115</v>
      </c>
      <c r="AT179" s="237" t="s">
        <v>117</v>
      </c>
      <c r="AU179" s="237" t="s">
        <v>86</v>
      </c>
      <c r="AY179" s="17" t="s">
        <v>116</v>
      </c>
      <c r="BE179" s="238">
        <f>IF(N179="základní",J179,0)</f>
        <v>0</v>
      </c>
      <c r="BF179" s="238">
        <f>IF(N179="snížená",J179,0)</f>
        <v>0</v>
      </c>
      <c r="BG179" s="238">
        <f>IF(N179="zákl. přenesená",J179,0)</f>
        <v>0</v>
      </c>
      <c r="BH179" s="238">
        <f>IF(N179="sníž. přenesená",J179,0)</f>
        <v>0</v>
      </c>
      <c r="BI179" s="238">
        <f>IF(N179="nulová",J179,0)</f>
        <v>0</v>
      </c>
      <c r="BJ179" s="17" t="s">
        <v>84</v>
      </c>
      <c r="BK179" s="238">
        <f>ROUND(I179*H179,2)</f>
        <v>0</v>
      </c>
      <c r="BL179" s="17" t="s">
        <v>115</v>
      </c>
      <c r="BM179" s="237" t="s">
        <v>290</v>
      </c>
    </row>
    <row r="180" s="13" customFormat="1">
      <c r="A180" s="13"/>
      <c r="B180" s="250"/>
      <c r="C180" s="251"/>
      <c r="D180" s="241" t="s">
        <v>124</v>
      </c>
      <c r="E180" s="252" t="s">
        <v>1</v>
      </c>
      <c r="F180" s="253" t="s">
        <v>291</v>
      </c>
      <c r="G180" s="251"/>
      <c r="H180" s="254">
        <v>3</v>
      </c>
      <c r="I180" s="255"/>
      <c r="J180" s="251"/>
      <c r="K180" s="251"/>
      <c r="L180" s="256"/>
      <c r="M180" s="257"/>
      <c r="N180" s="258"/>
      <c r="O180" s="258"/>
      <c r="P180" s="258"/>
      <c r="Q180" s="258"/>
      <c r="R180" s="258"/>
      <c r="S180" s="258"/>
      <c r="T180" s="259"/>
      <c r="U180" s="13"/>
      <c r="V180" s="13"/>
      <c r="W180" s="13"/>
      <c r="X180" s="13"/>
      <c r="Y180" s="13"/>
      <c r="Z180" s="13"/>
      <c r="AA180" s="13"/>
      <c r="AB180" s="13"/>
      <c r="AC180" s="13"/>
      <c r="AD180" s="13"/>
      <c r="AE180" s="13"/>
      <c r="AT180" s="260" t="s">
        <v>124</v>
      </c>
      <c r="AU180" s="260" t="s">
        <v>86</v>
      </c>
      <c r="AV180" s="13" t="s">
        <v>86</v>
      </c>
      <c r="AW180" s="13" t="s">
        <v>32</v>
      </c>
      <c r="AX180" s="13" t="s">
        <v>76</v>
      </c>
      <c r="AY180" s="260" t="s">
        <v>116</v>
      </c>
    </row>
    <row r="181" s="13" customFormat="1">
      <c r="A181" s="13"/>
      <c r="B181" s="250"/>
      <c r="C181" s="251"/>
      <c r="D181" s="241" t="s">
        <v>124</v>
      </c>
      <c r="E181" s="252" t="s">
        <v>1</v>
      </c>
      <c r="F181" s="253" t="s">
        <v>292</v>
      </c>
      <c r="G181" s="251"/>
      <c r="H181" s="254">
        <v>27.911000000000001</v>
      </c>
      <c r="I181" s="255"/>
      <c r="J181" s="251"/>
      <c r="K181" s="251"/>
      <c r="L181" s="256"/>
      <c r="M181" s="257"/>
      <c r="N181" s="258"/>
      <c r="O181" s="258"/>
      <c r="P181" s="258"/>
      <c r="Q181" s="258"/>
      <c r="R181" s="258"/>
      <c r="S181" s="258"/>
      <c r="T181" s="259"/>
      <c r="U181" s="13"/>
      <c r="V181" s="13"/>
      <c r="W181" s="13"/>
      <c r="X181" s="13"/>
      <c r="Y181" s="13"/>
      <c r="Z181" s="13"/>
      <c r="AA181" s="13"/>
      <c r="AB181" s="13"/>
      <c r="AC181" s="13"/>
      <c r="AD181" s="13"/>
      <c r="AE181" s="13"/>
      <c r="AT181" s="260" t="s">
        <v>124</v>
      </c>
      <c r="AU181" s="260" t="s">
        <v>86</v>
      </c>
      <c r="AV181" s="13" t="s">
        <v>86</v>
      </c>
      <c r="AW181" s="13" t="s">
        <v>32</v>
      </c>
      <c r="AX181" s="13" t="s">
        <v>76</v>
      </c>
      <c r="AY181" s="260" t="s">
        <v>116</v>
      </c>
    </row>
    <row r="182" s="15" customFormat="1">
      <c r="A182" s="15"/>
      <c r="B182" s="273"/>
      <c r="C182" s="274"/>
      <c r="D182" s="241" t="s">
        <v>124</v>
      </c>
      <c r="E182" s="275" t="s">
        <v>1</v>
      </c>
      <c r="F182" s="276" t="s">
        <v>203</v>
      </c>
      <c r="G182" s="274"/>
      <c r="H182" s="277">
        <v>30.911000000000001</v>
      </c>
      <c r="I182" s="278"/>
      <c r="J182" s="274"/>
      <c r="K182" s="274"/>
      <c r="L182" s="279"/>
      <c r="M182" s="280"/>
      <c r="N182" s="281"/>
      <c r="O182" s="281"/>
      <c r="P182" s="281"/>
      <c r="Q182" s="281"/>
      <c r="R182" s="281"/>
      <c r="S182" s="281"/>
      <c r="T182" s="282"/>
      <c r="U182" s="15"/>
      <c r="V182" s="15"/>
      <c r="W182" s="15"/>
      <c r="X182" s="15"/>
      <c r="Y182" s="15"/>
      <c r="Z182" s="15"/>
      <c r="AA182" s="15"/>
      <c r="AB182" s="15"/>
      <c r="AC182" s="15"/>
      <c r="AD182" s="15"/>
      <c r="AE182" s="15"/>
      <c r="AT182" s="283" t="s">
        <v>124</v>
      </c>
      <c r="AU182" s="283" t="s">
        <v>86</v>
      </c>
      <c r="AV182" s="15" t="s">
        <v>115</v>
      </c>
      <c r="AW182" s="15" t="s">
        <v>32</v>
      </c>
      <c r="AX182" s="15" t="s">
        <v>84</v>
      </c>
      <c r="AY182" s="283" t="s">
        <v>116</v>
      </c>
    </row>
    <row r="183" s="2" customFormat="1" ht="21.75" customHeight="1">
      <c r="A183" s="38"/>
      <c r="B183" s="39"/>
      <c r="C183" s="226" t="s">
        <v>293</v>
      </c>
      <c r="D183" s="226" t="s">
        <v>117</v>
      </c>
      <c r="E183" s="227" t="s">
        <v>294</v>
      </c>
      <c r="F183" s="228" t="s">
        <v>295</v>
      </c>
      <c r="G183" s="229" t="s">
        <v>230</v>
      </c>
      <c r="H183" s="230">
        <v>9.2629999999999999</v>
      </c>
      <c r="I183" s="231"/>
      <c r="J183" s="232">
        <f>ROUND(I183*H183,2)</f>
        <v>0</v>
      </c>
      <c r="K183" s="228" t="s">
        <v>121</v>
      </c>
      <c r="L183" s="44"/>
      <c r="M183" s="233" t="s">
        <v>1</v>
      </c>
      <c r="N183" s="234" t="s">
        <v>41</v>
      </c>
      <c r="O183" s="91"/>
      <c r="P183" s="235">
        <f>O183*H183</f>
        <v>0</v>
      </c>
      <c r="Q183" s="235">
        <v>0</v>
      </c>
      <c r="R183" s="235">
        <f>Q183*H183</f>
        <v>0</v>
      </c>
      <c r="S183" s="235">
        <v>0</v>
      </c>
      <c r="T183" s="236">
        <f>S183*H183</f>
        <v>0</v>
      </c>
      <c r="U183" s="38"/>
      <c r="V183" s="38"/>
      <c r="W183" s="38"/>
      <c r="X183" s="38"/>
      <c r="Y183" s="38"/>
      <c r="Z183" s="38"/>
      <c r="AA183" s="38"/>
      <c r="AB183" s="38"/>
      <c r="AC183" s="38"/>
      <c r="AD183" s="38"/>
      <c r="AE183" s="38"/>
      <c r="AR183" s="237" t="s">
        <v>115</v>
      </c>
      <c r="AT183" s="237" t="s">
        <v>117</v>
      </c>
      <c r="AU183" s="237" t="s">
        <v>86</v>
      </c>
      <c r="AY183" s="17" t="s">
        <v>116</v>
      </c>
      <c r="BE183" s="238">
        <f>IF(N183="základní",J183,0)</f>
        <v>0</v>
      </c>
      <c r="BF183" s="238">
        <f>IF(N183="snížená",J183,0)</f>
        <v>0</v>
      </c>
      <c r="BG183" s="238">
        <f>IF(N183="zákl. přenesená",J183,0)</f>
        <v>0</v>
      </c>
      <c r="BH183" s="238">
        <f>IF(N183="sníž. přenesená",J183,0)</f>
        <v>0</v>
      </c>
      <c r="BI183" s="238">
        <f>IF(N183="nulová",J183,0)</f>
        <v>0</v>
      </c>
      <c r="BJ183" s="17" t="s">
        <v>84</v>
      </c>
      <c r="BK183" s="238">
        <f>ROUND(I183*H183,2)</f>
        <v>0</v>
      </c>
      <c r="BL183" s="17" t="s">
        <v>115</v>
      </c>
      <c r="BM183" s="237" t="s">
        <v>296</v>
      </c>
    </row>
    <row r="184" s="2" customFormat="1">
      <c r="A184" s="38"/>
      <c r="B184" s="39"/>
      <c r="C184" s="40"/>
      <c r="D184" s="241" t="s">
        <v>225</v>
      </c>
      <c r="E184" s="40"/>
      <c r="F184" s="284" t="s">
        <v>297</v>
      </c>
      <c r="G184" s="40"/>
      <c r="H184" s="40"/>
      <c r="I184" s="144"/>
      <c r="J184" s="40"/>
      <c r="K184" s="40"/>
      <c r="L184" s="44"/>
      <c r="M184" s="285"/>
      <c r="N184" s="286"/>
      <c r="O184" s="91"/>
      <c r="P184" s="91"/>
      <c r="Q184" s="91"/>
      <c r="R184" s="91"/>
      <c r="S184" s="91"/>
      <c r="T184" s="92"/>
      <c r="U184" s="38"/>
      <c r="V184" s="38"/>
      <c r="W184" s="38"/>
      <c r="X184" s="38"/>
      <c r="Y184" s="38"/>
      <c r="Z184" s="38"/>
      <c r="AA184" s="38"/>
      <c r="AB184" s="38"/>
      <c r="AC184" s="38"/>
      <c r="AD184" s="38"/>
      <c r="AE184" s="38"/>
      <c r="AT184" s="17" t="s">
        <v>225</v>
      </c>
      <c r="AU184" s="17" t="s">
        <v>86</v>
      </c>
    </row>
    <row r="185" s="12" customFormat="1">
      <c r="A185" s="12"/>
      <c r="B185" s="239"/>
      <c r="C185" s="240"/>
      <c r="D185" s="241" t="s">
        <v>124</v>
      </c>
      <c r="E185" s="242" t="s">
        <v>1</v>
      </c>
      <c r="F185" s="243" t="s">
        <v>298</v>
      </c>
      <c r="G185" s="240"/>
      <c r="H185" s="242" t="s">
        <v>1</v>
      </c>
      <c r="I185" s="244"/>
      <c r="J185" s="240"/>
      <c r="K185" s="240"/>
      <c r="L185" s="245"/>
      <c r="M185" s="246"/>
      <c r="N185" s="247"/>
      <c r="O185" s="247"/>
      <c r="P185" s="247"/>
      <c r="Q185" s="247"/>
      <c r="R185" s="247"/>
      <c r="S185" s="247"/>
      <c r="T185" s="248"/>
      <c r="U185" s="12"/>
      <c r="V185" s="12"/>
      <c r="W185" s="12"/>
      <c r="X185" s="12"/>
      <c r="Y185" s="12"/>
      <c r="Z185" s="12"/>
      <c r="AA185" s="12"/>
      <c r="AB185" s="12"/>
      <c r="AC185" s="12"/>
      <c r="AD185" s="12"/>
      <c r="AE185" s="12"/>
      <c r="AT185" s="249" t="s">
        <v>124</v>
      </c>
      <c r="AU185" s="249" t="s">
        <v>86</v>
      </c>
      <c r="AV185" s="12" t="s">
        <v>84</v>
      </c>
      <c r="AW185" s="12" t="s">
        <v>32</v>
      </c>
      <c r="AX185" s="12" t="s">
        <v>76</v>
      </c>
      <c r="AY185" s="249" t="s">
        <v>116</v>
      </c>
    </row>
    <row r="186" s="13" customFormat="1">
      <c r="A186" s="13"/>
      <c r="B186" s="250"/>
      <c r="C186" s="251"/>
      <c r="D186" s="241" t="s">
        <v>124</v>
      </c>
      <c r="E186" s="252" t="s">
        <v>1</v>
      </c>
      <c r="F186" s="253" t="s">
        <v>299</v>
      </c>
      <c r="G186" s="251"/>
      <c r="H186" s="254">
        <v>1.6000000000000001</v>
      </c>
      <c r="I186" s="255"/>
      <c r="J186" s="251"/>
      <c r="K186" s="251"/>
      <c r="L186" s="256"/>
      <c r="M186" s="257"/>
      <c r="N186" s="258"/>
      <c r="O186" s="258"/>
      <c r="P186" s="258"/>
      <c r="Q186" s="258"/>
      <c r="R186" s="258"/>
      <c r="S186" s="258"/>
      <c r="T186" s="259"/>
      <c r="U186" s="13"/>
      <c r="V186" s="13"/>
      <c r="W186" s="13"/>
      <c r="X186" s="13"/>
      <c r="Y186" s="13"/>
      <c r="Z186" s="13"/>
      <c r="AA186" s="13"/>
      <c r="AB186" s="13"/>
      <c r="AC186" s="13"/>
      <c r="AD186" s="13"/>
      <c r="AE186" s="13"/>
      <c r="AT186" s="260" t="s">
        <v>124</v>
      </c>
      <c r="AU186" s="260" t="s">
        <v>86</v>
      </c>
      <c r="AV186" s="13" t="s">
        <v>86</v>
      </c>
      <c r="AW186" s="13" t="s">
        <v>32</v>
      </c>
      <c r="AX186" s="13" t="s">
        <v>76</v>
      </c>
      <c r="AY186" s="260" t="s">
        <v>116</v>
      </c>
    </row>
    <row r="187" s="13" customFormat="1">
      <c r="A187" s="13"/>
      <c r="B187" s="250"/>
      <c r="C187" s="251"/>
      <c r="D187" s="241" t="s">
        <v>124</v>
      </c>
      <c r="E187" s="252" t="s">
        <v>1</v>
      </c>
      <c r="F187" s="253" t="s">
        <v>300</v>
      </c>
      <c r="G187" s="251"/>
      <c r="H187" s="254">
        <v>31.123999999999999</v>
      </c>
      <c r="I187" s="255"/>
      <c r="J187" s="251"/>
      <c r="K187" s="251"/>
      <c r="L187" s="256"/>
      <c r="M187" s="257"/>
      <c r="N187" s="258"/>
      <c r="O187" s="258"/>
      <c r="P187" s="258"/>
      <c r="Q187" s="258"/>
      <c r="R187" s="258"/>
      <c r="S187" s="258"/>
      <c r="T187" s="259"/>
      <c r="U187" s="13"/>
      <c r="V187" s="13"/>
      <c r="W187" s="13"/>
      <c r="X187" s="13"/>
      <c r="Y187" s="13"/>
      <c r="Z187" s="13"/>
      <c r="AA187" s="13"/>
      <c r="AB187" s="13"/>
      <c r="AC187" s="13"/>
      <c r="AD187" s="13"/>
      <c r="AE187" s="13"/>
      <c r="AT187" s="260" t="s">
        <v>124</v>
      </c>
      <c r="AU187" s="260" t="s">
        <v>86</v>
      </c>
      <c r="AV187" s="13" t="s">
        <v>86</v>
      </c>
      <c r="AW187" s="13" t="s">
        <v>32</v>
      </c>
      <c r="AX187" s="13" t="s">
        <v>76</v>
      </c>
      <c r="AY187" s="260" t="s">
        <v>116</v>
      </c>
    </row>
    <row r="188" s="13" customFormat="1">
      <c r="A188" s="13"/>
      <c r="B188" s="250"/>
      <c r="C188" s="251"/>
      <c r="D188" s="241" t="s">
        <v>124</v>
      </c>
      <c r="E188" s="252" t="s">
        <v>1</v>
      </c>
      <c r="F188" s="253" t="s">
        <v>301</v>
      </c>
      <c r="G188" s="251"/>
      <c r="H188" s="254">
        <v>-21.861000000000001</v>
      </c>
      <c r="I188" s="255"/>
      <c r="J188" s="251"/>
      <c r="K188" s="251"/>
      <c r="L188" s="256"/>
      <c r="M188" s="257"/>
      <c r="N188" s="258"/>
      <c r="O188" s="258"/>
      <c r="P188" s="258"/>
      <c r="Q188" s="258"/>
      <c r="R188" s="258"/>
      <c r="S188" s="258"/>
      <c r="T188" s="259"/>
      <c r="U188" s="13"/>
      <c r="V188" s="13"/>
      <c r="W188" s="13"/>
      <c r="X188" s="13"/>
      <c r="Y188" s="13"/>
      <c r="Z188" s="13"/>
      <c r="AA188" s="13"/>
      <c r="AB188" s="13"/>
      <c r="AC188" s="13"/>
      <c r="AD188" s="13"/>
      <c r="AE188" s="13"/>
      <c r="AT188" s="260" t="s">
        <v>124</v>
      </c>
      <c r="AU188" s="260" t="s">
        <v>86</v>
      </c>
      <c r="AV188" s="13" t="s">
        <v>86</v>
      </c>
      <c r="AW188" s="13" t="s">
        <v>32</v>
      </c>
      <c r="AX188" s="13" t="s">
        <v>76</v>
      </c>
      <c r="AY188" s="260" t="s">
        <v>116</v>
      </c>
    </row>
    <row r="189" s="13" customFormat="1">
      <c r="A189" s="13"/>
      <c r="B189" s="250"/>
      <c r="C189" s="251"/>
      <c r="D189" s="241" t="s">
        <v>124</v>
      </c>
      <c r="E189" s="252" t="s">
        <v>1</v>
      </c>
      <c r="F189" s="253" t="s">
        <v>302</v>
      </c>
      <c r="G189" s="251"/>
      <c r="H189" s="254">
        <v>-1.6000000000000001</v>
      </c>
      <c r="I189" s="255"/>
      <c r="J189" s="251"/>
      <c r="K189" s="251"/>
      <c r="L189" s="256"/>
      <c r="M189" s="257"/>
      <c r="N189" s="258"/>
      <c r="O189" s="258"/>
      <c r="P189" s="258"/>
      <c r="Q189" s="258"/>
      <c r="R189" s="258"/>
      <c r="S189" s="258"/>
      <c r="T189" s="259"/>
      <c r="U189" s="13"/>
      <c r="V189" s="13"/>
      <c r="W189" s="13"/>
      <c r="X189" s="13"/>
      <c r="Y189" s="13"/>
      <c r="Z189" s="13"/>
      <c r="AA189" s="13"/>
      <c r="AB189" s="13"/>
      <c r="AC189" s="13"/>
      <c r="AD189" s="13"/>
      <c r="AE189" s="13"/>
      <c r="AT189" s="260" t="s">
        <v>124</v>
      </c>
      <c r="AU189" s="260" t="s">
        <v>86</v>
      </c>
      <c r="AV189" s="13" t="s">
        <v>86</v>
      </c>
      <c r="AW189" s="13" t="s">
        <v>32</v>
      </c>
      <c r="AX189" s="13" t="s">
        <v>76</v>
      </c>
      <c r="AY189" s="260" t="s">
        <v>116</v>
      </c>
    </row>
    <row r="190" s="15" customFormat="1">
      <c r="A190" s="15"/>
      <c r="B190" s="273"/>
      <c r="C190" s="274"/>
      <c r="D190" s="241" t="s">
        <v>124</v>
      </c>
      <c r="E190" s="275" t="s">
        <v>1</v>
      </c>
      <c r="F190" s="276" t="s">
        <v>203</v>
      </c>
      <c r="G190" s="274"/>
      <c r="H190" s="277">
        <v>9.2629999999999999</v>
      </c>
      <c r="I190" s="278"/>
      <c r="J190" s="274"/>
      <c r="K190" s="274"/>
      <c r="L190" s="279"/>
      <c r="M190" s="280"/>
      <c r="N190" s="281"/>
      <c r="O190" s="281"/>
      <c r="P190" s="281"/>
      <c r="Q190" s="281"/>
      <c r="R190" s="281"/>
      <c r="S190" s="281"/>
      <c r="T190" s="282"/>
      <c r="U190" s="15"/>
      <c r="V190" s="15"/>
      <c r="W190" s="15"/>
      <c r="X190" s="15"/>
      <c r="Y190" s="15"/>
      <c r="Z190" s="15"/>
      <c r="AA190" s="15"/>
      <c r="AB190" s="15"/>
      <c r="AC190" s="15"/>
      <c r="AD190" s="15"/>
      <c r="AE190" s="15"/>
      <c r="AT190" s="283" t="s">
        <v>124</v>
      </c>
      <c r="AU190" s="283" t="s">
        <v>86</v>
      </c>
      <c r="AV190" s="15" t="s">
        <v>115</v>
      </c>
      <c r="AW190" s="15" t="s">
        <v>32</v>
      </c>
      <c r="AX190" s="15" t="s">
        <v>84</v>
      </c>
      <c r="AY190" s="283" t="s">
        <v>116</v>
      </c>
    </row>
    <row r="191" s="2" customFormat="1" ht="33" customHeight="1">
      <c r="A191" s="38"/>
      <c r="B191" s="39"/>
      <c r="C191" s="226" t="s">
        <v>303</v>
      </c>
      <c r="D191" s="226" t="s">
        <v>117</v>
      </c>
      <c r="E191" s="227" t="s">
        <v>304</v>
      </c>
      <c r="F191" s="228" t="s">
        <v>305</v>
      </c>
      <c r="G191" s="229" t="s">
        <v>230</v>
      </c>
      <c r="H191" s="230">
        <v>55.578000000000003</v>
      </c>
      <c r="I191" s="231"/>
      <c r="J191" s="232">
        <f>ROUND(I191*H191,2)</f>
        <v>0</v>
      </c>
      <c r="K191" s="228" t="s">
        <v>121</v>
      </c>
      <c r="L191" s="44"/>
      <c r="M191" s="233" t="s">
        <v>1</v>
      </c>
      <c r="N191" s="234" t="s">
        <v>41</v>
      </c>
      <c r="O191" s="91"/>
      <c r="P191" s="235">
        <f>O191*H191</f>
        <v>0</v>
      </c>
      <c r="Q191" s="235">
        <v>0</v>
      </c>
      <c r="R191" s="235">
        <f>Q191*H191</f>
        <v>0</v>
      </c>
      <c r="S191" s="235">
        <v>0</v>
      </c>
      <c r="T191" s="236">
        <f>S191*H191</f>
        <v>0</v>
      </c>
      <c r="U191" s="38"/>
      <c r="V191" s="38"/>
      <c r="W191" s="38"/>
      <c r="X191" s="38"/>
      <c r="Y191" s="38"/>
      <c r="Z191" s="38"/>
      <c r="AA191" s="38"/>
      <c r="AB191" s="38"/>
      <c r="AC191" s="38"/>
      <c r="AD191" s="38"/>
      <c r="AE191" s="38"/>
      <c r="AR191" s="237" t="s">
        <v>115</v>
      </c>
      <c r="AT191" s="237" t="s">
        <v>117</v>
      </c>
      <c r="AU191" s="237" t="s">
        <v>86</v>
      </c>
      <c r="AY191" s="17" t="s">
        <v>116</v>
      </c>
      <c r="BE191" s="238">
        <f>IF(N191="základní",J191,0)</f>
        <v>0</v>
      </c>
      <c r="BF191" s="238">
        <f>IF(N191="snížená",J191,0)</f>
        <v>0</v>
      </c>
      <c r="BG191" s="238">
        <f>IF(N191="zákl. přenesená",J191,0)</f>
        <v>0</v>
      </c>
      <c r="BH191" s="238">
        <f>IF(N191="sníž. přenesená",J191,0)</f>
        <v>0</v>
      </c>
      <c r="BI191" s="238">
        <f>IF(N191="nulová",J191,0)</f>
        <v>0</v>
      </c>
      <c r="BJ191" s="17" t="s">
        <v>84</v>
      </c>
      <c r="BK191" s="238">
        <f>ROUND(I191*H191,2)</f>
        <v>0</v>
      </c>
      <c r="BL191" s="17" t="s">
        <v>115</v>
      </c>
      <c r="BM191" s="237" t="s">
        <v>306</v>
      </c>
    </row>
    <row r="192" s="2" customFormat="1">
      <c r="A192" s="38"/>
      <c r="B192" s="39"/>
      <c r="C192" s="40"/>
      <c r="D192" s="241" t="s">
        <v>225</v>
      </c>
      <c r="E192" s="40"/>
      <c r="F192" s="284" t="s">
        <v>297</v>
      </c>
      <c r="G192" s="40"/>
      <c r="H192" s="40"/>
      <c r="I192" s="144"/>
      <c r="J192" s="40"/>
      <c r="K192" s="40"/>
      <c r="L192" s="44"/>
      <c r="M192" s="285"/>
      <c r="N192" s="286"/>
      <c r="O192" s="91"/>
      <c r="P192" s="91"/>
      <c r="Q192" s="91"/>
      <c r="R192" s="91"/>
      <c r="S192" s="91"/>
      <c r="T192" s="92"/>
      <c r="U192" s="38"/>
      <c r="V192" s="38"/>
      <c r="W192" s="38"/>
      <c r="X192" s="38"/>
      <c r="Y192" s="38"/>
      <c r="Z192" s="38"/>
      <c r="AA192" s="38"/>
      <c r="AB192" s="38"/>
      <c r="AC192" s="38"/>
      <c r="AD192" s="38"/>
      <c r="AE192" s="38"/>
      <c r="AT192" s="17" t="s">
        <v>225</v>
      </c>
      <c r="AU192" s="17" t="s">
        <v>86</v>
      </c>
    </row>
    <row r="193" s="12" customFormat="1">
      <c r="A193" s="12"/>
      <c r="B193" s="239"/>
      <c r="C193" s="240"/>
      <c r="D193" s="241" t="s">
        <v>124</v>
      </c>
      <c r="E193" s="242" t="s">
        <v>1</v>
      </c>
      <c r="F193" s="243" t="s">
        <v>307</v>
      </c>
      <c r="G193" s="240"/>
      <c r="H193" s="242" t="s">
        <v>1</v>
      </c>
      <c r="I193" s="244"/>
      <c r="J193" s="240"/>
      <c r="K193" s="240"/>
      <c r="L193" s="245"/>
      <c r="M193" s="246"/>
      <c r="N193" s="247"/>
      <c r="O193" s="247"/>
      <c r="P193" s="247"/>
      <c r="Q193" s="247"/>
      <c r="R193" s="247"/>
      <c r="S193" s="247"/>
      <c r="T193" s="248"/>
      <c r="U193" s="12"/>
      <c r="V193" s="12"/>
      <c r="W193" s="12"/>
      <c r="X193" s="12"/>
      <c r="Y193" s="12"/>
      <c r="Z193" s="12"/>
      <c r="AA193" s="12"/>
      <c r="AB193" s="12"/>
      <c r="AC193" s="12"/>
      <c r="AD193" s="12"/>
      <c r="AE193" s="12"/>
      <c r="AT193" s="249" t="s">
        <v>124</v>
      </c>
      <c r="AU193" s="249" t="s">
        <v>86</v>
      </c>
      <c r="AV193" s="12" t="s">
        <v>84</v>
      </c>
      <c r="AW193" s="12" t="s">
        <v>32</v>
      </c>
      <c r="AX193" s="12" t="s">
        <v>76</v>
      </c>
      <c r="AY193" s="249" t="s">
        <v>116</v>
      </c>
    </row>
    <row r="194" s="13" customFormat="1">
      <c r="A194" s="13"/>
      <c r="B194" s="250"/>
      <c r="C194" s="251"/>
      <c r="D194" s="241" t="s">
        <v>124</v>
      </c>
      <c r="E194" s="252" t="s">
        <v>1</v>
      </c>
      <c r="F194" s="253" t="s">
        <v>308</v>
      </c>
      <c r="G194" s="251"/>
      <c r="H194" s="254">
        <v>55.578000000000003</v>
      </c>
      <c r="I194" s="255"/>
      <c r="J194" s="251"/>
      <c r="K194" s="251"/>
      <c r="L194" s="256"/>
      <c r="M194" s="257"/>
      <c r="N194" s="258"/>
      <c r="O194" s="258"/>
      <c r="P194" s="258"/>
      <c r="Q194" s="258"/>
      <c r="R194" s="258"/>
      <c r="S194" s="258"/>
      <c r="T194" s="259"/>
      <c r="U194" s="13"/>
      <c r="V194" s="13"/>
      <c r="W194" s="13"/>
      <c r="X194" s="13"/>
      <c r="Y194" s="13"/>
      <c r="Z194" s="13"/>
      <c r="AA194" s="13"/>
      <c r="AB194" s="13"/>
      <c r="AC194" s="13"/>
      <c r="AD194" s="13"/>
      <c r="AE194" s="13"/>
      <c r="AT194" s="260" t="s">
        <v>124</v>
      </c>
      <c r="AU194" s="260" t="s">
        <v>86</v>
      </c>
      <c r="AV194" s="13" t="s">
        <v>86</v>
      </c>
      <c r="AW194" s="13" t="s">
        <v>32</v>
      </c>
      <c r="AX194" s="13" t="s">
        <v>84</v>
      </c>
      <c r="AY194" s="260" t="s">
        <v>116</v>
      </c>
    </row>
    <row r="195" s="2" customFormat="1" ht="33" customHeight="1">
      <c r="A195" s="38"/>
      <c r="B195" s="39"/>
      <c r="C195" s="226" t="s">
        <v>7</v>
      </c>
      <c r="D195" s="226" t="s">
        <v>117</v>
      </c>
      <c r="E195" s="227" t="s">
        <v>309</v>
      </c>
      <c r="F195" s="228" t="s">
        <v>310</v>
      </c>
      <c r="G195" s="229" t="s">
        <v>230</v>
      </c>
      <c r="H195" s="230">
        <v>1.6000000000000001</v>
      </c>
      <c r="I195" s="231"/>
      <c r="J195" s="232">
        <f>ROUND(I195*H195,2)</f>
        <v>0</v>
      </c>
      <c r="K195" s="228" t="s">
        <v>121</v>
      </c>
      <c r="L195" s="44"/>
      <c r="M195" s="233" t="s">
        <v>1</v>
      </c>
      <c r="N195" s="234" t="s">
        <v>41</v>
      </c>
      <c r="O195" s="91"/>
      <c r="P195" s="235">
        <f>O195*H195</f>
        <v>0</v>
      </c>
      <c r="Q195" s="235">
        <v>0</v>
      </c>
      <c r="R195" s="235">
        <f>Q195*H195</f>
        <v>0</v>
      </c>
      <c r="S195" s="235">
        <v>0</v>
      </c>
      <c r="T195" s="236">
        <f>S195*H195</f>
        <v>0</v>
      </c>
      <c r="U195" s="38"/>
      <c r="V195" s="38"/>
      <c r="W195" s="38"/>
      <c r="X195" s="38"/>
      <c r="Y195" s="38"/>
      <c r="Z195" s="38"/>
      <c r="AA195" s="38"/>
      <c r="AB195" s="38"/>
      <c r="AC195" s="38"/>
      <c r="AD195" s="38"/>
      <c r="AE195" s="38"/>
      <c r="AR195" s="237" t="s">
        <v>115</v>
      </c>
      <c r="AT195" s="237" t="s">
        <v>117</v>
      </c>
      <c r="AU195" s="237" t="s">
        <v>86</v>
      </c>
      <c r="AY195" s="17" t="s">
        <v>116</v>
      </c>
      <c r="BE195" s="238">
        <f>IF(N195="základní",J195,0)</f>
        <v>0</v>
      </c>
      <c r="BF195" s="238">
        <f>IF(N195="snížená",J195,0)</f>
        <v>0</v>
      </c>
      <c r="BG195" s="238">
        <f>IF(N195="zákl. přenesená",J195,0)</f>
        <v>0</v>
      </c>
      <c r="BH195" s="238">
        <f>IF(N195="sníž. přenesená",J195,0)</f>
        <v>0</v>
      </c>
      <c r="BI195" s="238">
        <f>IF(N195="nulová",J195,0)</f>
        <v>0</v>
      </c>
      <c r="BJ195" s="17" t="s">
        <v>84</v>
      </c>
      <c r="BK195" s="238">
        <f>ROUND(I195*H195,2)</f>
        <v>0</v>
      </c>
      <c r="BL195" s="17" t="s">
        <v>115</v>
      </c>
      <c r="BM195" s="237" t="s">
        <v>311</v>
      </c>
    </row>
    <row r="196" s="2" customFormat="1">
      <c r="A196" s="38"/>
      <c r="B196" s="39"/>
      <c r="C196" s="40"/>
      <c r="D196" s="241" t="s">
        <v>225</v>
      </c>
      <c r="E196" s="40"/>
      <c r="F196" s="284" t="s">
        <v>312</v>
      </c>
      <c r="G196" s="40"/>
      <c r="H196" s="40"/>
      <c r="I196" s="144"/>
      <c r="J196" s="40"/>
      <c r="K196" s="40"/>
      <c r="L196" s="44"/>
      <c r="M196" s="285"/>
      <c r="N196" s="286"/>
      <c r="O196" s="91"/>
      <c r="P196" s="91"/>
      <c r="Q196" s="91"/>
      <c r="R196" s="91"/>
      <c r="S196" s="91"/>
      <c r="T196" s="92"/>
      <c r="U196" s="38"/>
      <c r="V196" s="38"/>
      <c r="W196" s="38"/>
      <c r="X196" s="38"/>
      <c r="Y196" s="38"/>
      <c r="Z196" s="38"/>
      <c r="AA196" s="38"/>
      <c r="AB196" s="38"/>
      <c r="AC196" s="38"/>
      <c r="AD196" s="38"/>
      <c r="AE196" s="38"/>
      <c r="AT196" s="17" t="s">
        <v>225</v>
      </c>
      <c r="AU196" s="17" t="s">
        <v>86</v>
      </c>
    </row>
    <row r="197" s="13" customFormat="1">
      <c r="A197" s="13"/>
      <c r="B197" s="250"/>
      <c r="C197" s="251"/>
      <c r="D197" s="241" t="s">
        <v>124</v>
      </c>
      <c r="E197" s="252" t="s">
        <v>1</v>
      </c>
      <c r="F197" s="253" t="s">
        <v>313</v>
      </c>
      <c r="G197" s="251"/>
      <c r="H197" s="254">
        <v>1.6000000000000001</v>
      </c>
      <c r="I197" s="255"/>
      <c r="J197" s="251"/>
      <c r="K197" s="251"/>
      <c r="L197" s="256"/>
      <c r="M197" s="257"/>
      <c r="N197" s="258"/>
      <c r="O197" s="258"/>
      <c r="P197" s="258"/>
      <c r="Q197" s="258"/>
      <c r="R197" s="258"/>
      <c r="S197" s="258"/>
      <c r="T197" s="259"/>
      <c r="U197" s="13"/>
      <c r="V197" s="13"/>
      <c r="W197" s="13"/>
      <c r="X197" s="13"/>
      <c r="Y197" s="13"/>
      <c r="Z197" s="13"/>
      <c r="AA197" s="13"/>
      <c r="AB197" s="13"/>
      <c r="AC197" s="13"/>
      <c r="AD197" s="13"/>
      <c r="AE197" s="13"/>
      <c r="AT197" s="260" t="s">
        <v>124</v>
      </c>
      <c r="AU197" s="260" t="s">
        <v>86</v>
      </c>
      <c r="AV197" s="13" t="s">
        <v>86</v>
      </c>
      <c r="AW197" s="13" t="s">
        <v>32</v>
      </c>
      <c r="AX197" s="13" t="s">
        <v>84</v>
      </c>
      <c r="AY197" s="260" t="s">
        <v>116</v>
      </c>
    </row>
    <row r="198" s="2" customFormat="1" ht="21.75" customHeight="1">
      <c r="A198" s="38"/>
      <c r="B198" s="39"/>
      <c r="C198" s="226" t="s">
        <v>314</v>
      </c>
      <c r="D198" s="226" t="s">
        <v>117</v>
      </c>
      <c r="E198" s="227" t="s">
        <v>315</v>
      </c>
      <c r="F198" s="228" t="s">
        <v>316</v>
      </c>
      <c r="G198" s="229" t="s">
        <v>317</v>
      </c>
      <c r="H198" s="230">
        <v>16.672999999999998</v>
      </c>
      <c r="I198" s="231"/>
      <c r="J198" s="232">
        <f>ROUND(I198*H198,2)</f>
        <v>0</v>
      </c>
      <c r="K198" s="228" t="s">
        <v>121</v>
      </c>
      <c r="L198" s="44"/>
      <c r="M198" s="233" t="s">
        <v>1</v>
      </c>
      <c r="N198" s="234" t="s">
        <v>41</v>
      </c>
      <c r="O198" s="91"/>
      <c r="P198" s="235">
        <f>O198*H198</f>
        <v>0</v>
      </c>
      <c r="Q198" s="235">
        <v>0</v>
      </c>
      <c r="R198" s="235">
        <f>Q198*H198</f>
        <v>0</v>
      </c>
      <c r="S198" s="235">
        <v>0</v>
      </c>
      <c r="T198" s="236">
        <f>S198*H198</f>
        <v>0</v>
      </c>
      <c r="U198" s="38"/>
      <c r="V198" s="38"/>
      <c r="W198" s="38"/>
      <c r="X198" s="38"/>
      <c r="Y198" s="38"/>
      <c r="Z198" s="38"/>
      <c r="AA198" s="38"/>
      <c r="AB198" s="38"/>
      <c r="AC198" s="38"/>
      <c r="AD198" s="38"/>
      <c r="AE198" s="38"/>
      <c r="AR198" s="237" t="s">
        <v>115</v>
      </c>
      <c r="AT198" s="237" t="s">
        <v>117</v>
      </c>
      <c r="AU198" s="237" t="s">
        <v>86</v>
      </c>
      <c r="AY198" s="17" t="s">
        <v>116</v>
      </c>
      <c r="BE198" s="238">
        <f>IF(N198="základní",J198,0)</f>
        <v>0</v>
      </c>
      <c r="BF198" s="238">
        <f>IF(N198="snížená",J198,0)</f>
        <v>0</v>
      </c>
      <c r="BG198" s="238">
        <f>IF(N198="zákl. přenesená",J198,0)</f>
        <v>0</v>
      </c>
      <c r="BH198" s="238">
        <f>IF(N198="sníž. přenesená",J198,0)</f>
        <v>0</v>
      </c>
      <c r="BI198" s="238">
        <f>IF(N198="nulová",J198,0)</f>
        <v>0</v>
      </c>
      <c r="BJ198" s="17" t="s">
        <v>84</v>
      </c>
      <c r="BK198" s="238">
        <f>ROUND(I198*H198,2)</f>
        <v>0</v>
      </c>
      <c r="BL198" s="17" t="s">
        <v>115</v>
      </c>
      <c r="BM198" s="237" t="s">
        <v>318</v>
      </c>
    </row>
    <row r="199" s="2" customFormat="1">
      <c r="A199" s="38"/>
      <c r="B199" s="39"/>
      <c r="C199" s="40"/>
      <c r="D199" s="241" t="s">
        <v>225</v>
      </c>
      <c r="E199" s="40"/>
      <c r="F199" s="284" t="s">
        <v>319</v>
      </c>
      <c r="G199" s="40"/>
      <c r="H199" s="40"/>
      <c r="I199" s="144"/>
      <c r="J199" s="40"/>
      <c r="K199" s="40"/>
      <c r="L199" s="44"/>
      <c r="M199" s="285"/>
      <c r="N199" s="286"/>
      <c r="O199" s="91"/>
      <c r="P199" s="91"/>
      <c r="Q199" s="91"/>
      <c r="R199" s="91"/>
      <c r="S199" s="91"/>
      <c r="T199" s="92"/>
      <c r="U199" s="38"/>
      <c r="V199" s="38"/>
      <c r="W199" s="38"/>
      <c r="X199" s="38"/>
      <c r="Y199" s="38"/>
      <c r="Z199" s="38"/>
      <c r="AA199" s="38"/>
      <c r="AB199" s="38"/>
      <c r="AC199" s="38"/>
      <c r="AD199" s="38"/>
      <c r="AE199" s="38"/>
      <c r="AT199" s="17" t="s">
        <v>225</v>
      </c>
      <c r="AU199" s="17" t="s">
        <v>86</v>
      </c>
    </row>
    <row r="200" s="13" customFormat="1">
      <c r="A200" s="13"/>
      <c r="B200" s="250"/>
      <c r="C200" s="251"/>
      <c r="D200" s="241" t="s">
        <v>124</v>
      </c>
      <c r="E200" s="252" t="s">
        <v>1</v>
      </c>
      <c r="F200" s="253" t="s">
        <v>320</v>
      </c>
      <c r="G200" s="251"/>
      <c r="H200" s="254">
        <v>16.672999999999998</v>
      </c>
      <c r="I200" s="255"/>
      <c r="J200" s="251"/>
      <c r="K200" s="251"/>
      <c r="L200" s="256"/>
      <c r="M200" s="257"/>
      <c r="N200" s="258"/>
      <c r="O200" s="258"/>
      <c r="P200" s="258"/>
      <c r="Q200" s="258"/>
      <c r="R200" s="258"/>
      <c r="S200" s="258"/>
      <c r="T200" s="259"/>
      <c r="U200" s="13"/>
      <c r="V200" s="13"/>
      <c r="W200" s="13"/>
      <c r="X200" s="13"/>
      <c r="Y200" s="13"/>
      <c r="Z200" s="13"/>
      <c r="AA200" s="13"/>
      <c r="AB200" s="13"/>
      <c r="AC200" s="13"/>
      <c r="AD200" s="13"/>
      <c r="AE200" s="13"/>
      <c r="AT200" s="260" t="s">
        <v>124</v>
      </c>
      <c r="AU200" s="260" t="s">
        <v>86</v>
      </c>
      <c r="AV200" s="13" t="s">
        <v>86</v>
      </c>
      <c r="AW200" s="13" t="s">
        <v>32</v>
      </c>
      <c r="AX200" s="13" t="s">
        <v>84</v>
      </c>
      <c r="AY200" s="260" t="s">
        <v>116</v>
      </c>
    </row>
    <row r="201" s="2" customFormat="1" ht="21.75" customHeight="1">
      <c r="A201" s="38"/>
      <c r="B201" s="39"/>
      <c r="C201" s="226" t="s">
        <v>321</v>
      </c>
      <c r="D201" s="226" t="s">
        <v>117</v>
      </c>
      <c r="E201" s="227" t="s">
        <v>322</v>
      </c>
      <c r="F201" s="228" t="s">
        <v>323</v>
      </c>
      <c r="G201" s="229" t="s">
        <v>230</v>
      </c>
      <c r="H201" s="230">
        <v>21.861000000000001</v>
      </c>
      <c r="I201" s="231"/>
      <c r="J201" s="232">
        <f>ROUND(I201*H201,2)</f>
        <v>0</v>
      </c>
      <c r="K201" s="228" t="s">
        <v>121</v>
      </c>
      <c r="L201" s="44"/>
      <c r="M201" s="233" t="s">
        <v>1</v>
      </c>
      <c r="N201" s="234" t="s">
        <v>41</v>
      </c>
      <c r="O201" s="91"/>
      <c r="P201" s="235">
        <f>O201*H201</f>
        <v>0</v>
      </c>
      <c r="Q201" s="235">
        <v>0</v>
      </c>
      <c r="R201" s="235">
        <f>Q201*H201</f>
        <v>0</v>
      </c>
      <c r="S201" s="235">
        <v>0</v>
      </c>
      <c r="T201" s="236">
        <f>S201*H201</f>
        <v>0</v>
      </c>
      <c r="U201" s="38"/>
      <c r="V201" s="38"/>
      <c r="W201" s="38"/>
      <c r="X201" s="38"/>
      <c r="Y201" s="38"/>
      <c r="Z201" s="38"/>
      <c r="AA201" s="38"/>
      <c r="AB201" s="38"/>
      <c r="AC201" s="38"/>
      <c r="AD201" s="38"/>
      <c r="AE201" s="38"/>
      <c r="AR201" s="237" t="s">
        <v>115</v>
      </c>
      <c r="AT201" s="237" t="s">
        <v>117</v>
      </c>
      <c r="AU201" s="237" t="s">
        <v>86</v>
      </c>
      <c r="AY201" s="17" t="s">
        <v>116</v>
      </c>
      <c r="BE201" s="238">
        <f>IF(N201="základní",J201,0)</f>
        <v>0</v>
      </c>
      <c r="BF201" s="238">
        <f>IF(N201="snížená",J201,0)</f>
        <v>0</v>
      </c>
      <c r="BG201" s="238">
        <f>IF(N201="zákl. přenesená",J201,0)</f>
        <v>0</v>
      </c>
      <c r="BH201" s="238">
        <f>IF(N201="sníž. přenesená",J201,0)</f>
        <v>0</v>
      </c>
      <c r="BI201" s="238">
        <f>IF(N201="nulová",J201,0)</f>
        <v>0</v>
      </c>
      <c r="BJ201" s="17" t="s">
        <v>84</v>
      </c>
      <c r="BK201" s="238">
        <f>ROUND(I201*H201,2)</f>
        <v>0</v>
      </c>
      <c r="BL201" s="17" t="s">
        <v>115</v>
      </c>
      <c r="BM201" s="237" t="s">
        <v>324</v>
      </c>
    </row>
    <row r="202" s="2" customFormat="1">
      <c r="A202" s="38"/>
      <c r="B202" s="39"/>
      <c r="C202" s="40"/>
      <c r="D202" s="241" t="s">
        <v>225</v>
      </c>
      <c r="E202" s="40"/>
      <c r="F202" s="284" t="s">
        <v>325</v>
      </c>
      <c r="G202" s="40"/>
      <c r="H202" s="40"/>
      <c r="I202" s="144"/>
      <c r="J202" s="40"/>
      <c r="K202" s="40"/>
      <c r="L202" s="44"/>
      <c r="M202" s="285"/>
      <c r="N202" s="286"/>
      <c r="O202" s="91"/>
      <c r="P202" s="91"/>
      <c r="Q202" s="91"/>
      <c r="R202" s="91"/>
      <c r="S202" s="91"/>
      <c r="T202" s="92"/>
      <c r="U202" s="38"/>
      <c r="V202" s="38"/>
      <c r="W202" s="38"/>
      <c r="X202" s="38"/>
      <c r="Y202" s="38"/>
      <c r="Z202" s="38"/>
      <c r="AA202" s="38"/>
      <c r="AB202" s="38"/>
      <c r="AC202" s="38"/>
      <c r="AD202" s="38"/>
      <c r="AE202" s="38"/>
      <c r="AT202" s="17" t="s">
        <v>225</v>
      </c>
      <c r="AU202" s="17" t="s">
        <v>86</v>
      </c>
    </row>
    <row r="203" s="13" customFormat="1">
      <c r="A203" s="13"/>
      <c r="B203" s="250"/>
      <c r="C203" s="251"/>
      <c r="D203" s="241" t="s">
        <v>124</v>
      </c>
      <c r="E203" s="252" t="s">
        <v>1</v>
      </c>
      <c r="F203" s="253" t="s">
        <v>326</v>
      </c>
      <c r="G203" s="251"/>
      <c r="H203" s="254">
        <v>5.7599999999999998</v>
      </c>
      <c r="I203" s="255"/>
      <c r="J203" s="251"/>
      <c r="K203" s="251"/>
      <c r="L203" s="256"/>
      <c r="M203" s="257"/>
      <c r="N203" s="258"/>
      <c r="O203" s="258"/>
      <c r="P203" s="258"/>
      <c r="Q203" s="258"/>
      <c r="R203" s="258"/>
      <c r="S203" s="258"/>
      <c r="T203" s="259"/>
      <c r="U203" s="13"/>
      <c r="V203" s="13"/>
      <c r="W203" s="13"/>
      <c r="X203" s="13"/>
      <c r="Y203" s="13"/>
      <c r="Z203" s="13"/>
      <c r="AA203" s="13"/>
      <c r="AB203" s="13"/>
      <c r="AC203" s="13"/>
      <c r="AD203" s="13"/>
      <c r="AE203" s="13"/>
      <c r="AT203" s="260" t="s">
        <v>124</v>
      </c>
      <c r="AU203" s="260" t="s">
        <v>86</v>
      </c>
      <c r="AV203" s="13" t="s">
        <v>86</v>
      </c>
      <c r="AW203" s="13" t="s">
        <v>32</v>
      </c>
      <c r="AX203" s="13" t="s">
        <v>76</v>
      </c>
      <c r="AY203" s="260" t="s">
        <v>116</v>
      </c>
    </row>
    <row r="204" s="13" customFormat="1">
      <c r="A204" s="13"/>
      <c r="B204" s="250"/>
      <c r="C204" s="251"/>
      <c r="D204" s="241" t="s">
        <v>124</v>
      </c>
      <c r="E204" s="252" t="s">
        <v>1</v>
      </c>
      <c r="F204" s="253" t="s">
        <v>327</v>
      </c>
      <c r="G204" s="251"/>
      <c r="H204" s="254">
        <v>24.599</v>
      </c>
      <c r="I204" s="255"/>
      <c r="J204" s="251"/>
      <c r="K204" s="251"/>
      <c r="L204" s="256"/>
      <c r="M204" s="257"/>
      <c r="N204" s="258"/>
      <c r="O204" s="258"/>
      <c r="P204" s="258"/>
      <c r="Q204" s="258"/>
      <c r="R204" s="258"/>
      <c r="S204" s="258"/>
      <c r="T204" s="259"/>
      <c r="U204" s="13"/>
      <c r="V204" s="13"/>
      <c r="W204" s="13"/>
      <c r="X204" s="13"/>
      <c r="Y204" s="13"/>
      <c r="Z204" s="13"/>
      <c r="AA204" s="13"/>
      <c r="AB204" s="13"/>
      <c r="AC204" s="13"/>
      <c r="AD204" s="13"/>
      <c r="AE204" s="13"/>
      <c r="AT204" s="260" t="s">
        <v>124</v>
      </c>
      <c r="AU204" s="260" t="s">
        <v>86</v>
      </c>
      <c r="AV204" s="13" t="s">
        <v>86</v>
      </c>
      <c r="AW204" s="13" t="s">
        <v>32</v>
      </c>
      <c r="AX204" s="13" t="s">
        <v>76</v>
      </c>
      <c r="AY204" s="260" t="s">
        <v>116</v>
      </c>
    </row>
    <row r="205" s="13" customFormat="1">
      <c r="A205" s="13"/>
      <c r="B205" s="250"/>
      <c r="C205" s="251"/>
      <c r="D205" s="241" t="s">
        <v>124</v>
      </c>
      <c r="E205" s="252" t="s">
        <v>1</v>
      </c>
      <c r="F205" s="253" t="s">
        <v>328</v>
      </c>
      <c r="G205" s="251"/>
      <c r="H205" s="254">
        <v>3.3119999999999998</v>
      </c>
      <c r="I205" s="255"/>
      <c r="J205" s="251"/>
      <c r="K205" s="251"/>
      <c r="L205" s="256"/>
      <c r="M205" s="257"/>
      <c r="N205" s="258"/>
      <c r="O205" s="258"/>
      <c r="P205" s="258"/>
      <c r="Q205" s="258"/>
      <c r="R205" s="258"/>
      <c r="S205" s="258"/>
      <c r="T205" s="259"/>
      <c r="U205" s="13"/>
      <c r="V205" s="13"/>
      <c r="W205" s="13"/>
      <c r="X205" s="13"/>
      <c r="Y205" s="13"/>
      <c r="Z205" s="13"/>
      <c r="AA205" s="13"/>
      <c r="AB205" s="13"/>
      <c r="AC205" s="13"/>
      <c r="AD205" s="13"/>
      <c r="AE205" s="13"/>
      <c r="AT205" s="260" t="s">
        <v>124</v>
      </c>
      <c r="AU205" s="260" t="s">
        <v>86</v>
      </c>
      <c r="AV205" s="13" t="s">
        <v>86</v>
      </c>
      <c r="AW205" s="13" t="s">
        <v>32</v>
      </c>
      <c r="AX205" s="13" t="s">
        <v>76</v>
      </c>
      <c r="AY205" s="260" t="s">
        <v>116</v>
      </c>
    </row>
    <row r="206" s="13" customFormat="1">
      <c r="A206" s="13"/>
      <c r="B206" s="250"/>
      <c r="C206" s="251"/>
      <c r="D206" s="241" t="s">
        <v>124</v>
      </c>
      <c r="E206" s="252" t="s">
        <v>1</v>
      </c>
      <c r="F206" s="253" t="s">
        <v>329</v>
      </c>
      <c r="G206" s="251"/>
      <c r="H206" s="254">
        <v>-9.3599999999999994</v>
      </c>
      <c r="I206" s="255"/>
      <c r="J206" s="251"/>
      <c r="K206" s="251"/>
      <c r="L206" s="256"/>
      <c r="M206" s="257"/>
      <c r="N206" s="258"/>
      <c r="O206" s="258"/>
      <c r="P206" s="258"/>
      <c r="Q206" s="258"/>
      <c r="R206" s="258"/>
      <c r="S206" s="258"/>
      <c r="T206" s="259"/>
      <c r="U206" s="13"/>
      <c r="V206" s="13"/>
      <c r="W206" s="13"/>
      <c r="X206" s="13"/>
      <c r="Y206" s="13"/>
      <c r="Z206" s="13"/>
      <c r="AA206" s="13"/>
      <c r="AB206" s="13"/>
      <c r="AC206" s="13"/>
      <c r="AD206" s="13"/>
      <c r="AE206" s="13"/>
      <c r="AT206" s="260" t="s">
        <v>124</v>
      </c>
      <c r="AU206" s="260" t="s">
        <v>86</v>
      </c>
      <c r="AV206" s="13" t="s">
        <v>86</v>
      </c>
      <c r="AW206" s="13" t="s">
        <v>32</v>
      </c>
      <c r="AX206" s="13" t="s">
        <v>76</v>
      </c>
      <c r="AY206" s="260" t="s">
        <v>116</v>
      </c>
    </row>
    <row r="207" s="12" customFormat="1">
      <c r="A207" s="12"/>
      <c r="B207" s="239"/>
      <c r="C207" s="240"/>
      <c r="D207" s="241" t="s">
        <v>124</v>
      </c>
      <c r="E207" s="242" t="s">
        <v>1</v>
      </c>
      <c r="F207" s="243" t="s">
        <v>330</v>
      </c>
      <c r="G207" s="240"/>
      <c r="H207" s="242" t="s">
        <v>1</v>
      </c>
      <c r="I207" s="244"/>
      <c r="J207" s="240"/>
      <c r="K207" s="240"/>
      <c r="L207" s="245"/>
      <c r="M207" s="246"/>
      <c r="N207" s="247"/>
      <c r="O207" s="247"/>
      <c r="P207" s="247"/>
      <c r="Q207" s="247"/>
      <c r="R207" s="247"/>
      <c r="S207" s="247"/>
      <c r="T207" s="248"/>
      <c r="U207" s="12"/>
      <c r="V207" s="12"/>
      <c r="W207" s="12"/>
      <c r="X207" s="12"/>
      <c r="Y207" s="12"/>
      <c r="Z207" s="12"/>
      <c r="AA207" s="12"/>
      <c r="AB207" s="12"/>
      <c r="AC207" s="12"/>
      <c r="AD207" s="12"/>
      <c r="AE207" s="12"/>
      <c r="AT207" s="249" t="s">
        <v>124</v>
      </c>
      <c r="AU207" s="249" t="s">
        <v>86</v>
      </c>
      <c r="AV207" s="12" t="s">
        <v>84</v>
      </c>
      <c r="AW207" s="12" t="s">
        <v>32</v>
      </c>
      <c r="AX207" s="12" t="s">
        <v>76</v>
      </c>
      <c r="AY207" s="249" t="s">
        <v>116</v>
      </c>
    </row>
    <row r="208" s="13" customFormat="1">
      <c r="A208" s="13"/>
      <c r="B208" s="250"/>
      <c r="C208" s="251"/>
      <c r="D208" s="241" t="s">
        <v>124</v>
      </c>
      <c r="E208" s="252" t="s">
        <v>1</v>
      </c>
      <c r="F208" s="253" t="s">
        <v>331</v>
      </c>
      <c r="G208" s="251"/>
      <c r="H208" s="254">
        <v>-0.65000000000000002</v>
      </c>
      <c r="I208" s="255"/>
      <c r="J208" s="251"/>
      <c r="K208" s="251"/>
      <c r="L208" s="256"/>
      <c r="M208" s="257"/>
      <c r="N208" s="258"/>
      <c r="O208" s="258"/>
      <c r="P208" s="258"/>
      <c r="Q208" s="258"/>
      <c r="R208" s="258"/>
      <c r="S208" s="258"/>
      <c r="T208" s="259"/>
      <c r="U208" s="13"/>
      <c r="V208" s="13"/>
      <c r="W208" s="13"/>
      <c r="X208" s="13"/>
      <c r="Y208" s="13"/>
      <c r="Z208" s="13"/>
      <c r="AA208" s="13"/>
      <c r="AB208" s="13"/>
      <c r="AC208" s="13"/>
      <c r="AD208" s="13"/>
      <c r="AE208" s="13"/>
      <c r="AT208" s="260" t="s">
        <v>124</v>
      </c>
      <c r="AU208" s="260" t="s">
        <v>86</v>
      </c>
      <c r="AV208" s="13" t="s">
        <v>86</v>
      </c>
      <c r="AW208" s="13" t="s">
        <v>32</v>
      </c>
      <c r="AX208" s="13" t="s">
        <v>76</v>
      </c>
      <c r="AY208" s="260" t="s">
        <v>116</v>
      </c>
    </row>
    <row r="209" s="12" customFormat="1">
      <c r="A209" s="12"/>
      <c r="B209" s="239"/>
      <c r="C209" s="240"/>
      <c r="D209" s="241" t="s">
        <v>124</v>
      </c>
      <c r="E209" s="242" t="s">
        <v>1</v>
      </c>
      <c r="F209" s="243" t="s">
        <v>332</v>
      </c>
      <c r="G209" s="240"/>
      <c r="H209" s="242" t="s">
        <v>1</v>
      </c>
      <c r="I209" s="244"/>
      <c r="J209" s="240"/>
      <c r="K209" s="240"/>
      <c r="L209" s="245"/>
      <c r="M209" s="246"/>
      <c r="N209" s="247"/>
      <c r="O209" s="247"/>
      <c r="P209" s="247"/>
      <c r="Q209" s="247"/>
      <c r="R209" s="247"/>
      <c r="S209" s="247"/>
      <c r="T209" s="248"/>
      <c r="U209" s="12"/>
      <c r="V209" s="12"/>
      <c r="W209" s="12"/>
      <c r="X209" s="12"/>
      <c r="Y209" s="12"/>
      <c r="Z209" s="12"/>
      <c r="AA209" s="12"/>
      <c r="AB209" s="12"/>
      <c r="AC209" s="12"/>
      <c r="AD209" s="12"/>
      <c r="AE209" s="12"/>
      <c r="AT209" s="249" t="s">
        <v>124</v>
      </c>
      <c r="AU209" s="249" t="s">
        <v>86</v>
      </c>
      <c r="AV209" s="12" t="s">
        <v>84</v>
      </c>
      <c r="AW209" s="12" t="s">
        <v>32</v>
      </c>
      <c r="AX209" s="12" t="s">
        <v>76</v>
      </c>
      <c r="AY209" s="249" t="s">
        <v>116</v>
      </c>
    </row>
    <row r="210" s="13" customFormat="1">
      <c r="A210" s="13"/>
      <c r="B210" s="250"/>
      <c r="C210" s="251"/>
      <c r="D210" s="241" t="s">
        <v>124</v>
      </c>
      <c r="E210" s="252" t="s">
        <v>1</v>
      </c>
      <c r="F210" s="253" t="s">
        <v>333</v>
      </c>
      <c r="G210" s="251"/>
      <c r="H210" s="254">
        <v>-1.8</v>
      </c>
      <c r="I210" s="255"/>
      <c r="J210" s="251"/>
      <c r="K210" s="251"/>
      <c r="L210" s="256"/>
      <c r="M210" s="257"/>
      <c r="N210" s="258"/>
      <c r="O210" s="258"/>
      <c r="P210" s="258"/>
      <c r="Q210" s="258"/>
      <c r="R210" s="258"/>
      <c r="S210" s="258"/>
      <c r="T210" s="259"/>
      <c r="U210" s="13"/>
      <c r="V210" s="13"/>
      <c r="W210" s="13"/>
      <c r="X210" s="13"/>
      <c r="Y210" s="13"/>
      <c r="Z210" s="13"/>
      <c r="AA210" s="13"/>
      <c r="AB210" s="13"/>
      <c r="AC210" s="13"/>
      <c r="AD210" s="13"/>
      <c r="AE210" s="13"/>
      <c r="AT210" s="260" t="s">
        <v>124</v>
      </c>
      <c r="AU210" s="260" t="s">
        <v>86</v>
      </c>
      <c r="AV210" s="13" t="s">
        <v>86</v>
      </c>
      <c r="AW210" s="13" t="s">
        <v>32</v>
      </c>
      <c r="AX210" s="13" t="s">
        <v>76</v>
      </c>
      <c r="AY210" s="260" t="s">
        <v>116</v>
      </c>
    </row>
    <row r="211" s="15" customFormat="1">
      <c r="A211" s="15"/>
      <c r="B211" s="273"/>
      <c r="C211" s="274"/>
      <c r="D211" s="241" t="s">
        <v>124</v>
      </c>
      <c r="E211" s="275" t="s">
        <v>1</v>
      </c>
      <c r="F211" s="276" t="s">
        <v>203</v>
      </c>
      <c r="G211" s="274"/>
      <c r="H211" s="277">
        <v>21.861000000000001</v>
      </c>
      <c r="I211" s="278"/>
      <c r="J211" s="274"/>
      <c r="K211" s="274"/>
      <c r="L211" s="279"/>
      <c r="M211" s="280"/>
      <c r="N211" s="281"/>
      <c r="O211" s="281"/>
      <c r="P211" s="281"/>
      <c r="Q211" s="281"/>
      <c r="R211" s="281"/>
      <c r="S211" s="281"/>
      <c r="T211" s="282"/>
      <c r="U211" s="15"/>
      <c r="V211" s="15"/>
      <c r="W211" s="15"/>
      <c r="X211" s="15"/>
      <c r="Y211" s="15"/>
      <c r="Z211" s="15"/>
      <c r="AA211" s="15"/>
      <c r="AB211" s="15"/>
      <c r="AC211" s="15"/>
      <c r="AD211" s="15"/>
      <c r="AE211" s="15"/>
      <c r="AT211" s="283" t="s">
        <v>124</v>
      </c>
      <c r="AU211" s="283" t="s">
        <v>86</v>
      </c>
      <c r="AV211" s="15" t="s">
        <v>115</v>
      </c>
      <c r="AW211" s="15" t="s">
        <v>32</v>
      </c>
      <c r="AX211" s="15" t="s">
        <v>84</v>
      </c>
      <c r="AY211" s="283" t="s">
        <v>116</v>
      </c>
    </row>
    <row r="212" s="2" customFormat="1" ht="21.75" customHeight="1">
      <c r="A212" s="38"/>
      <c r="B212" s="39"/>
      <c r="C212" s="226" t="s">
        <v>334</v>
      </c>
      <c r="D212" s="226" t="s">
        <v>117</v>
      </c>
      <c r="E212" s="227" t="s">
        <v>335</v>
      </c>
      <c r="F212" s="228" t="s">
        <v>336</v>
      </c>
      <c r="G212" s="229" t="s">
        <v>230</v>
      </c>
      <c r="H212" s="230">
        <v>8.5999999999999996</v>
      </c>
      <c r="I212" s="231"/>
      <c r="J212" s="232">
        <f>ROUND(I212*H212,2)</f>
        <v>0</v>
      </c>
      <c r="K212" s="228" t="s">
        <v>121</v>
      </c>
      <c r="L212" s="44"/>
      <c r="M212" s="233" t="s">
        <v>1</v>
      </c>
      <c r="N212" s="234" t="s">
        <v>41</v>
      </c>
      <c r="O212" s="91"/>
      <c r="P212" s="235">
        <f>O212*H212</f>
        <v>0</v>
      </c>
      <c r="Q212" s="235">
        <v>0</v>
      </c>
      <c r="R212" s="235">
        <f>Q212*H212</f>
        <v>0</v>
      </c>
      <c r="S212" s="235">
        <v>0</v>
      </c>
      <c r="T212" s="236">
        <f>S212*H212</f>
        <v>0</v>
      </c>
      <c r="U212" s="38"/>
      <c r="V212" s="38"/>
      <c r="W212" s="38"/>
      <c r="X212" s="38"/>
      <c r="Y212" s="38"/>
      <c r="Z212" s="38"/>
      <c r="AA212" s="38"/>
      <c r="AB212" s="38"/>
      <c r="AC212" s="38"/>
      <c r="AD212" s="38"/>
      <c r="AE212" s="38"/>
      <c r="AR212" s="237" t="s">
        <v>115</v>
      </c>
      <c r="AT212" s="237" t="s">
        <v>117</v>
      </c>
      <c r="AU212" s="237" t="s">
        <v>86</v>
      </c>
      <c r="AY212" s="17" t="s">
        <v>116</v>
      </c>
      <c r="BE212" s="238">
        <f>IF(N212="základní",J212,0)</f>
        <v>0</v>
      </c>
      <c r="BF212" s="238">
        <f>IF(N212="snížená",J212,0)</f>
        <v>0</v>
      </c>
      <c r="BG212" s="238">
        <f>IF(N212="zákl. přenesená",J212,0)</f>
        <v>0</v>
      </c>
      <c r="BH212" s="238">
        <f>IF(N212="sníž. přenesená",J212,0)</f>
        <v>0</v>
      </c>
      <c r="BI212" s="238">
        <f>IF(N212="nulová",J212,0)</f>
        <v>0</v>
      </c>
      <c r="BJ212" s="17" t="s">
        <v>84</v>
      </c>
      <c r="BK212" s="238">
        <f>ROUND(I212*H212,2)</f>
        <v>0</v>
      </c>
      <c r="BL212" s="17" t="s">
        <v>115</v>
      </c>
      <c r="BM212" s="237" t="s">
        <v>337</v>
      </c>
    </row>
    <row r="213" s="2" customFormat="1">
      <c r="A213" s="38"/>
      <c r="B213" s="39"/>
      <c r="C213" s="40"/>
      <c r="D213" s="241" t="s">
        <v>225</v>
      </c>
      <c r="E213" s="40"/>
      <c r="F213" s="284" t="s">
        <v>338</v>
      </c>
      <c r="G213" s="40"/>
      <c r="H213" s="40"/>
      <c r="I213" s="144"/>
      <c r="J213" s="40"/>
      <c r="K213" s="40"/>
      <c r="L213" s="44"/>
      <c r="M213" s="285"/>
      <c r="N213" s="286"/>
      <c r="O213" s="91"/>
      <c r="P213" s="91"/>
      <c r="Q213" s="91"/>
      <c r="R213" s="91"/>
      <c r="S213" s="91"/>
      <c r="T213" s="92"/>
      <c r="U213" s="38"/>
      <c r="V213" s="38"/>
      <c r="W213" s="38"/>
      <c r="X213" s="38"/>
      <c r="Y213" s="38"/>
      <c r="Z213" s="38"/>
      <c r="AA213" s="38"/>
      <c r="AB213" s="38"/>
      <c r="AC213" s="38"/>
      <c r="AD213" s="38"/>
      <c r="AE213" s="38"/>
      <c r="AT213" s="17" t="s">
        <v>225</v>
      </c>
      <c r="AU213" s="17" t="s">
        <v>86</v>
      </c>
    </row>
    <row r="214" s="12" customFormat="1">
      <c r="A214" s="12"/>
      <c r="B214" s="239"/>
      <c r="C214" s="240"/>
      <c r="D214" s="241" t="s">
        <v>124</v>
      </c>
      <c r="E214" s="242" t="s">
        <v>1</v>
      </c>
      <c r="F214" s="243" t="s">
        <v>339</v>
      </c>
      <c r="G214" s="240"/>
      <c r="H214" s="242" t="s">
        <v>1</v>
      </c>
      <c r="I214" s="244"/>
      <c r="J214" s="240"/>
      <c r="K214" s="240"/>
      <c r="L214" s="245"/>
      <c r="M214" s="246"/>
      <c r="N214" s="247"/>
      <c r="O214" s="247"/>
      <c r="P214" s="247"/>
      <c r="Q214" s="247"/>
      <c r="R214" s="247"/>
      <c r="S214" s="247"/>
      <c r="T214" s="248"/>
      <c r="U214" s="12"/>
      <c r="V214" s="12"/>
      <c r="W214" s="12"/>
      <c r="X214" s="12"/>
      <c r="Y214" s="12"/>
      <c r="Z214" s="12"/>
      <c r="AA214" s="12"/>
      <c r="AB214" s="12"/>
      <c r="AC214" s="12"/>
      <c r="AD214" s="12"/>
      <c r="AE214" s="12"/>
      <c r="AT214" s="249" t="s">
        <v>124</v>
      </c>
      <c r="AU214" s="249" t="s">
        <v>86</v>
      </c>
      <c r="AV214" s="12" t="s">
        <v>84</v>
      </c>
      <c r="AW214" s="12" t="s">
        <v>32</v>
      </c>
      <c r="AX214" s="12" t="s">
        <v>76</v>
      </c>
      <c r="AY214" s="249" t="s">
        <v>116</v>
      </c>
    </row>
    <row r="215" s="13" customFormat="1">
      <c r="A215" s="13"/>
      <c r="B215" s="250"/>
      <c r="C215" s="251"/>
      <c r="D215" s="241" t="s">
        <v>124</v>
      </c>
      <c r="E215" s="252" t="s">
        <v>1</v>
      </c>
      <c r="F215" s="253" t="s">
        <v>340</v>
      </c>
      <c r="G215" s="251"/>
      <c r="H215" s="254">
        <v>9.3599999999999994</v>
      </c>
      <c r="I215" s="255"/>
      <c r="J215" s="251"/>
      <c r="K215" s="251"/>
      <c r="L215" s="256"/>
      <c r="M215" s="257"/>
      <c r="N215" s="258"/>
      <c r="O215" s="258"/>
      <c r="P215" s="258"/>
      <c r="Q215" s="258"/>
      <c r="R215" s="258"/>
      <c r="S215" s="258"/>
      <c r="T215" s="259"/>
      <c r="U215" s="13"/>
      <c r="V215" s="13"/>
      <c r="W215" s="13"/>
      <c r="X215" s="13"/>
      <c r="Y215" s="13"/>
      <c r="Z215" s="13"/>
      <c r="AA215" s="13"/>
      <c r="AB215" s="13"/>
      <c r="AC215" s="13"/>
      <c r="AD215" s="13"/>
      <c r="AE215" s="13"/>
      <c r="AT215" s="260" t="s">
        <v>124</v>
      </c>
      <c r="AU215" s="260" t="s">
        <v>86</v>
      </c>
      <c r="AV215" s="13" t="s">
        <v>86</v>
      </c>
      <c r="AW215" s="13" t="s">
        <v>32</v>
      </c>
      <c r="AX215" s="13" t="s">
        <v>76</v>
      </c>
      <c r="AY215" s="260" t="s">
        <v>116</v>
      </c>
    </row>
    <row r="216" s="12" customFormat="1">
      <c r="A216" s="12"/>
      <c r="B216" s="239"/>
      <c r="C216" s="240"/>
      <c r="D216" s="241" t="s">
        <v>124</v>
      </c>
      <c r="E216" s="242" t="s">
        <v>1</v>
      </c>
      <c r="F216" s="243" t="s">
        <v>341</v>
      </c>
      <c r="G216" s="240"/>
      <c r="H216" s="242" t="s">
        <v>1</v>
      </c>
      <c r="I216" s="244"/>
      <c r="J216" s="240"/>
      <c r="K216" s="240"/>
      <c r="L216" s="245"/>
      <c r="M216" s="246"/>
      <c r="N216" s="247"/>
      <c r="O216" s="247"/>
      <c r="P216" s="247"/>
      <c r="Q216" s="247"/>
      <c r="R216" s="247"/>
      <c r="S216" s="247"/>
      <c r="T216" s="248"/>
      <c r="U216" s="12"/>
      <c r="V216" s="12"/>
      <c r="W216" s="12"/>
      <c r="X216" s="12"/>
      <c r="Y216" s="12"/>
      <c r="Z216" s="12"/>
      <c r="AA216" s="12"/>
      <c r="AB216" s="12"/>
      <c r="AC216" s="12"/>
      <c r="AD216" s="12"/>
      <c r="AE216" s="12"/>
      <c r="AT216" s="249" t="s">
        <v>124</v>
      </c>
      <c r="AU216" s="249" t="s">
        <v>86</v>
      </c>
      <c r="AV216" s="12" t="s">
        <v>84</v>
      </c>
      <c r="AW216" s="12" t="s">
        <v>32</v>
      </c>
      <c r="AX216" s="12" t="s">
        <v>76</v>
      </c>
      <c r="AY216" s="249" t="s">
        <v>116</v>
      </c>
    </row>
    <row r="217" s="13" customFormat="1">
      <c r="A217" s="13"/>
      <c r="B217" s="250"/>
      <c r="C217" s="251"/>
      <c r="D217" s="241" t="s">
        <v>124</v>
      </c>
      <c r="E217" s="252" t="s">
        <v>1</v>
      </c>
      <c r="F217" s="253" t="s">
        <v>342</v>
      </c>
      <c r="G217" s="251"/>
      <c r="H217" s="254">
        <v>-0.76000000000000001</v>
      </c>
      <c r="I217" s="255"/>
      <c r="J217" s="251"/>
      <c r="K217" s="251"/>
      <c r="L217" s="256"/>
      <c r="M217" s="257"/>
      <c r="N217" s="258"/>
      <c r="O217" s="258"/>
      <c r="P217" s="258"/>
      <c r="Q217" s="258"/>
      <c r="R217" s="258"/>
      <c r="S217" s="258"/>
      <c r="T217" s="259"/>
      <c r="U217" s="13"/>
      <c r="V217" s="13"/>
      <c r="W217" s="13"/>
      <c r="X217" s="13"/>
      <c r="Y217" s="13"/>
      <c r="Z217" s="13"/>
      <c r="AA217" s="13"/>
      <c r="AB217" s="13"/>
      <c r="AC217" s="13"/>
      <c r="AD217" s="13"/>
      <c r="AE217" s="13"/>
      <c r="AT217" s="260" t="s">
        <v>124</v>
      </c>
      <c r="AU217" s="260" t="s">
        <v>86</v>
      </c>
      <c r="AV217" s="13" t="s">
        <v>86</v>
      </c>
      <c r="AW217" s="13" t="s">
        <v>32</v>
      </c>
      <c r="AX217" s="13" t="s">
        <v>76</v>
      </c>
      <c r="AY217" s="260" t="s">
        <v>116</v>
      </c>
    </row>
    <row r="218" s="15" customFormat="1">
      <c r="A218" s="15"/>
      <c r="B218" s="273"/>
      <c r="C218" s="274"/>
      <c r="D218" s="241" t="s">
        <v>124</v>
      </c>
      <c r="E218" s="275" t="s">
        <v>1</v>
      </c>
      <c r="F218" s="276" t="s">
        <v>203</v>
      </c>
      <c r="G218" s="274"/>
      <c r="H218" s="277">
        <v>8.5999999999999996</v>
      </c>
      <c r="I218" s="278"/>
      <c r="J218" s="274"/>
      <c r="K218" s="274"/>
      <c r="L218" s="279"/>
      <c r="M218" s="280"/>
      <c r="N218" s="281"/>
      <c r="O218" s="281"/>
      <c r="P218" s="281"/>
      <c r="Q218" s="281"/>
      <c r="R218" s="281"/>
      <c r="S218" s="281"/>
      <c r="T218" s="282"/>
      <c r="U218" s="15"/>
      <c r="V218" s="15"/>
      <c r="W218" s="15"/>
      <c r="X218" s="15"/>
      <c r="Y218" s="15"/>
      <c r="Z218" s="15"/>
      <c r="AA218" s="15"/>
      <c r="AB218" s="15"/>
      <c r="AC218" s="15"/>
      <c r="AD218" s="15"/>
      <c r="AE218" s="15"/>
      <c r="AT218" s="283" t="s">
        <v>124</v>
      </c>
      <c r="AU218" s="283" t="s">
        <v>86</v>
      </c>
      <c r="AV218" s="15" t="s">
        <v>115</v>
      </c>
      <c r="AW218" s="15" t="s">
        <v>32</v>
      </c>
      <c r="AX218" s="15" t="s">
        <v>84</v>
      </c>
      <c r="AY218" s="283" t="s">
        <v>116</v>
      </c>
    </row>
    <row r="219" s="2" customFormat="1" ht="16.5" customHeight="1">
      <c r="A219" s="38"/>
      <c r="B219" s="39"/>
      <c r="C219" s="287" t="s">
        <v>343</v>
      </c>
      <c r="D219" s="287" t="s">
        <v>344</v>
      </c>
      <c r="E219" s="288" t="s">
        <v>345</v>
      </c>
      <c r="F219" s="289" t="s">
        <v>346</v>
      </c>
      <c r="G219" s="290" t="s">
        <v>317</v>
      </c>
      <c r="H219" s="291">
        <v>17.199999999999999</v>
      </c>
      <c r="I219" s="292"/>
      <c r="J219" s="293">
        <f>ROUND(I219*H219,2)</f>
        <v>0</v>
      </c>
      <c r="K219" s="289" t="s">
        <v>121</v>
      </c>
      <c r="L219" s="294"/>
      <c r="M219" s="295" t="s">
        <v>1</v>
      </c>
      <c r="N219" s="296" t="s">
        <v>41</v>
      </c>
      <c r="O219" s="91"/>
      <c r="P219" s="235">
        <f>O219*H219</f>
        <v>0</v>
      </c>
      <c r="Q219" s="235">
        <v>1</v>
      </c>
      <c r="R219" s="235">
        <f>Q219*H219</f>
        <v>17.199999999999999</v>
      </c>
      <c r="S219" s="235">
        <v>0</v>
      </c>
      <c r="T219" s="236">
        <f>S219*H219</f>
        <v>0</v>
      </c>
      <c r="U219" s="38"/>
      <c r="V219" s="38"/>
      <c r="W219" s="38"/>
      <c r="X219" s="38"/>
      <c r="Y219" s="38"/>
      <c r="Z219" s="38"/>
      <c r="AA219" s="38"/>
      <c r="AB219" s="38"/>
      <c r="AC219" s="38"/>
      <c r="AD219" s="38"/>
      <c r="AE219" s="38"/>
      <c r="AR219" s="237" t="s">
        <v>161</v>
      </c>
      <c r="AT219" s="237" t="s">
        <v>344</v>
      </c>
      <c r="AU219" s="237" t="s">
        <v>86</v>
      </c>
      <c r="AY219" s="17" t="s">
        <v>116</v>
      </c>
      <c r="BE219" s="238">
        <f>IF(N219="základní",J219,0)</f>
        <v>0</v>
      </c>
      <c r="BF219" s="238">
        <f>IF(N219="snížená",J219,0)</f>
        <v>0</v>
      </c>
      <c r="BG219" s="238">
        <f>IF(N219="zákl. přenesená",J219,0)</f>
        <v>0</v>
      </c>
      <c r="BH219" s="238">
        <f>IF(N219="sníž. přenesená",J219,0)</f>
        <v>0</v>
      </c>
      <c r="BI219" s="238">
        <f>IF(N219="nulová",J219,0)</f>
        <v>0</v>
      </c>
      <c r="BJ219" s="17" t="s">
        <v>84</v>
      </c>
      <c r="BK219" s="238">
        <f>ROUND(I219*H219,2)</f>
        <v>0</v>
      </c>
      <c r="BL219" s="17" t="s">
        <v>115</v>
      </c>
      <c r="BM219" s="237" t="s">
        <v>347</v>
      </c>
    </row>
    <row r="220" s="13" customFormat="1">
      <c r="A220" s="13"/>
      <c r="B220" s="250"/>
      <c r="C220" s="251"/>
      <c r="D220" s="241" t="s">
        <v>124</v>
      </c>
      <c r="E220" s="252" t="s">
        <v>1</v>
      </c>
      <c r="F220" s="253" t="s">
        <v>348</v>
      </c>
      <c r="G220" s="251"/>
      <c r="H220" s="254">
        <v>17.199999999999999</v>
      </c>
      <c r="I220" s="255"/>
      <c r="J220" s="251"/>
      <c r="K220" s="251"/>
      <c r="L220" s="256"/>
      <c r="M220" s="257"/>
      <c r="N220" s="258"/>
      <c r="O220" s="258"/>
      <c r="P220" s="258"/>
      <c r="Q220" s="258"/>
      <c r="R220" s="258"/>
      <c r="S220" s="258"/>
      <c r="T220" s="259"/>
      <c r="U220" s="13"/>
      <c r="V220" s="13"/>
      <c r="W220" s="13"/>
      <c r="X220" s="13"/>
      <c r="Y220" s="13"/>
      <c r="Z220" s="13"/>
      <c r="AA220" s="13"/>
      <c r="AB220" s="13"/>
      <c r="AC220" s="13"/>
      <c r="AD220" s="13"/>
      <c r="AE220" s="13"/>
      <c r="AT220" s="260" t="s">
        <v>124</v>
      </c>
      <c r="AU220" s="260" t="s">
        <v>86</v>
      </c>
      <c r="AV220" s="13" t="s">
        <v>86</v>
      </c>
      <c r="AW220" s="13" t="s">
        <v>32</v>
      </c>
      <c r="AX220" s="13" t="s">
        <v>84</v>
      </c>
      <c r="AY220" s="260" t="s">
        <v>116</v>
      </c>
    </row>
    <row r="221" s="2" customFormat="1" ht="21.75" customHeight="1">
      <c r="A221" s="38"/>
      <c r="B221" s="39"/>
      <c r="C221" s="226" t="s">
        <v>349</v>
      </c>
      <c r="D221" s="226" t="s">
        <v>117</v>
      </c>
      <c r="E221" s="227" t="s">
        <v>350</v>
      </c>
      <c r="F221" s="228" t="s">
        <v>351</v>
      </c>
      <c r="G221" s="229" t="s">
        <v>199</v>
      </c>
      <c r="H221" s="230">
        <v>38.619999999999997</v>
      </c>
      <c r="I221" s="231"/>
      <c r="J221" s="232">
        <f>ROUND(I221*H221,2)</f>
        <v>0</v>
      </c>
      <c r="K221" s="228" t="s">
        <v>121</v>
      </c>
      <c r="L221" s="44"/>
      <c r="M221" s="233" t="s">
        <v>1</v>
      </c>
      <c r="N221" s="234" t="s">
        <v>41</v>
      </c>
      <c r="O221" s="91"/>
      <c r="P221" s="235">
        <f>O221*H221</f>
        <v>0</v>
      </c>
      <c r="Q221" s="235">
        <v>0</v>
      </c>
      <c r="R221" s="235">
        <f>Q221*H221</f>
        <v>0</v>
      </c>
      <c r="S221" s="235">
        <v>0</v>
      </c>
      <c r="T221" s="236">
        <f>S221*H221</f>
        <v>0</v>
      </c>
      <c r="U221" s="38"/>
      <c r="V221" s="38"/>
      <c r="W221" s="38"/>
      <c r="X221" s="38"/>
      <c r="Y221" s="38"/>
      <c r="Z221" s="38"/>
      <c r="AA221" s="38"/>
      <c r="AB221" s="38"/>
      <c r="AC221" s="38"/>
      <c r="AD221" s="38"/>
      <c r="AE221" s="38"/>
      <c r="AR221" s="237" t="s">
        <v>115</v>
      </c>
      <c r="AT221" s="237" t="s">
        <v>117</v>
      </c>
      <c r="AU221" s="237" t="s">
        <v>86</v>
      </c>
      <c r="AY221" s="17" t="s">
        <v>116</v>
      </c>
      <c r="BE221" s="238">
        <f>IF(N221="základní",J221,0)</f>
        <v>0</v>
      </c>
      <c r="BF221" s="238">
        <f>IF(N221="snížená",J221,0)</f>
        <v>0</v>
      </c>
      <c r="BG221" s="238">
        <f>IF(N221="zákl. přenesená",J221,0)</f>
        <v>0</v>
      </c>
      <c r="BH221" s="238">
        <f>IF(N221="sníž. přenesená",J221,0)</f>
        <v>0</v>
      </c>
      <c r="BI221" s="238">
        <f>IF(N221="nulová",J221,0)</f>
        <v>0</v>
      </c>
      <c r="BJ221" s="17" t="s">
        <v>84</v>
      </c>
      <c r="BK221" s="238">
        <f>ROUND(I221*H221,2)</f>
        <v>0</v>
      </c>
      <c r="BL221" s="17" t="s">
        <v>115</v>
      </c>
      <c r="BM221" s="237" t="s">
        <v>352</v>
      </c>
    </row>
    <row r="222" s="2" customFormat="1">
      <c r="A222" s="38"/>
      <c r="B222" s="39"/>
      <c r="C222" s="40"/>
      <c r="D222" s="241" t="s">
        <v>225</v>
      </c>
      <c r="E222" s="40"/>
      <c r="F222" s="284" t="s">
        <v>353</v>
      </c>
      <c r="G222" s="40"/>
      <c r="H222" s="40"/>
      <c r="I222" s="144"/>
      <c r="J222" s="40"/>
      <c r="K222" s="40"/>
      <c r="L222" s="44"/>
      <c r="M222" s="285"/>
      <c r="N222" s="286"/>
      <c r="O222" s="91"/>
      <c r="P222" s="91"/>
      <c r="Q222" s="91"/>
      <c r="R222" s="91"/>
      <c r="S222" s="91"/>
      <c r="T222" s="92"/>
      <c r="U222" s="38"/>
      <c r="V222" s="38"/>
      <c r="W222" s="38"/>
      <c r="X222" s="38"/>
      <c r="Y222" s="38"/>
      <c r="Z222" s="38"/>
      <c r="AA222" s="38"/>
      <c r="AB222" s="38"/>
      <c r="AC222" s="38"/>
      <c r="AD222" s="38"/>
      <c r="AE222" s="38"/>
      <c r="AT222" s="17" t="s">
        <v>225</v>
      </c>
      <c r="AU222" s="17" t="s">
        <v>86</v>
      </c>
    </row>
    <row r="223" s="13" customFormat="1">
      <c r="A223" s="13"/>
      <c r="B223" s="250"/>
      <c r="C223" s="251"/>
      <c r="D223" s="241" t="s">
        <v>124</v>
      </c>
      <c r="E223" s="252" t="s">
        <v>1</v>
      </c>
      <c r="F223" s="253" t="s">
        <v>354</v>
      </c>
      <c r="G223" s="251"/>
      <c r="H223" s="254">
        <v>38.619999999999997</v>
      </c>
      <c r="I223" s="255"/>
      <c r="J223" s="251"/>
      <c r="K223" s="251"/>
      <c r="L223" s="256"/>
      <c r="M223" s="257"/>
      <c r="N223" s="258"/>
      <c r="O223" s="258"/>
      <c r="P223" s="258"/>
      <c r="Q223" s="258"/>
      <c r="R223" s="258"/>
      <c r="S223" s="258"/>
      <c r="T223" s="259"/>
      <c r="U223" s="13"/>
      <c r="V223" s="13"/>
      <c r="W223" s="13"/>
      <c r="X223" s="13"/>
      <c r="Y223" s="13"/>
      <c r="Z223" s="13"/>
      <c r="AA223" s="13"/>
      <c r="AB223" s="13"/>
      <c r="AC223" s="13"/>
      <c r="AD223" s="13"/>
      <c r="AE223" s="13"/>
      <c r="AT223" s="260" t="s">
        <v>124</v>
      </c>
      <c r="AU223" s="260" t="s">
        <v>86</v>
      </c>
      <c r="AV223" s="13" t="s">
        <v>86</v>
      </c>
      <c r="AW223" s="13" t="s">
        <v>32</v>
      </c>
      <c r="AX223" s="13" t="s">
        <v>84</v>
      </c>
      <c r="AY223" s="260" t="s">
        <v>116</v>
      </c>
    </row>
    <row r="224" s="2" customFormat="1" ht="21.75" customHeight="1">
      <c r="A224" s="38"/>
      <c r="B224" s="39"/>
      <c r="C224" s="226" t="s">
        <v>355</v>
      </c>
      <c r="D224" s="226" t="s">
        <v>117</v>
      </c>
      <c r="E224" s="227" t="s">
        <v>356</v>
      </c>
      <c r="F224" s="228" t="s">
        <v>357</v>
      </c>
      <c r="G224" s="229" t="s">
        <v>199</v>
      </c>
      <c r="H224" s="230">
        <v>38.619999999999997</v>
      </c>
      <c r="I224" s="231"/>
      <c r="J224" s="232">
        <f>ROUND(I224*H224,2)</f>
        <v>0</v>
      </c>
      <c r="K224" s="228" t="s">
        <v>121</v>
      </c>
      <c r="L224" s="44"/>
      <c r="M224" s="233" t="s">
        <v>1</v>
      </c>
      <c r="N224" s="234" t="s">
        <v>41</v>
      </c>
      <c r="O224" s="91"/>
      <c r="P224" s="235">
        <f>O224*H224</f>
        <v>0</v>
      </c>
      <c r="Q224" s="235">
        <v>0</v>
      </c>
      <c r="R224" s="235">
        <f>Q224*H224</f>
        <v>0</v>
      </c>
      <c r="S224" s="235">
        <v>0</v>
      </c>
      <c r="T224" s="236">
        <f>S224*H224</f>
        <v>0</v>
      </c>
      <c r="U224" s="38"/>
      <c r="V224" s="38"/>
      <c r="W224" s="38"/>
      <c r="X224" s="38"/>
      <c r="Y224" s="38"/>
      <c r="Z224" s="38"/>
      <c r="AA224" s="38"/>
      <c r="AB224" s="38"/>
      <c r="AC224" s="38"/>
      <c r="AD224" s="38"/>
      <c r="AE224" s="38"/>
      <c r="AR224" s="237" t="s">
        <v>115</v>
      </c>
      <c r="AT224" s="237" t="s">
        <v>117</v>
      </c>
      <c r="AU224" s="237" t="s">
        <v>86</v>
      </c>
      <c r="AY224" s="17" t="s">
        <v>116</v>
      </c>
      <c r="BE224" s="238">
        <f>IF(N224="základní",J224,0)</f>
        <v>0</v>
      </c>
      <c r="BF224" s="238">
        <f>IF(N224="snížená",J224,0)</f>
        <v>0</v>
      </c>
      <c r="BG224" s="238">
        <f>IF(N224="zákl. přenesená",J224,0)</f>
        <v>0</v>
      </c>
      <c r="BH224" s="238">
        <f>IF(N224="sníž. přenesená",J224,0)</f>
        <v>0</v>
      </c>
      <c r="BI224" s="238">
        <f>IF(N224="nulová",J224,0)</f>
        <v>0</v>
      </c>
      <c r="BJ224" s="17" t="s">
        <v>84</v>
      </c>
      <c r="BK224" s="238">
        <f>ROUND(I224*H224,2)</f>
        <v>0</v>
      </c>
      <c r="BL224" s="17" t="s">
        <v>115</v>
      </c>
      <c r="BM224" s="237" t="s">
        <v>358</v>
      </c>
    </row>
    <row r="225" s="2" customFormat="1">
      <c r="A225" s="38"/>
      <c r="B225" s="39"/>
      <c r="C225" s="40"/>
      <c r="D225" s="241" t="s">
        <v>225</v>
      </c>
      <c r="E225" s="40"/>
      <c r="F225" s="284" t="s">
        <v>359</v>
      </c>
      <c r="G225" s="40"/>
      <c r="H225" s="40"/>
      <c r="I225" s="144"/>
      <c r="J225" s="40"/>
      <c r="K225" s="40"/>
      <c r="L225" s="44"/>
      <c r="M225" s="285"/>
      <c r="N225" s="286"/>
      <c r="O225" s="91"/>
      <c r="P225" s="91"/>
      <c r="Q225" s="91"/>
      <c r="R225" s="91"/>
      <c r="S225" s="91"/>
      <c r="T225" s="92"/>
      <c r="U225" s="38"/>
      <c r="V225" s="38"/>
      <c r="W225" s="38"/>
      <c r="X225" s="38"/>
      <c r="Y225" s="38"/>
      <c r="Z225" s="38"/>
      <c r="AA225" s="38"/>
      <c r="AB225" s="38"/>
      <c r="AC225" s="38"/>
      <c r="AD225" s="38"/>
      <c r="AE225" s="38"/>
      <c r="AT225" s="17" t="s">
        <v>225</v>
      </c>
      <c r="AU225" s="17" t="s">
        <v>86</v>
      </c>
    </row>
    <row r="226" s="13" customFormat="1">
      <c r="A226" s="13"/>
      <c r="B226" s="250"/>
      <c r="C226" s="251"/>
      <c r="D226" s="241" t="s">
        <v>124</v>
      </c>
      <c r="E226" s="252" t="s">
        <v>1</v>
      </c>
      <c r="F226" s="253" t="s">
        <v>360</v>
      </c>
      <c r="G226" s="251"/>
      <c r="H226" s="254">
        <v>38.619999999999997</v>
      </c>
      <c r="I226" s="255"/>
      <c r="J226" s="251"/>
      <c r="K226" s="251"/>
      <c r="L226" s="256"/>
      <c r="M226" s="257"/>
      <c r="N226" s="258"/>
      <c r="O226" s="258"/>
      <c r="P226" s="258"/>
      <c r="Q226" s="258"/>
      <c r="R226" s="258"/>
      <c r="S226" s="258"/>
      <c r="T226" s="259"/>
      <c r="U226" s="13"/>
      <c r="V226" s="13"/>
      <c r="W226" s="13"/>
      <c r="X226" s="13"/>
      <c r="Y226" s="13"/>
      <c r="Z226" s="13"/>
      <c r="AA226" s="13"/>
      <c r="AB226" s="13"/>
      <c r="AC226" s="13"/>
      <c r="AD226" s="13"/>
      <c r="AE226" s="13"/>
      <c r="AT226" s="260" t="s">
        <v>124</v>
      </c>
      <c r="AU226" s="260" t="s">
        <v>86</v>
      </c>
      <c r="AV226" s="13" t="s">
        <v>86</v>
      </c>
      <c r="AW226" s="13" t="s">
        <v>32</v>
      </c>
      <c r="AX226" s="13" t="s">
        <v>84</v>
      </c>
      <c r="AY226" s="260" t="s">
        <v>116</v>
      </c>
    </row>
    <row r="227" s="2" customFormat="1" ht="16.5" customHeight="1">
      <c r="A227" s="38"/>
      <c r="B227" s="39"/>
      <c r="C227" s="287" t="s">
        <v>361</v>
      </c>
      <c r="D227" s="287" t="s">
        <v>344</v>
      </c>
      <c r="E227" s="288" t="s">
        <v>362</v>
      </c>
      <c r="F227" s="289" t="s">
        <v>363</v>
      </c>
      <c r="G227" s="290" t="s">
        <v>364</v>
      </c>
      <c r="H227" s="291">
        <v>1.159</v>
      </c>
      <c r="I227" s="292"/>
      <c r="J227" s="293">
        <f>ROUND(I227*H227,2)</f>
        <v>0</v>
      </c>
      <c r="K227" s="289" t="s">
        <v>121</v>
      </c>
      <c r="L227" s="294"/>
      <c r="M227" s="295" t="s">
        <v>1</v>
      </c>
      <c r="N227" s="296" t="s">
        <v>41</v>
      </c>
      <c r="O227" s="91"/>
      <c r="P227" s="235">
        <f>O227*H227</f>
        <v>0</v>
      </c>
      <c r="Q227" s="235">
        <v>0.001</v>
      </c>
      <c r="R227" s="235">
        <f>Q227*H227</f>
        <v>0.0011590000000000001</v>
      </c>
      <c r="S227" s="235">
        <v>0</v>
      </c>
      <c r="T227" s="236">
        <f>S227*H227</f>
        <v>0</v>
      </c>
      <c r="U227" s="38"/>
      <c r="V227" s="38"/>
      <c r="W227" s="38"/>
      <c r="X227" s="38"/>
      <c r="Y227" s="38"/>
      <c r="Z227" s="38"/>
      <c r="AA227" s="38"/>
      <c r="AB227" s="38"/>
      <c r="AC227" s="38"/>
      <c r="AD227" s="38"/>
      <c r="AE227" s="38"/>
      <c r="AR227" s="237" t="s">
        <v>161</v>
      </c>
      <c r="AT227" s="237" t="s">
        <v>344</v>
      </c>
      <c r="AU227" s="237" t="s">
        <v>86</v>
      </c>
      <c r="AY227" s="17" t="s">
        <v>116</v>
      </c>
      <c r="BE227" s="238">
        <f>IF(N227="základní",J227,0)</f>
        <v>0</v>
      </c>
      <c r="BF227" s="238">
        <f>IF(N227="snížená",J227,0)</f>
        <v>0</v>
      </c>
      <c r="BG227" s="238">
        <f>IF(N227="zákl. přenesená",J227,0)</f>
        <v>0</v>
      </c>
      <c r="BH227" s="238">
        <f>IF(N227="sníž. přenesená",J227,0)</f>
        <v>0</v>
      </c>
      <c r="BI227" s="238">
        <f>IF(N227="nulová",J227,0)</f>
        <v>0</v>
      </c>
      <c r="BJ227" s="17" t="s">
        <v>84</v>
      </c>
      <c r="BK227" s="238">
        <f>ROUND(I227*H227,2)</f>
        <v>0</v>
      </c>
      <c r="BL227" s="17" t="s">
        <v>115</v>
      </c>
      <c r="BM227" s="237" t="s">
        <v>365</v>
      </c>
    </row>
    <row r="228" s="12" customFormat="1">
      <c r="A228" s="12"/>
      <c r="B228" s="239"/>
      <c r="C228" s="240"/>
      <c r="D228" s="241" t="s">
        <v>124</v>
      </c>
      <c r="E228" s="242" t="s">
        <v>1</v>
      </c>
      <c r="F228" s="243" t="s">
        <v>366</v>
      </c>
      <c r="G228" s="240"/>
      <c r="H228" s="242" t="s">
        <v>1</v>
      </c>
      <c r="I228" s="244"/>
      <c r="J228" s="240"/>
      <c r="K228" s="240"/>
      <c r="L228" s="245"/>
      <c r="M228" s="246"/>
      <c r="N228" s="247"/>
      <c r="O228" s="247"/>
      <c r="P228" s="247"/>
      <c r="Q228" s="247"/>
      <c r="R228" s="247"/>
      <c r="S228" s="247"/>
      <c r="T228" s="248"/>
      <c r="U228" s="12"/>
      <c r="V228" s="12"/>
      <c r="W228" s="12"/>
      <c r="X228" s="12"/>
      <c r="Y228" s="12"/>
      <c r="Z228" s="12"/>
      <c r="AA228" s="12"/>
      <c r="AB228" s="12"/>
      <c r="AC228" s="12"/>
      <c r="AD228" s="12"/>
      <c r="AE228" s="12"/>
      <c r="AT228" s="249" t="s">
        <v>124</v>
      </c>
      <c r="AU228" s="249" t="s">
        <v>86</v>
      </c>
      <c r="AV228" s="12" t="s">
        <v>84</v>
      </c>
      <c r="AW228" s="12" t="s">
        <v>32</v>
      </c>
      <c r="AX228" s="12" t="s">
        <v>76</v>
      </c>
      <c r="AY228" s="249" t="s">
        <v>116</v>
      </c>
    </row>
    <row r="229" s="13" customFormat="1">
      <c r="A229" s="13"/>
      <c r="B229" s="250"/>
      <c r="C229" s="251"/>
      <c r="D229" s="241" t="s">
        <v>124</v>
      </c>
      <c r="E229" s="252" t="s">
        <v>1</v>
      </c>
      <c r="F229" s="253" t="s">
        <v>367</v>
      </c>
      <c r="G229" s="251"/>
      <c r="H229" s="254">
        <v>1.159</v>
      </c>
      <c r="I229" s="255"/>
      <c r="J229" s="251"/>
      <c r="K229" s="251"/>
      <c r="L229" s="256"/>
      <c r="M229" s="257"/>
      <c r="N229" s="258"/>
      <c r="O229" s="258"/>
      <c r="P229" s="258"/>
      <c r="Q229" s="258"/>
      <c r="R229" s="258"/>
      <c r="S229" s="258"/>
      <c r="T229" s="259"/>
      <c r="U229" s="13"/>
      <c r="V229" s="13"/>
      <c r="W229" s="13"/>
      <c r="X229" s="13"/>
      <c r="Y229" s="13"/>
      <c r="Z229" s="13"/>
      <c r="AA229" s="13"/>
      <c r="AB229" s="13"/>
      <c r="AC229" s="13"/>
      <c r="AD229" s="13"/>
      <c r="AE229" s="13"/>
      <c r="AT229" s="260" t="s">
        <v>124</v>
      </c>
      <c r="AU229" s="260" t="s">
        <v>86</v>
      </c>
      <c r="AV229" s="13" t="s">
        <v>86</v>
      </c>
      <c r="AW229" s="13" t="s">
        <v>32</v>
      </c>
      <c r="AX229" s="13" t="s">
        <v>84</v>
      </c>
      <c r="AY229" s="260" t="s">
        <v>116</v>
      </c>
    </row>
    <row r="230" s="2" customFormat="1" ht="16.5" customHeight="1">
      <c r="A230" s="38"/>
      <c r="B230" s="39"/>
      <c r="C230" s="226" t="s">
        <v>368</v>
      </c>
      <c r="D230" s="226" t="s">
        <v>117</v>
      </c>
      <c r="E230" s="227" t="s">
        <v>369</v>
      </c>
      <c r="F230" s="228" t="s">
        <v>370</v>
      </c>
      <c r="G230" s="229" t="s">
        <v>230</v>
      </c>
      <c r="H230" s="230">
        <v>1.9310000000000001</v>
      </c>
      <c r="I230" s="231"/>
      <c r="J230" s="232">
        <f>ROUND(I230*H230,2)</f>
        <v>0</v>
      </c>
      <c r="K230" s="228" t="s">
        <v>121</v>
      </c>
      <c r="L230" s="44"/>
      <c r="M230" s="233" t="s">
        <v>1</v>
      </c>
      <c r="N230" s="234" t="s">
        <v>41</v>
      </c>
      <c r="O230" s="91"/>
      <c r="P230" s="235">
        <f>O230*H230</f>
        <v>0</v>
      </c>
      <c r="Q230" s="235">
        <v>0</v>
      </c>
      <c r="R230" s="235">
        <f>Q230*H230</f>
        <v>0</v>
      </c>
      <c r="S230" s="235">
        <v>0</v>
      </c>
      <c r="T230" s="236">
        <f>S230*H230</f>
        <v>0</v>
      </c>
      <c r="U230" s="38"/>
      <c r="V230" s="38"/>
      <c r="W230" s="38"/>
      <c r="X230" s="38"/>
      <c r="Y230" s="38"/>
      <c r="Z230" s="38"/>
      <c r="AA230" s="38"/>
      <c r="AB230" s="38"/>
      <c r="AC230" s="38"/>
      <c r="AD230" s="38"/>
      <c r="AE230" s="38"/>
      <c r="AR230" s="237" t="s">
        <v>115</v>
      </c>
      <c r="AT230" s="237" t="s">
        <v>117</v>
      </c>
      <c r="AU230" s="237" t="s">
        <v>86</v>
      </c>
      <c r="AY230" s="17" t="s">
        <v>116</v>
      </c>
      <c r="BE230" s="238">
        <f>IF(N230="základní",J230,0)</f>
        <v>0</v>
      </c>
      <c r="BF230" s="238">
        <f>IF(N230="snížená",J230,0)</f>
        <v>0</v>
      </c>
      <c r="BG230" s="238">
        <f>IF(N230="zákl. přenesená",J230,0)</f>
        <v>0</v>
      </c>
      <c r="BH230" s="238">
        <f>IF(N230="sníž. přenesená",J230,0)</f>
        <v>0</v>
      </c>
      <c r="BI230" s="238">
        <f>IF(N230="nulová",J230,0)</f>
        <v>0</v>
      </c>
      <c r="BJ230" s="17" t="s">
        <v>84</v>
      </c>
      <c r="BK230" s="238">
        <f>ROUND(I230*H230,2)</f>
        <v>0</v>
      </c>
      <c r="BL230" s="17" t="s">
        <v>115</v>
      </c>
      <c r="BM230" s="237" t="s">
        <v>371</v>
      </c>
    </row>
    <row r="231" s="12" customFormat="1">
      <c r="A231" s="12"/>
      <c r="B231" s="239"/>
      <c r="C231" s="240"/>
      <c r="D231" s="241" t="s">
        <v>124</v>
      </c>
      <c r="E231" s="242" t="s">
        <v>1</v>
      </c>
      <c r="F231" s="243" t="s">
        <v>372</v>
      </c>
      <c r="G231" s="240"/>
      <c r="H231" s="242" t="s">
        <v>1</v>
      </c>
      <c r="I231" s="244"/>
      <c r="J231" s="240"/>
      <c r="K231" s="240"/>
      <c r="L231" s="245"/>
      <c r="M231" s="246"/>
      <c r="N231" s="247"/>
      <c r="O231" s="247"/>
      <c r="P231" s="247"/>
      <c r="Q231" s="247"/>
      <c r="R231" s="247"/>
      <c r="S231" s="247"/>
      <c r="T231" s="248"/>
      <c r="U231" s="12"/>
      <c r="V231" s="12"/>
      <c r="W231" s="12"/>
      <c r="X231" s="12"/>
      <c r="Y231" s="12"/>
      <c r="Z231" s="12"/>
      <c r="AA231" s="12"/>
      <c r="AB231" s="12"/>
      <c r="AC231" s="12"/>
      <c r="AD231" s="12"/>
      <c r="AE231" s="12"/>
      <c r="AT231" s="249" t="s">
        <v>124</v>
      </c>
      <c r="AU231" s="249" t="s">
        <v>86</v>
      </c>
      <c r="AV231" s="12" t="s">
        <v>84</v>
      </c>
      <c r="AW231" s="12" t="s">
        <v>32</v>
      </c>
      <c r="AX231" s="12" t="s">
        <v>76</v>
      </c>
      <c r="AY231" s="249" t="s">
        <v>116</v>
      </c>
    </row>
    <row r="232" s="13" customFormat="1">
      <c r="A232" s="13"/>
      <c r="B232" s="250"/>
      <c r="C232" s="251"/>
      <c r="D232" s="241" t="s">
        <v>124</v>
      </c>
      <c r="E232" s="252" t="s">
        <v>1</v>
      </c>
      <c r="F232" s="253" t="s">
        <v>373</v>
      </c>
      <c r="G232" s="251"/>
      <c r="H232" s="254">
        <v>1.9310000000000001</v>
      </c>
      <c r="I232" s="255"/>
      <c r="J232" s="251"/>
      <c r="K232" s="251"/>
      <c r="L232" s="256"/>
      <c r="M232" s="257"/>
      <c r="N232" s="258"/>
      <c r="O232" s="258"/>
      <c r="P232" s="258"/>
      <c r="Q232" s="258"/>
      <c r="R232" s="258"/>
      <c r="S232" s="258"/>
      <c r="T232" s="259"/>
      <c r="U232" s="13"/>
      <c r="V232" s="13"/>
      <c r="W232" s="13"/>
      <c r="X232" s="13"/>
      <c r="Y232" s="13"/>
      <c r="Z232" s="13"/>
      <c r="AA232" s="13"/>
      <c r="AB232" s="13"/>
      <c r="AC232" s="13"/>
      <c r="AD232" s="13"/>
      <c r="AE232" s="13"/>
      <c r="AT232" s="260" t="s">
        <v>124</v>
      </c>
      <c r="AU232" s="260" t="s">
        <v>86</v>
      </c>
      <c r="AV232" s="13" t="s">
        <v>86</v>
      </c>
      <c r="AW232" s="13" t="s">
        <v>32</v>
      </c>
      <c r="AX232" s="13" t="s">
        <v>84</v>
      </c>
      <c r="AY232" s="260" t="s">
        <v>116</v>
      </c>
    </row>
    <row r="233" s="2" customFormat="1" ht="16.5" customHeight="1">
      <c r="A233" s="38"/>
      <c r="B233" s="39"/>
      <c r="C233" s="226" t="s">
        <v>374</v>
      </c>
      <c r="D233" s="226" t="s">
        <v>117</v>
      </c>
      <c r="E233" s="227" t="s">
        <v>375</v>
      </c>
      <c r="F233" s="228" t="s">
        <v>376</v>
      </c>
      <c r="G233" s="229" t="s">
        <v>199</v>
      </c>
      <c r="H233" s="230">
        <v>38.619999999999997</v>
      </c>
      <c r="I233" s="231"/>
      <c r="J233" s="232">
        <f>ROUND(I233*H233,2)</f>
        <v>0</v>
      </c>
      <c r="K233" s="228" t="s">
        <v>121</v>
      </c>
      <c r="L233" s="44"/>
      <c r="M233" s="233" t="s">
        <v>1</v>
      </c>
      <c r="N233" s="234" t="s">
        <v>41</v>
      </c>
      <c r="O233" s="91"/>
      <c r="P233" s="235">
        <f>O233*H233</f>
        <v>0</v>
      </c>
      <c r="Q233" s="235">
        <v>0</v>
      </c>
      <c r="R233" s="235">
        <f>Q233*H233</f>
        <v>0</v>
      </c>
      <c r="S233" s="235">
        <v>0</v>
      </c>
      <c r="T233" s="236">
        <f>S233*H233</f>
        <v>0</v>
      </c>
      <c r="U233" s="38"/>
      <c r="V233" s="38"/>
      <c r="W233" s="38"/>
      <c r="X233" s="38"/>
      <c r="Y233" s="38"/>
      <c r="Z233" s="38"/>
      <c r="AA233" s="38"/>
      <c r="AB233" s="38"/>
      <c r="AC233" s="38"/>
      <c r="AD233" s="38"/>
      <c r="AE233" s="38"/>
      <c r="AR233" s="237" t="s">
        <v>115</v>
      </c>
      <c r="AT233" s="237" t="s">
        <v>117</v>
      </c>
      <c r="AU233" s="237" t="s">
        <v>86</v>
      </c>
      <c r="AY233" s="17" t="s">
        <v>116</v>
      </c>
      <c r="BE233" s="238">
        <f>IF(N233="základní",J233,0)</f>
        <v>0</v>
      </c>
      <c r="BF233" s="238">
        <f>IF(N233="snížená",J233,0)</f>
        <v>0</v>
      </c>
      <c r="BG233" s="238">
        <f>IF(N233="zákl. přenesená",J233,0)</f>
        <v>0</v>
      </c>
      <c r="BH233" s="238">
        <f>IF(N233="sníž. přenesená",J233,0)</f>
        <v>0</v>
      </c>
      <c r="BI233" s="238">
        <f>IF(N233="nulová",J233,0)</f>
        <v>0</v>
      </c>
      <c r="BJ233" s="17" t="s">
        <v>84</v>
      </c>
      <c r="BK233" s="238">
        <f>ROUND(I233*H233,2)</f>
        <v>0</v>
      </c>
      <c r="BL233" s="17" t="s">
        <v>115</v>
      </c>
      <c r="BM233" s="237" t="s">
        <v>377</v>
      </c>
    </row>
    <row r="234" s="2" customFormat="1">
      <c r="A234" s="38"/>
      <c r="B234" s="39"/>
      <c r="C234" s="40"/>
      <c r="D234" s="241" t="s">
        <v>225</v>
      </c>
      <c r="E234" s="40"/>
      <c r="F234" s="284" t="s">
        <v>378</v>
      </c>
      <c r="G234" s="40"/>
      <c r="H234" s="40"/>
      <c r="I234" s="144"/>
      <c r="J234" s="40"/>
      <c r="K234" s="40"/>
      <c r="L234" s="44"/>
      <c r="M234" s="285"/>
      <c r="N234" s="286"/>
      <c r="O234" s="91"/>
      <c r="P234" s="91"/>
      <c r="Q234" s="91"/>
      <c r="R234" s="91"/>
      <c r="S234" s="91"/>
      <c r="T234" s="92"/>
      <c r="U234" s="38"/>
      <c r="V234" s="38"/>
      <c r="W234" s="38"/>
      <c r="X234" s="38"/>
      <c r="Y234" s="38"/>
      <c r="Z234" s="38"/>
      <c r="AA234" s="38"/>
      <c r="AB234" s="38"/>
      <c r="AC234" s="38"/>
      <c r="AD234" s="38"/>
      <c r="AE234" s="38"/>
      <c r="AT234" s="17" t="s">
        <v>225</v>
      </c>
      <c r="AU234" s="17" t="s">
        <v>86</v>
      </c>
    </row>
    <row r="235" s="13" customFormat="1">
      <c r="A235" s="13"/>
      <c r="B235" s="250"/>
      <c r="C235" s="251"/>
      <c r="D235" s="241" t="s">
        <v>124</v>
      </c>
      <c r="E235" s="252" t="s">
        <v>1</v>
      </c>
      <c r="F235" s="253" t="s">
        <v>379</v>
      </c>
      <c r="G235" s="251"/>
      <c r="H235" s="254">
        <v>38.619999999999997</v>
      </c>
      <c r="I235" s="255"/>
      <c r="J235" s="251"/>
      <c r="K235" s="251"/>
      <c r="L235" s="256"/>
      <c r="M235" s="257"/>
      <c r="N235" s="258"/>
      <c r="O235" s="258"/>
      <c r="P235" s="258"/>
      <c r="Q235" s="258"/>
      <c r="R235" s="258"/>
      <c r="S235" s="258"/>
      <c r="T235" s="259"/>
      <c r="U235" s="13"/>
      <c r="V235" s="13"/>
      <c r="W235" s="13"/>
      <c r="X235" s="13"/>
      <c r="Y235" s="13"/>
      <c r="Z235" s="13"/>
      <c r="AA235" s="13"/>
      <c r="AB235" s="13"/>
      <c r="AC235" s="13"/>
      <c r="AD235" s="13"/>
      <c r="AE235" s="13"/>
      <c r="AT235" s="260" t="s">
        <v>124</v>
      </c>
      <c r="AU235" s="260" t="s">
        <v>86</v>
      </c>
      <c r="AV235" s="13" t="s">
        <v>86</v>
      </c>
      <c r="AW235" s="13" t="s">
        <v>32</v>
      </c>
      <c r="AX235" s="13" t="s">
        <v>76</v>
      </c>
      <c r="AY235" s="260" t="s">
        <v>116</v>
      </c>
    </row>
    <row r="236" s="15" customFormat="1">
      <c r="A236" s="15"/>
      <c r="B236" s="273"/>
      <c r="C236" s="274"/>
      <c r="D236" s="241" t="s">
        <v>124</v>
      </c>
      <c r="E236" s="275" t="s">
        <v>1</v>
      </c>
      <c r="F236" s="276" t="s">
        <v>203</v>
      </c>
      <c r="G236" s="274"/>
      <c r="H236" s="277">
        <v>38.619999999999997</v>
      </c>
      <c r="I236" s="278"/>
      <c r="J236" s="274"/>
      <c r="K236" s="274"/>
      <c r="L236" s="279"/>
      <c r="M236" s="280"/>
      <c r="N236" s="281"/>
      <c r="O236" s="281"/>
      <c r="P236" s="281"/>
      <c r="Q236" s="281"/>
      <c r="R236" s="281"/>
      <c r="S236" s="281"/>
      <c r="T236" s="282"/>
      <c r="U236" s="15"/>
      <c r="V236" s="15"/>
      <c r="W236" s="15"/>
      <c r="X236" s="15"/>
      <c r="Y236" s="15"/>
      <c r="Z236" s="15"/>
      <c r="AA236" s="15"/>
      <c r="AB236" s="15"/>
      <c r="AC236" s="15"/>
      <c r="AD236" s="15"/>
      <c r="AE236" s="15"/>
      <c r="AT236" s="283" t="s">
        <v>124</v>
      </c>
      <c r="AU236" s="283" t="s">
        <v>86</v>
      </c>
      <c r="AV236" s="15" t="s">
        <v>115</v>
      </c>
      <c r="AW236" s="15" t="s">
        <v>32</v>
      </c>
      <c r="AX236" s="15" t="s">
        <v>84</v>
      </c>
      <c r="AY236" s="283" t="s">
        <v>116</v>
      </c>
    </row>
    <row r="237" s="2" customFormat="1" ht="16.5" customHeight="1">
      <c r="A237" s="38"/>
      <c r="B237" s="39"/>
      <c r="C237" s="226" t="s">
        <v>380</v>
      </c>
      <c r="D237" s="226" t="s">
        <v>117</v>
      </c>
      <c r="E237" s="227" t="s">
        <v>381</v>
      </c>
      <c r="F237" s="228" t="s">
        <v>382</v>
      </c>
      <c r="G237" s="229" t="s">
        <v>199</v>
      </c>
      <c r="H237" s="230">
        <v>136.17599999999999</v>
      </c>
      <c r="I237" s="231"/>
      <c r="J237" s="232">
        <f>ROUND(I237*H237,2)</f>
        <v>0</v>
      </c>
      <c r="K237" s="228" t="s">
        <v>121</v>
      </c>
      <c r="L237" s="44"/>
      <c r="M237" s="233" t="s">
        <v>1</v>
      </c>
      <c r="N237" s="234" t="s">
        <v>41</v>
      </c>
      <c r="O237" s="91"/>
      <c r="P237" s="235">
        <f>O237*H237</f>
        <v>0</v>
      </c>
      <c r="Q237" s="235">
        <v>0</v>
      </c>
      <c r="R237" s="235">
        <f>Q237*H237</f>
        <v>0</v>
      </c>
      <c r="S237" s="235">
        <v>0</v>
      </c>
      <c r="T237" s="236">
        <f>S237*H237</f>
        <v>0</v>
      </c>
      <c r="U237" s="38"/>
      <c r="V237" s="38"/>
      <c r="W237" s="38"/>
      <c r="X237" s="38"/>
      <c r="Y237" s="38"/>
      <c r="Z237" s="38"/>
      <c r="AA237" s="38"/>
      <c r="AB237" s="38"/>
      <c r="AC237" s="38"/>
      <c r="AD237" s="38"/>
      <c r="AE237" s="38"/>
      <c r="AR237" s="237" t="s">
        <v>115</v>
      </c>
      <c r="AT237" s="237" t="s">
        <v>117</v>
      </c>
      <c r="AU237" s="237" t="s">
        <v>86</v>
      </c>
      <c r="AY237" s="17" t="s">
        <v>116</v>
      </c>
      <c r="BE237" s="238">
        <f>IF(N237="základní",J237,0)</f>
        <v>0</v>
      </c>
      <c r="BF237" s="238">
        <f>IF(N237="snížená",J237,0)</f>
        <v>0</v>
      </c>
      <c r="BG237" s="238">
        <f>IF(N237="zákl. přenesená",J237,0)</f>
        <v>0</v>
      </c>
      <c r="BH237" s="238">
        <f>IF(N237="sníž. přenesená",J237,0)</f>
        <v>0</v>
      </c>
      <c r="BI237" s="238">
        <f>IF(N237="nulová",J237,0)</f>
        <v>0</v>
      </c>
      <c r="BJ237" s="17" t="s">
        <v>84</v>
      </c>
      <c r="BK237" s="238">
        <f>ROUND(I237*H237,2)</f>
        <v>0</v>
      </c>
      <c r="BL237" s="17" t="s">
        <v>115</v>
      </c>
      <c r="BM237" s="237" t="s">
        <v>383</v>
      </c>
    </row>
    <row r="238" s="2" customFormat="1">
      <c r="A238" s="38"/>
      <c r="B238" s="39"/>
      <c r="C238" s="40"/>
      <c r="D238" s="241" t="s">
        <v>225</v>
      </c>
      <c r="E238" s="40"/>
      <c r="F238" s="284" t="s">
        <v>378</v>
      </c>
      <c r="G238" s="40"/>
      <c r="H238" s="40"/>
      <c r="I238" s="144"/>
      <c r="J238" s="40"/>
      <c r="K238" s="40"/>
      <c r="L238" s="44"/>
      <c r="M238" s="285"/>
      <c r="N238" s="286"/>
      <c r="O238" s="91"/>
      <c r="P238" s="91"/>
      <c r="Q238" s="91"/>
      <c r="R238" s="91"/>
      <c r="S238" s="91"/>
      <c r="T238" s="92"/>
      <c r="U238" s="38"/>
      <c r="V238" s="38"/>
      <c r="W238" s="38"/>
      <c r="X238" s="38"/>
      <c r="Y238" s="38"/>
      <c r="Z238" s="38"/>
      <c r="AA238" s="38"/>
      <c r="AB238" s="38"/>
      <c r="AC238" s="38"/>
      <c r="AD238" s="38"/>
      <c r="AE238" s="38"/>
      <c r="AT238" s="17" t="s">
        <v>225</v>
      </c>
      <c r="AU238" s="17" t="s">
        <v>86</v>
      </c>
    </row>
    <row r="239" s="13" customFormat="1">
      <c r="A239" s="13"/>
      <c r="B239" s="250"/>
      <c r="C239" s="251"/>
      <c r="D239" s="241" t="s">
        <v>124</v>
      </c>
      <c r="E239" s="252" t="s">
        <v>1</v>
      </c>
      <c r="F239" s="253" t="s">
        <v>384</v>
      </c>
      <c r="G239" s="251"/>
      <c r="H239" s="254">
        <v>18</v>
      </c>
      <c r="I239" s="255"/>
      <c r="J239" s="251"/>
      <c r="K239" s="251"/>
      <c r="L239" s="256"/>
      <c r="M239" s="257"/>
      <c r="N239" s="258"/>
      <c r="O239" s="258"/>
      <c r="P239" s="258"/>
      <c r="Q239" s="258"/>
      <c r="R239" s="258"/>
      <c r="S239" s="258"/>
      <c r="T239" s="259"/>
      <c r="U239" s="13"/>
      <c r="V239" s="13"/>
      <c r="W239" s="13"/>
      <c r="X239" s="13"/>
      <c r="Y239" s="13"/>
      <c r="Z239" s="13"/>
      <c r="AA239" s="13"/>
      <c r="AB239" s="13"/>
      <c r="AC239" s="13"/>
      <c r="AD239" s="13"/>
      <c r="AE239" s="13"/>
      <c r="AT239" s="260" t="s">
        <v>124</v>
      </c>
      <c r="AU239" s="260" t="s">
        <v>86</v>
      </c>
      <c r="AV239" s="13" t="s">
        <v>86</v>
      </c>
      <c r="AW239" s="13" t="s">
        <v>32</v>
      </c>
      <c r="AX239" s="13" t="s">
        <v>76</v>
      </c>
      <c r="AY239" s="260" t="s">
        <v>116</v>
      </c>
    </row>
    <row r="240" s="13" customFormat="1">
      <c r="A240" s="13"/>
      <c r="B240" s="250"/>
      <c r="C240" s="251"/>
      <c r="D240" s="241" t="s">
        <v>124</v>
      </c>
      <c r="E240" s="252" t="s">
        <v>1</v>
      </c>
      <c r="F240" s="253" t="s">
        <v>385</v>
      </c>
      <c r="G240" s="251"/>
      <c r="H240" s="254">
        <v>1.9199999999999999</v>
      </c>
      <c r="I240" s="255"/>
      <c r="J240" s="251"/>
      <c r="K240" s="251"/>
      <c r="L240" s="256"/>
      <c r="M240" s="257"/>
      <c r="N240" s="258"/>
      <c r="O240" s="258"/>
      <c r="P240" s="258"/>
      <c r="Q240" s="258"/>
      <c r="R240" s="258"/>
      <c r="S240" s="258"/>
      <c r="T240" s="259"/>
      <c r="U240" s="13"/>
      <c r="V240" s="13"/>
      <c r="W240" s="13"/>
      <c r="X240" s="13"/>
      <c r="Y240" s="13"/>
      <c r="Z240" s="13"/>
      <c r="AA240" s="13"/>
      <c r="AB240" s="13"/>
      <c r="AC240" s="13"/>
      <c r="AD240" s="13"/>
      <c r="AE240" s="13"/>
      <c r="AT240" s="260" t="s">
        <v>124</v>
      </c>
      <c r="AU240" s="260" t="s">
        <v>86</v>
      </c>
      <c r="AV240" s="13" t="s">
        <v>86</v>
      </c>
      <c r="AW240" s="13" t="s">
        <v>32</v>
      </c>
      <c r="AX240" s="13" t="s">
        <v>76</v>
      </c>
      <c r="AY240" s="260" t="s">
        <v>116</v>
      </c>
    </row>
    <row r="241" s="13" customFormat="1">
      <c r="A241" s="13"/>
      <c r="B241" s="250"/>
      <c r="C241" s="251"/>
      <c r="D241" s="241" t="s">
        <v>124</v>
      </c>
      <c r="E241" s="252" t="s">
        <v>1</v>
      </c>
      <c r="F241" s="253" t="s">
        <v>386</v>
      </c>
      <c r="G241" s="251"/>
      <c r="H241" s="254">
        <v>38.920000000000002</v>
      </c>
      <c r="I241" s="255"/>
      <c r="J241" s="251"/>
      <c r="K241" s="251"/>
      <c r="L241" s="256"/>
      <c r="M241" s="257"/>
      <c r="N241" s="258"/>
      <c r="O241" s="258"/>
      <c r="P241" s="258"/>
      <c r="Q241" s="258"/>
      <c r="R241" s="258"/>
      <c r="S241" s="258"/>
      <c r="T241" s="259"/>
      <c r="U241" s="13"/>
      <c r="V241" s="13"/>
      <c r="W241" s="13"/>
      <c r="X241" s="13"/>
      <c r="Y241" s="13"/>
      <c r="Z241" s="13"/>
      <c r="AA241" s="13"/>
      <c r="AB241" s="13"/>
      <c r="AC241" s="13"/>
      <c r="AD241" s="13"/>
      <c r="AE241" s="13"/>
      <c r="AT241" s="260" t="s">
        <v>124</v>
      </c>
      <c r="AU241" s="260" t="s">
        <v>86</v>
      </c>
      <c r="AV241" s="13" t="s">
        <v>86</v>
      </c>
      <c r="AW241" s="13" t="s">
        <v>32</v>
      </c>
      <c r="AX241" s="13" t="s">
        <v>76</v>
      </c>
      <c r="AY241" s="260" t="s">
        <v>116</v>
      </c>
    </row>
    <row r="242" s="13" customFormat="1">
      <c r="A242" s="13"/>
      <c r="B242" s="250"/>
      <c r="C242" s="251"/>
      <c r="D242" s="241" t="s">
        <v>124</v>
      </c>
      <c r="E242" s="252" t="s">
        <v>1</v>
      </c>
      <c r="F242" s="253" t="s">
        <v>387</v>
      </c>
      <c r="G242" s="251"/>
      <c r="H242" s="254">
        <v>77.335999999999999</v>
      </c>
      <c r="I242" s="255"/>
      <c r="J242" s="251"/>
      <c r="K242" s="251"/>
      <c r="L242" s="256"/>
      <c r="M242" s="257"/>
      <c r="N242" s="258"/>
      <c r="O242" s="258"/>
      <c r="P242" s="258"/>
      <c r="Q242" s="258"/>
      <c r="R242" s="258"/>
      <c r="S242" s="258"/>
      <c r="T242" s="259"/>
      <c r="U242" s="13"/>
      <c r="V242" s="13"/>
      <c r="W242" s="13"/>
      <c r="X242" s="13"/>
      <c r="Y242" s="13"/>
      <c r="Z242" s="13"/>
      <c r="AA242" s="13"/>
      <c r="AB242" s="13"/>
      <c r="AC242" s="13"/>
      <c r="AD242" s="13"/>
      <c r="AE242" s="13"/>
      <c r="AT242" s="260" t="s">
        <v>124</v>
      </c>
      <c r="AU242" s="260" t="s">
        <v>86</v>
      </c>
      <c r="AV242" s="13" t="s">
        <v>86</v>
      </c>
      <c r="AW242" s="13" t="s">
        <v>32</v>
      </c>
      <c r="AX242" s="13" t="s">
        <v>76</v>
      </c>
      <c r="AY242" s="260" t="s">
        <v>116</v>
      </c>
    </row>
    <row r="243" s="15" customFormat="1">
      <c r="A243" s="15"/>
      <c r="B243" s="273"/>
      <c r="C243" s="274"/>
      <c r="D243" s="241" t="s">
        <v>124</v>
      </c>
      <c r="E243" s="275" t="s">
        <v>1</v>
      </c>
      <c r="F243" s="276" t="s">
        <v>203</v>
      </c>
      <c r="G243" s="274"/>
      <c r="H243" s="277">
        <v>136.17599999999999</v>
      </c>
      <c r="I243" s="278"/>
      <c r="J243" s="274"/>
      <c r="K243" s="274"/>
      <c r="L243" s="279"/>
      <c r="M243" s="280"/>
      <c r="N243" s="281"/>
      <c r="O243" s="281"/>
      <c r="P243" s="281"/>
      <c r="Q243" s="281"/>
      <c r="R243" s="281"/>
      <c r="S243" s="281"/>
      <c r="T243" s="282"/>
      <c r="U243" s="15"/>
      <c r="V243" s="15"/>
      <c r="W243" s="15"/>
      <c r="X243" s="15"/>
      <c r="Y243" s="15"/>
      <c r="Z243" s="15"/>
      <c r="AA243" s="15"/>
      <c r="AB243" s="15"/>
      <c r="AC243" s="15"/>
      <c r="AD243" s="15"/>
      <c r="AE243" s="15"/>
      <c r="AT243" s="283" t="s">
        <v>124</v>
      </c>
      <c r="AU243" s="283" t="s">
        <v>86</v>
      </c>
      <c r="AV243" s="15" t="s">
        <v>115</v>
      </c>
      <c r="AW243" s="15" t="s">
        <v>32</v>
      </c>
      <c r="AX243" s="15" t="s">
        <v>84</v>
      </c>
      <c r="AY243" s="283" t="s">
        <v>116</v>
      </c>
    </row>
    <row r="244" s="11" customFormat="1" ht="22.8" customHeight="1">
      <c r="A244" s="11"/>
      <c r="B244" s="212"/>
      <c r="C244" s="213"/>
      <c r="D244" s="214" t="s">
        <v>75</v>
      </c>
      <c r="E244" s="271" t="s">
        <v>115</v>
      </c>
      <c r="F244" s="271" t="s">
        <v>388</v>
      </c>
      <c r="G244" s="213"/>
      <c r="H244" s="213"/>
      <c r="I244" s="216"/>
      <c r="J244" s="272">
        <f>BK244</f>
        <v>0</v>
      </c>
      <c r="K244" s="213"/>
      <c r="L244" s="218"/>
      <c r="M244" s="219"/>
      <c r="N244" s="220"/>
      <c r="O244" s="220"/>
      <c r="P244" s="221">
        <f>SUM(P245:P254)</f>
        <v>0</v>
      </c>
      <c r="Q244" s="220"/>
      <c r="R244" s="221">
        <f>SUM(R245:R254)</f>
        <v>3.5465860000000005</v>
      </c>
      <c r="S244" s="220"/>
      <c r="T244" s="222">
        <f>SUM(T245:T254)</f>
        <v>0</v>
      </c>
      <c r="U244" s="11"/>
      <c r="V244" s="11"/>
      <c r="W244" s="11"/>
      <c r="X244" s="11"/>
      <c r="Y244" s="11"/>
      <c r="Z244" s="11"/>
      <c r="AA244" s="11"/>
      <c r="AB244" s="11"/>
      <c r="AC244" s="11"/>
      <c r="AD244" s="11"/>
      <c r="AE244" s="11"/>
      <c r="AR244" s="223" t="s">
        <v>84</v>
      </c>
      <c r="AT244" s="224" t="s">
        <v>75</v>
      </c>
      <c r="AU244" s="224" t="s">
        <v>84</v>
      </c>
      <c r="AY244" s="223" t="s">
        <v>116</v>
      </c>
      <c r="BK244" s="225">
        <f>SUM(BK245:BK254)</f>
        <v>0</v>
      </c>
    </row>
    <row r="245" s="2" customFormat="1" ht="16.5" customHeight="1">
      <c r="A245" s="38"/>
      <c r="B245" s="39"/>
      <c r="C245" s="226" t="s">
        <v>389</v>
      </c>
      <c r="D245" s="226" t="s">
        <v>117</v>
      </c>
      <c r="E245" s="227" t="s">
        <v>390</v>
      </c>
      <c r="F245" s="228" t="s">
        <v>391</v>
      </c>
      <c r="G245" s="229" t="s">
        <v>230</v>
      </c>
      <c r="H245" s="230">
        <v>1.8</v>
      </c>
      <c r="I245" s="231"/>
      <c r="J245" s="232">
        <f>ROUND(I245*H245,2)</f>
        <v>0</v>
      </c>
      <c r="K245" s="228" t="s">
        <v>121</v>
      </c>
      <c r="L245" s="44"/>
      <c r="M245" s="233" t="s">
        <v>1</v>
      </c>
      <c r="N245" s="234" t="s">
        <v>41</v>
      </c>
      <c r="O245" s="91"/>
      <c r="P245" s="235">
        <f>O245*H245</f>
        <v>0</v>
      </c>
      <c r="Q245" s="235">
        <v>1.8907700000000001</v>
      </c>
      <c r="R245" s="235">
        <f>Q245*H245</f>
        <v>3.4033860000000002</v>
      </c>
      <c r="S245" s="235">
        <v>0</v>
      </c>
      <c r="T245" s="236">
        <f>S245*H245</f>
        <v>0</v>
      </c>
      <c r="U245" s="38"/>
      <c r="V245" s="38"/>
      <c r="W245" s="38"/>
      <c r="X245" s="38"/>
      <c r="Y245" s="38"/>
      <c r="Z245" s="38"/>
      <c r="AA245" s="38"/>
      <c r="AB245" s="38"/>
      <c r="AC245" s="38"/>
      <c r="AD245" s="38"/>
      <c r="AE245" s="38"/>
      <c r="AR245" s="237" t="s">
        <v>115</v>
      </c>
      <c r="AT245" s="237" t="s">
        <v>117</v>
      </c>
      <c r="AU245" s="237" t="s">
        <v>86</v>
      </c>
      <c r="AY245" s="17" t="s">
        <v>116</v>
      </c>
      <c r="BE245" s="238">
        <f>IF(N245="základní",J245,0)</f>
        <v>0</v>
      </c>
      <c r="BF245" s="238">
        <f>IF(N245="snížená",J245,0)</f>
        <v>0</v>
      </c>
      <c r="BG245" s="238">
        <f>IF(N245="zákl. přenesená",J245,0)</f>
        <v>0</v>
      </c>
      <c r="BH245" s="238">
        <f>IF(N245="sníž. přenesená",J245,0)</f>
        <v>0</v>
      </c>
      <c r="BI245" s="238">
        <f>IF(N245="nulová",J245,0)</f>
        <v>0</v>
      </c>
      <c r="BJ245" s="17" t="s">
        <v>84</v>
      </c>
      <c r="BK245" s="238">
        <f>ROUND(I245*H245,2)</f>
        <v>0</v>
      </c>
      <c r="BL245" s="17" t="s">
        <v>115</v>
      </c>
      <c r="BM245" s="237" t="s">
        <v>392</v>
      </c>
    </row>
    <row r="246" s="2" customFormat="1">
      <c r="A246" s="38"/>
      <c r="B246" s="39"/>
      <c r="C246" s="40"/>
      <c r="D246" s="241" t="s">
        <v>225</v>
      </c>
      <c r="E246" s="40"/>
      <c r="F246" s="284" t="s">
        <v>393</v>
      </c>
      <c r="G246" s="40"/>
      <c r="H246" s="40"/>
      <c r="I246" s="144"/>
      <c r="J246" s="40"/>
      <c r="K246" s="40"/>
      <c r="L246" s="44"/>
      <c r="M246" s="285"/>
      <c r="N246" s="286"/>
      <c r="O246" s="91"/>
      <c r="P246" s="91"/>
      <c r="Q246" s="91"/>
      <c r="R246" s="91"/>
      <c r="S246" s="91"/>
      <c r="T246" s="92"/>
      <c r="U246" s="38"/>
      <c r="V246" s="38"/>
      <c r="W246" s="38"/>
      <c r="X246" s="38"/>
      <c r="Y246" s="38"/>
      <c r="Z246" s="38"/>
      <c r="AA246" s="38"/>
      <c r="AB246" s="38"/>
      <c r="AC246" s="38"/>
      <c r="AD246" s="38"/>
      <c r="AE246" s="38"/>
      <c r="AT246" s="17" t="s">
        <v>225</v>
      </c>
      <c r="AU246" s="17" t="s">
        <v>86</v>
      </c>
    </row>
    <row r="247" s="12" customFormat="1">
      <c r="A247" s="12"/>
      <c r="B247" s="239"/>
      <c r="C247" s="240"/>
      <c r="D247" s="241" t="s">
        <v>124</v>
      </c>
      <c r="E247" s="242" t="s">
        <v>1</v>
      </c>
      <c r="F247" s="243" t="s">
        <v>394</v>
      </c>
      <c r="G247" s="240"/>
      <c r="H247" s="242" t="s">
        <v>1</v>
      </c>
      <c r="I247" s="244"/>
      <c r="J247" s="240"/>
      <c r="K247" s="240"/>
      <c r="L247" s="245"/>
      <c r="M247" s="246"/>
      <c r="N247" s="247"/>
      <c r="O247" s="247"/>
      <c r="P247" s="247"/>
      <c r="Q247" s="247"/>
      <c r="R247" s="247"/>
      <c r="S247" s="247"/>
      <c r="T247" s="248"/>
      <c r="U247" s="12"/>
      <c r="V247" s="12"/>
      <c r="W247" s="12"/>
      <c r="X247" s="12"/>
      <c r="Y247" s="12"/>
      <c r="Z247" s="12"/>
      <c r="AA247" s="12"/>
      <c r="AB247" s="12"/>
      <c r="AC247" s="12"/>
      <c r="AD247" s="12"/>
      <c r="AE247" s="12"/>
      <c r="AT247" s="249" t="s">
        <v>124</v>
      </c>
      <c r="AU247" s="249" t="s">
        <v>86</v>
      </c>
      <c r="AV247" s="12" t="s">
        <v>84</v>
      </c>
      <c r="AW247" s="12" t="s">
        <v>32</v>
      </c>
      <c r="AX247" s="12" t="s">
        <v>76</v>
      </c>
      <c r="AY247" s="249" t="s">
        <v>116</v>
      </c>
    </row>
    <row r="248" s="13" customFormat="1">
      <c r="A248" s="13"/>
      <c r="B248" s="250"/>
      <c r="C248" s="251"/>
      <c r="D248" s="241" t="s">
        <v>124</v>
      </c>
      <c r="E248" s="252" t="s">
        <v>1</v>
      </c>
      <c r="F248" s="253" t="s">
        <v>395</v>
      </c>
      <c r="G248" s="251"/>
      <c r="H248" s="254">
        <v>1.8</v>
      </c>
      <c r="I248" s="255"/>
      <c r="J248" s="251"/>
      <c r="K248" s="251"/>
      <c r="L248" s="256"/>
      <c r="M248" s="257"/>
      <c r="N248" s="258"/>
      <c r="O248" s="258"/>
      <c r="P248" s="258"/>
      <c r="Q248" s="258"/>
      <c r="R248" s="258"/>
      <c r="S248" s="258"/>
      <c r="T248" s="259"/>
      <c r="U248" s="13"/>
      <c r="V248" s="13"/>
      <c r="W248" s="13"/>
      <c r="X248" s="13"/>
      <c r="Y248" s="13"/>
      <c r="Z248" s="13"/>
      <c r="AA248" s="13"/>
      <c r="AB248" s="13"/>
      <c r="AC248" s="13"/>
      <c r="AD248" s="13"/>
      <c r="AE248" s="13"/>
      <c r="AT248" s="260" t="s">
        <v>124</v>
      </c>
      <c r="AU248" s="260" t="s">
        <v>86</v>
      </c>
      <c r="AV248" s="13" t="s">
        <v>86</v>
      </c>
      <c r="AW248" s="13" t="s">
        <v>32</v>
      </c>
      <c r="AX248" s="13" t="s">
        <v>84</v>
      </c>
      <c r="AY248" s="260" t="s">
        <v>116</v>
      </c>
    </row>
    <row r="249" s="2" customFormat="1" ht="16.5" customHeight="1">
      <c r="A249" s="38"/>
      <c r="B249" s="39"/>
      <c r="C249" s="226" t="s">
        <v>396</v>
      </c>
      <c r="D249" s="226" t="s">
        <v>117</v>
      </c>
      <c r="E249" s="227" t="s">
        <v>397</v>
      </c>
      <c r="F249" s="228" t="s">
        <v>398</v>
      </c>
      <c r="G249" s="229" t="s">
        <v>399</v>
      </c>
      <c r="H249" s="230">
        <v>2</v>
      </c>
      <c r="I249" s="231"/>
      <c r="J249" s="232">
        <f>ROUND(I249*H249,2)</f>
        <v>0</v>
      </c>
      <c r="K249" s="228" t="s">
        <v>121</v>
      </c>
      <c r="L249" s="44"/>
      <c r="M249" s="233" t="s">
        <v>1</v>
      </c>
      <c r="N249" s="234" t="s">
        <v>41</v>
      </c>
      <c r="O249" s="91"/>
      <c r="P249" s="235">
        <f>O249*H249</f>
        <v>0</v>
      </c>
      <c r="Q249" s="235">
        <v>0.0066</v>
      </c>
      <c r="R249" s="235">
        <f>Q249*H249</f>
        <v>0.0132</v>
      </c>
      <c r="S249" s="235">
        <v>0</v>
      </c>
      <c r="T249" s="236">
        <f>S249*H249</f>
        <v>0</v>
      </c>
      <c r="U249" s="38"/>
      <c r="V249" s="38"/>
      <c r="W249" s="38"/>
      <c r="X249" s="38"/>
      <c r="Y249" s="38"/>
      <c r="Z249" s="38"/>
      <c r="AA249" s="38"/>
      <c r="AB249" s="38"/>
      <c r="AC249" s="38"/>
      <c r="AD249" s="38"/>
      <c r="AE249" s="38"/>
      <c r="AR249" s="237" t="s">
        <v>115</v>
      </c>
      <c r="AT249" s="237" t="s">
        <v>117</v>
      </c>
      <c r="AU249" s="237" t="s">
        <v>86</v>
      </c>
      <c r="AY249" s="17" t="s">
        <v>116</v>
      </c>
      <c r="BE249" s="238">
        <f>IF(N249="základní",J249,0)</f>
        <v>0</v>
      </c>
      <c r="BF249" s="238">
        <f>IF(N249="snížená",J249,0)</f>
        <v>0</v>
      </c>
      <c r="BG249" s="238">
        <f>IF(N249="zákl. přenesená",J249,0)</f>
        <v>0</v>
      </c>
      <c r="BH249" s="238">
        <f>IF(N249="sníž. přenesená",J249,0)</f>
        <v>0</v>
      </c>
      <c r="BI249" s="238">
        <f>IF(N249="nulová",J249,0)</f>
        <v>0</v>
      </c>
      <c r="BJ249" s="17" t="s">
        <v>84</v>
      </c>
      <c r="BK249" s="238">
        <f>ROUND(I249*H249,2)</f>
        <v>0</v>
      </c>
      <c r="BL249" s="17" t="s">
        <v>115</v>
      </c>
      <c r="BM249" s="237" t="s">
        <v>400</v>
      </c>
    </row>
    <row r="250" s="2" customFormat="1">
      <c r="A250" s="38"/>
      <c r="B250" s="39"/>
      <c r="C250" s="40"/>
      <c r="D250" s="241" t="s">
        <v>225</v>
      </c>
      <c r="E250" s="40"/>
      <c r="F250" s="284" t="s">
        <v>401</v>
      </c>
      <c r="G250" s="40"/>
      <c r="H250" s="40"/>
      <c r="I250" s="144"/>
      <c r="J250" s="40"/>
      <c r="K250" s="40"/>
      <c r="L250" s="44"/>
      <c r="M250" s="285"/>
      <c r="N250" s="286"/>
      <c r="O250" s="91"/>
      <c r="P250" s="91"/>
      <c r="Q250" s="91"/>
      <c r="R250" s="91"/>
      <c r="S250" s="91"/>
      <c r="T250" s="92"/>
      <c r="U250" s="38"/>
      <c r="V250" s="38"/>
      <c r="W250" s="38"/>
      <c r="X250" s="38"/>
      <c r="Y250" s="38"/>
      <c r="Z250" s="38"/>
      <c r="AA250" s="38"/>
      <c r="AB250" s="38"/>
      <c r="AC250" s="38"/>
      <c r="AD250" s="38"/>
      <c r="AE250" s="38"/>
      <c r="AT250" s="17" t="s">
        <v>225</v>
      </c>
      <c r="AU250" s="17" t="s">
        <v>86</v>
      </c>
    </row>
    <row r="251" s="12" customFormat="1">
      <c r="A251" s="12"/>
      <c r="B251" s="239"/>
      <c r="C251" s="240"/>
      <c r="D251" s="241" t="s">
        <v>124</v>
      </c>
      <c r="E251" s="242" t="s">
        <v>1</v>
      </c>
      <c r="F251" s="243" t="s">
        <v>402</v>
      </c>
      <c r="G251" s="240"/>
      <c r="H251" s="242" t="s">
        <v>1</v>
      </c>
      <c r="I251" s="244"/>
      <c r="J251" s="240"/>
      <c r="K251" s="240"/>
      <c r="L251" s="245"/>
      <c r="M251" s="246"/>
      <c r="N251" s="247"/>
      <c r="O251" s="247"/>
      <c r="P251" s="247"/>
      <c r="Q251" s="247"/>
      <c r="R251" s="247"/>
      <c r="S251" s="247"/>
      <c r="T251" s="248"/>
      <c r="U251" s="12"/>
      <c r="V251" s="12"/>
      <c r="W251" s="12"/>
      <c r="X251" s="12"/>
      <c r="Y251" s="12"/>
      <c r="Z251" s="12"/>
      <c r="AA251" s="12"/>
      <c r="AB251" s="12"/>
      <c r="AC251" s="12"/>
      <c r="AD251" s="12"/>
      <c r="AE251" s="12"/>
      <c r="AT251" s="249" t="s">
        <v>124</v>
      </c>
      <c r="AU251" s="249" t="s">
        <v>86</v>
      </c>
      <c r="AV251" s="12" t="s">
        <v>84</v>
      </c>
      <c r="AW251" s="12" t="s">
        <v>32</v>
      </c>
      <c r="AX251" s="12" t="s">
        <v>76</v>
      </c>
      <c r="AY251" s="249" t="s">
        <v>116</v>
      </c>
    </row>
    <row r="252" s="13" customFormat="1">
      <c r="A252" s="13"/>
      <c r="B252" s="250"/>
      <c r="C252" s="251"/>
      <c r="D252" s="241" t="s">
        <v>124</v>
      </c>
      <c r="E252" s="252" t="s">
        <v>1</v>
      </c>
      <c r="F252" s="253" t="s">
        <v>403</v>
      </c>
      <c r="G252" s="251"/>
      <c r="H252" s="254">
        <v>2</v>
      </c>
      <c r="I252" s="255"/>
      <c r="J252" s="251"/>
      <c r="K252" s="251"/>
      <c r="L252" s="256"/>
      <c r="M252" s="257"/>
      <c r="N252" s="258"/>
      <c r="O252" s="258"/>
      <c r="P252" s="258"/>
      <c r="Q252" s="258"/>
      <c r="R252" s="258"/>
      <c r="S252" s="258"/>
      <c r="T252" s="259"/>
      <c r="U252" s="13"/>
      <c r="V252" s="13"/>
      <c r="W252" s="13"/>
      <c r="X252" s="13"/>
      <c r="Y252" s="13"/>
      <c r="Z252" s="13"/>
      <c r="AA252" s="13"/>
      <c r="AB252" s="13"/>
      <c r="AC252" s="13"/>
      <c r="AD252" s="13"/>
      <c r="AE252" s="13"/>
      <c r="AT252" s="260" t="s">
        <v>124</v>
      </c>
      <c r="AU252" s="260" t="s">
        <v>86</v>
      </c>
      <c r="AV252" s="13" t="s">
        <v>86</v>
      </c>
      <c r="AW252" s="13" t="s">
        <v>32</v>
      </c>
      <c r="AX252" s="13" t="s">
        <v>84</v>
      </c>
      <c r="AY252" s="260" t="s">
        <v>116</v>
      </c>
    </row>
    <row r="253" s="2" customFormat="1" ht="16.5" customHeight="1">
      <c r="A253" s="38"/>
      <c r="B253" s="39"/>
      <c r="C253" s="287" t="s">
        <v>404</v>
      </c>
      <c r="D253" s="287" t="s">
        <v>344</v>
      </c>
      <c r="E253" s="288" t="s">
        <v>405</v>
      </c>
      <c r="F253" s="289" t="s">
        <v>406</v>
      </c>
      <c r="G253" s="290" t="s">
        <v>399</v>
      </c>
      <c r="H253" s="291">
        <v>1</v>
      </c>
      <c r="I253" s="292"/>
      <c r="J253" s="293">
        <f>ROUND(I253*H253,2)</f>
        <v>0</v>
      </c>
      <c r="K253" s="289" t="s">
        <v>121</v>
      </c>
      <c r="L253" s="294"/>
      <c r="M253" s="295" t="s">
        <v>1</v>
      </c>
      <c r="N253" s="296" t="s">
        <v>41</v>
      </c>
      <c r="O253" s="91"/>
      <c r="P253" s="235">
        <f>O253*H253</f>
        <v>0</v>
      </c>
      <c r="Q253" s="235">
        <v>0.027</v>
      </c>
      <c r="R253" s="235">
        <f>Q253*H253</f>
        <v>0.027</v>
      </c>
      <c r="S253" s="235">
        <v>0</v>
      </c>
      <c r="T253" s="236">
        <f>S253*H253</f>
        <v>0</v>
      </c>
      <c r="U253" s="38"/>
      <c r="V253" s="38"/>
      <c r="W253" s="38"/>
      <c r="X253" s="38"/>
      <c r="Y253" s="38"/>
      <c r="Z253" s="38"/>
      <c r="AA253" s="38"/>
      <c r="AB253" s="38"/>
      <c r="AC253" s="38"/>
      <c r="AD253" s="38"/>
      <c r="AE253" s="38"/>
      <c r="AR253" s="237" t="s">
        <v>161</v>
      </c>
      <c r="AT253" s="237" t="s">
        <v>344</v>
      </c>
      <c r="AU253" s="237" t="s">
        <v>86</v>
      </c>
      <c r="AY253" s="17" t="s">
        <v>116</v>
      </c>
      <c r="BE253" s="238">
        <f>IF(N253="základní",J253,0)</f>
        <v>0</v>
      </c>
      <c r="BF253" s="238">
        <f>IF(N253="snížená",J253,0)</f>
        <v>0</v>
      </c>
      <c r="BG253" s="238">
        <f>IF(N253="zákl. přenesená",J253,0)</f>
        <v>0</v>
      </c>
      <c r="BH253" s="238">
        <f>IF(N253="sníž. přenesená",J253,0)</f>
        <v>0</v>
      </c>
      <c r="BI253" s="238">
        <f>IF(N253="nulová",J253,0)</f>
        <v>0</v>
      </c>
      <c r="BJ253" s="17" t="s">
        <v>84</v>
      </c>
      <c r="BK253" s="238">
        <f>ROUND(I253*H253,2)</f>
        <v>0</v>
      </c>
      <c r="BL253" s="17" t="s">
        <v>115</v>
      </c>
      <c r="BM253" s="237" t="s">
        <v>407</v>
      </c>
    </row>
    <row r="254" s="2" customFormat="1" ht="16.5" customHeight="1">
      <c r="A254" s="38"/>
      <c r="B254" s="39"/>
      <c r="C254" s="287" t="s">
        <v>408</v>
      </c>
      <c r="D254" s="287" t="s">
        <v>344</v>
      </c>
      <c r="E254" s="288" t="s">
        <v>409</v>
      </c>
      <c r="F254" s="289" t="s">
        <v>410</v>
      </c>
      <c r="G254" s="290" t="s">
        <v>399</v>
      </c>
      <c r="H254" s="291">
        <v>1</v>
      </c>
      <c r="I254" s="292"/>
      <c r="J254" s="293">
        <f>ROUND(I254*H254,2)</f>
        <v>0</v>
      </c>
      <c r="K254" s="289" t="s">
        <v>121</v>
      </c>
      <c r="L254" s="294"/>
      <c r="M254" s="295" t="s">
        <v>1</v>
      </c>
      <c r="N254" s="296" t="s">
        <v>41</v>
      </c>
      <c r="O254" s="91"/>
      <c r="P254" s="235">
        <f>O254*H254</f>
        <v>0</v>
      </c>
      <c r="Q254" s="235">
        <v>0.10299999999999999</v>
      </c>
      <c r="R254" s="235">
        <f>Q254*H254</f>
        <v>0.10299999999999999</v>
      </c>
      <c r="S254" s="235">
        <v>0</v>
      </c>
      <c r="T254" s="236">
        <f>S254*H254</f>
        <v>0</v>
      </c>
      <c r="U254" s="38"/>
      <c r="V254" s="38"/>
      <c r="W254" s="38"/>
      <c r="X254" s="38"/>
      <c r="Y254" s="38"/>
      <c r="Z254" s="38"/>
      <c r="AA254" s="38"/>
      <c r="AB254" s="38"/>
      <c r="AC254" s="38"/>
      <c r="AD254" s="38"/>
      <c r="AE254" s="38"/>
      <c r="AR254" s="237" t="s">
        <v>161</v>
      </c>
      <c r="AT254" s="237" t="s">
        <v>344</v>
      </c>
      <c r="AU254" s="237" t="s">
        <v>86</v>
      </c>
      <c r="AY254" s="17" t="s">
        <v>116</v>
      </c>
      <c r="BE254" s="238">
        <f>IF(N254="základní",J254,0)</f>
        <v>0</v>
      </c>
      <c r="BF254" s="238">
        <f>IF(N254="snížená",J254,0)</f>
        <v>0</v>
      </c>
      <c r="BG254" s="238">
        <f>IF(N254="zákl. přenesená",J254,0)</f>
        <v>0</v>
      </c>
      <c r="BH254" s="238">
        <f>IF(N254="sníž. přenesená",J254,0)</f>
        <v>0</v>
      </c>
      <c r="BI254" s="238">
        <f>IF(N254="nulová",J254,0)</f>
        <v>0</v>
      </c>
      <c r="BJ254" s="17" t="s">
        <v>84</v>
      </c>
      <c r="BK254" s="238">
        <f>ROUND(I254*H254,2)</f>
        <v>0</v>
      </c>
      <c r="BL254" s="17" t="s">
        <v>115</v>
      </c>
      <c r="BM254" s="237" t="s">
        <v>411</v>
      </c>
    </row>
    <row r="255" s="11" customFormat="1" ht="22.8" customHeight="1">
      <c r="A255" s="11"/>
      <c r="B255" s="212"/>
      <c r="C255" s="213"/>
      <c r="D255" s="214" t="s">
        <v>75</v>
      </c>
      <c r="E255" s="271" t="s">
        <v>144</v>
      </c>
      <c r="F255" s="271" t="s">
        <v>412</v>
      </c>
      <c r="G255" s="213"/>
      <c r="H255" s="213"/>
      <c r="I255" s="216"/>
      <c r="J255" s="272">
        <f>BK255</f>
        <v>0</v>
      </c>
      <c r="K255" s="213"/>
      <c r="L255" s="218"/>
      <c r="M255" s="219"/>
      <c r="N255" s="220"/>
      <c r="O255" s="220"/>
      <c r="P255" s="221">
        <f>SUM(P256:P282)</f>
        <v>0</v>
      </c>
      <c r="Q255" s="220"/>
      <c r="R255" s="221">
        <f>SUM(R256:R282)</f>
        <v>63.537219799999995</v>
      </c>
      <c r="S255" s="220"/>
      <c r="T255" s="222">
        <f>SUM(T256:T282)</f>
        <v>0</v>
      </c>
      <c r="U255" s="11"/>
      <c r="V255" s="11"/>
      <c r="W255" s="11"/>
      <c r="X255" s="11"/>
      <c r="Y255" s="11"/>
      <c r="Z255" s="11"/>
      <c r="AA255" s="11"/>
      <c r="AB255" s="11"/>
      <c r="AC255" s="11"/>
      <c r="AD255" s="11"/>
      <c r="AE255" s="11"/>
      <c r="AR255" s="223" t="s">
        <v>84</v>
      </c>
      <c r="AT255" s="224" t="s">
        <v>75</v>
      </c>
      <c r="AU255" s="224" t="s">
        <v>84</v>
      </c>
      <c r="AY255" s="223" t="s">
        <v>116</v>
      </c>
      <c r="BK255" s="225">
        <f>SUM(BK256:BK282)</f>
        <v>0</v>
      </c>
    </row>
    <row r="256" s="2" customFormat="1" ht="16.5" customHeight="1">
      <c r="A256" s="38"/>
      <c r="B256" s="39"/>
      <c r="C256" s="226" t="s">
        <v>413</v>
      </c>
      <c r="D256" s="226" t="s">
        <v>117</v>
      </c>
      <c r="E256" s="227" t="s">
        <v>414</v>
      </c>
      <c r="F256" s="228" t="s">
        <v>415</v>
      </c>
      <c r="G256" s="229" t="s">
        <v>199</v>
      </c>
      <c r="H256" s="230">
        <v>38.899999999999999</v>
      </c>
      <c r="I256" s="231"/>
      <c r="J256" s="232">
        <f>ROUND(I256*H256,2)</f>
        <v>0</v>
      </c>
      <c r="K256" s="228" t="s">
        <v>121</v>
      </c>
      <c r="L256" s="44"/>
      <c r="M256" s="233" t="s">
        <v>1</v>
      </c>
      <c r="N256" s="234" t="s">
        <v>41</v>
      </c>
      <c r="O256" s="91"/>
      <c r="P256" s="235">
        <f>O256*H256</f>
        <v>0</v>
      </c>
      <c r="Q256" s="235">
        <v>0</v>
      </c>
      <c r="R256" s="235">
        <f>Q256*H256</f>
        <v>0</v>
      </c>
      <c r="S256" s="235">
        <v>0</v>
      </c>
      <c r="T256" s="236">
        <f>S256*H256</f>
        <v>0</v>
      </c>
      <c r="U256" s="38"/>
      <c r="V256" s="38"/>
      <c r="W256" s="38"/>
      <c r="X256" s="38"/>
      <c r="Y256" s="38"/>
      <c r="Z256" s="38"/>
      <c r="AA256" s="38"/>
      <c r="AB256" s="38"/>
      <c r="AC256" s="38"/>
      <c r="AD256" s="38"/>
      <c r="AE256" s="38"/>
      <c r="AR256" s="237" t="s">
        <v>115</v>
      </c>
      <c r="AT256" s="237" t="s">
        <v>117</v>
      </c>
      <c r="AU256" s="237" t="s">
        <v>86</v>
      </c>
      <c r="AY256" s="17" t="s">
        <v>116</v>
      </c>
      <c r="BE256" s="238">
        <f>IF(N256="základní",J256,0)</f>
        <v>0</v>
      </c>
      <c r="BF256" s="238">
        <f>IF(N256="snížená",J256,0)</f>
        <v>0</v>
      </c>
      <c r="BG256" s="238">
        <f>IF(N256="zákl. přenesená",J256,0)</f>
        <v>0</v>
      </c>
      <c r="BH256" s="238">
        <f>IF(N256="sníž. přenesená",J256,0)</f>
        <v>0</v>
      </c>
      <c r="BI256" s="238">
        <f>IF(N256="nulová",J256,0)</f>
        <v>0</v>
      </c>
      <c r="BJ256" s="17" t="s">
        <v>84</v>
      </c>
      <c r="BK256" s="238">
        <f>ROUND(I256*H256,2)</f>
        <v>0</v>
      </c>
      <c r="BL256" s="17" t="s">
        <v>115</v>
      </c>
      <c r="BM256" s="237" t="s">
        <v>416</v>
      </c>
    </row>
    <row r="257" s="12" customFormat="1">
      <c r="A257" s="12"/>
      <c r="B257" s="239"/>
      <c r="C257" s="240"/>
      <c r="D257" s="241" t="s">
        <v>124</v>
      </c>
      <c r="E257" s="242" t="s">
        <v>1</v>
      </c>
      <c r="F257" s="243" t="s">
        <v>417</v>
      </c>
      <c r="G257" s="240"/>
      <c r="H257" s="242" t="s">
        <v>1</v>
      </c>
      <c r="I257" s="244"/>
      <c r="J257" s="240"/>
      <c r="K257" s="240"/>
      <c r="L257" s="245"/>
      <c r="M257" s="246"/>
      <c r="N257" s="247"/>
      <c r="O257" s="247"/>
      <c r="P257" s="247"/>
      <c r="Q257" s="247"/>
      <c r="R257" s="247"/>
      <c r="S257" s="247"/>
      <c r="T257" s="248"/>
      <c r="U257" s="12"/>
      <c r="V257" s="12"/>
      <c r="W257" s="12"/>
      <c r="X257" s="12"/>
      <c r="Y257" s="12"/>
      <c r="Z257" s="12"/>
      <c r="AA257" s="12"/>
      <c r="AB257" s="12"/>
      <c r="AC257" s="12"/>
      <c r="AD257" s="12"/>
      <c r="AE257" s="12"/>
      <c r="AT257" s="249" t="s">
        <v>124</v>
      </c>
      <c r="AU257" s="249" t="s">
        <v>86</v>
      </c>
      <c r="AV257" s="12" t="s">
        <v>84</v>
      </c>
      <c r="AW257" s="12" t="s">
        <v>32</v>
      </c>
      <c r="AX257" s="12" t="s">
        <v>76</v>
      </c>
      <c r="AY257" s="249" t="s">
        <v>116</v>
      </c>
    </row>
    <row r="258" s="13" customFormat="1">
      <c r="A258" s="13"/>
      <c r="B258" s="250"/>
      <c r="C258" s="251"/>
      <c r="D258" s="241" t="s">
        <v>124</v>
      </c>
      <c r="E258" s="252" t="s">
        <v>1</v>
      </c>
      <c r="F258" s="253" t="s">
        <v>418</v>
      </c>
      <c r="G258" s="251"/>
      <c r="H258" s="254">
        <v>38.899999999999999</v>
      </c>
      <c r="I258" s="255"/>
      <c r="J258" s="251"/>
      <c r="K258" s="251"/>
      <c r="L258" s="256"/>
      <c r="M258" s="257"/>
      <c r="N258" s="258"/>
      <c r="O258" s="258"/>
      <c r="P258" s="258"/>
      <c r="Q258" s="258"/>
      <c r="R258" s="258"/>
      <c r="S258" s="258"/>
      <c r="T258" s="259"/>
      <c r="U258" s="13"/>
      <c r="V258" s="13"/>
      <c r="W258" s="13"/>
      <c r="X258" s="13"/>
      <c r="Y258" s="13"/>
      <c r="Z258" s="13"/>
      <c r="AA258" s="13"/>
      <c r="AB258" s="13"/>
      <c r="AC258" s="13"/>
      <c r="AD258" s="13"/>
      <c r="AE258" s="13"/>
      <c r="AT258" s="260" t="s">
        <v>124</v>
      </c>
      <c r="AU258" s="260" t="s">
        <v>86</v>
      </c>
      <c r="AV258" s="13" t="s">
        <v>86</v>
      </c>
      <c r="AW258" s="13" t="s">
        <v>32</v>
      </c>
      <c r="AX258" s="13" t="s">
        <v>84</v>
      </c>
      <c r="AY258" s="260" t="s">
        <v>116</v>
      </c>
    </row>
    <row r="259" s="2" customFormat="1" ht="21.75" customHeight="1">
      <c r="A259" s="38"/>
      <c r="B259" s="39"/>
      <c r="C259" s="226" t="s">
        <v>419</v>
      </c>
      <c r="D259" s="226" t="s">
        <v>117</v>
      </c>
      <c r="E259" s="227" t="s">
        <v>420</v>
      </c>
      <c r="F259" s="228" t="s">
        <v>421</v>
      </c>
      <c r="G259" s="229" t="s">
        <v>199</v>
      </c>
      <c r="H259" s="230">
        <v>39.840000000000003</v>
      </c>
      <c r="I259" s="231"/>
      <c r="J259" s="232">
        <f>ROUND(I259*H259,2)</f>
        <v>0</v>
      </c>
      <c r="K259" s="228" t="s">
        <v>121</v>
      </c>
      <c r="L259" s="44"/>
      <c r="M259" s="233" t="s">
        <v>1</v>
      </c>
      <c r="N259" s="234" t="s">
        <v>41</v>
      </c>
      <c r="O259" s="91"/>
      <c r="P259" s="235">
        <f>O259*H259</f>
        <v>0</v>
      </c>
      <c r="Q259" s="235">
        <v>0.27994000000000002</v>
      </c>
      <c r="R259" s="235">
        <f>Q259*H259</f>
        <v>11.152809600000001</v>
      </c>
      <c r="S259" s="235">
        <v>0</v>
      </c>
      <c r="T259" s="236">
        <f>S259*H259</f>
        <v>0</v>
      </c>
      <c r="U259" s="38"/>
      <c r="V259" s="38"/>
      <c r="W259" s="38"/>
      <c r="X259" s="38"/>
      <c r="Y259" s="38"/>
      <c r="Z259" s="38"/>
      <c r="AA259" s="38"/>
      <c r="AB259" s="38"/>
      <c r="AC259" s="38"/>
      <c r="AD259" s="38"/>
      <c r="AE259" s="38"/>
      <c r="AR259" s="237" t="s">
        <v>115</v>
      </c>
      <c r="AT259" s="237" t="s">
        <v>117</v>
      </c>
      <c r="AU259" s="237" t="s">
        <v>86</v>
      </c>
      <c r="AY259" s="17" t="s">
        <v>116</v>
      </c>
      <c r="BE259" s="238">
        <f>IF(N259="základní",J259,0)</f>
        <v>0</v>
      </c>
      <c r="BF259" s="238">
        <f>IF(N259="snížená",J259,0)</f>
        <v>0</v>
      </c>
      <c r="BG259" s="238">
        <f>IF(N259="zákl. přenesená",J259,0)</f>
        <v>0</v>
      </c>
      <c r="BH259" s="238">
        <f>IF(N259="sníž. přenesená",J259,0)</f>
        <v>0</v>
      </c>
      <c r="BI259" s="238">
        <f>IF(N259="nulová",J259,0)</f>
        <v>0</v>
      </c>
      <c r="BJ259" s="17" t="s">
        <v>84</v>
      </c>
      <c r="BK259" s="238">
        <f>ROUND(I259*H259,2)</f>
        <v>0</v>
      </c>
      <c r="BL259" s="17" t="s">
        <v>115</v>
      </c>
      <c r="BM259" s="237" t="s">
        <v>422</v>
      </c>
    </row>
    <row r="260" s="13" customFormat="1">
      <c r="A260" s="13"/>
      <c r="B260" s="250"/>
      <c r="C260" s="251"/>
      <c r="D260" s="241" t="s">
        <v>124</v>
      </c>
      <c r="E260" s="252" t="s">
        <v>1</v>
      </c>
      <c r="F260" s="253" t="s">
        <v>423</v>
      </c>
      <c r="G260" s="251"/>
      <c r="H260" s="254">
        <v>36</v>
      </c>
      <c r="I260" s="255"/>
      <c r="J260" s="251"/>
      <c r="K260" s="251"/>
      <c r="L260" s="256"/>
      <c r="M260" s="257"/>
      <c r="N260" s="258"/>
      <c r="O260" s="258"/>
      <c r="P260" s="258"/>
      <c r="Q260" s="258"/>
      <c r="R260" s="258"/>
      <c r="S260" s="258"/>
      <c r="T260" s="259"/>
      <c r="U260" s="13"/>
      <c r="V260" s="13"/>
      <c r="W260" s="13"/>
      <c r="X260" s="13"/>
      <c r="Y260" s="13"/>
      <c r="Z260" s="13"/>
      <c r="AA260" s="13"/>
      <c r="AB260" s="13"/>
      <c r="AC260" s="13"/>
      <c r="AD260" s="13"/>
      <c r="AE260" s="13"/>
      <c r="AT260" s="260" t="s">
        <v>124</v>
      </c>
      <c r="AU260" s="260" t="s">
        <v>86</v>
      </c>
      <c r="AV260" s="13" t="s">
        <v>86</v>
      </c>
      <c r="AW260" s="13" t="s">
        <v>32</v>
      </c>
      <c r="AX260" s="13" t="s">
        <v>76</v>
      </c>
      <c r="AY260" s="260" t="s">
        <v>116</v>
      </c>
    </row>
    <row r="261" s="13" customFormat="1">
      <c r="A261" s="13"/>
      <c r="B261" s="250"/>
      <c r="C261" s="251"/>
      <c r="D261" s="241" t="s">
        <v>124</v>
      </c>
      <c r="E261" s="252" t="s">
        <v>1</v>
      </c>
      <c r="F261" s="253" t="s">
        <v>424</v>
      </c>
      <c r="G261" s="251"/>
      <c r="H261" s="254">
        <v>3.8399999999999999</v>
      </c>
      <c r="I261" s="255"/>
      <c r="J261" s="251"/>
      <c r="K261" s="251"/>
      <c r="L261" s="256"/>
      <c r="M261" s="257"/>
      <c r="N261" s="258"/>
      <c r="O261" s="258"/>
      <c r="P261" s="258"/>
      <c r="Q261" s="258"/>
      <c r="R261" s="258"/>
      <c r="S261" s="258"/>
      <c r="T261" s="259"/>
      <c r="U261" s="13"/>
      <c r="V261" s="13"/>
      <c r="W261" s="13"/>
      <c r="X261" s="13"/>
      <c r="Y261" s="13"/>
      <c r="Z261" s="13"/>
      <c r="AA261" s="13"/>
      <c r="AB261" s="13"/>
      <c r="AC261" s="13"/>
      <c r="AD261" s="13"/>
      <c r="AE261" s="13"/>
      <c r="AT261" s="260" t="s">
        <v>124</v>
      </c>
      <c r="AU261" s="260" t="s">
        <v>86</v>
      </c>
      <c r="AV261" s="13" t="s">
        <v>86</v>
      </c>
      <c r="AW261" s="13" t="s">
        <v>32</v>
      </c>
      <c r="AX261" s="13" t="s">
        <v>76</v>
      </c>
      <c r="AY261" s="260" t="s">
        <v>116</v>
      </c>
    </row>
    <row r="262" s="15" customFormat="1">
      <c r="A262" s="15"/>
      <c r="B262" s="273"/>
      <c r="C262" s="274"/>
      <c r="D262" s="241" t="s">
        <v>124</v>
      </c>
      <c r="E262" s="275" t="s">
        <v>1</v>
      </c>
      <c r="F262" s="276" t="s">
        <v>203</v>
      </c>
      <c r="G262" s="274"/>
      <c r="H262" s="277">
        <v>39.840000000000003</v>
      </c>
      <c r="I262" s="278"/>
      <c r="J262" s="274"/>
      <c r="K262" s="274"/>
      <c r="L262" s="279"/>
      <c r="M262" s="280"/>
      <c r="N262" s="281"/>
      <c r="O262" s="281"/>
      <c r="P262" s="281"/>
      <c r="Q262" s="281"/>
      <c r="R262" s="281"/>
      <c r="S262" s="281"/>
      <c r="T262" s="282"/>
      <c r="U262" s="15"/>
      <c r="V262" s="15"/>
      <c r="W262" s="15"/>
      <c r="X262" s="15"/>
      <c r="Y262" s="15"/>
      <c r="Z262" s="15"/>
      <c r="AA262" s="15"/>
      <c r="AB262" s="15"/>
      <c r="AC262" s="15"/>
      <c r="AD262" s="15"/>
      <c r="AE262" s="15"/>
      <c r="AT262" s="283" t="s">
        <v>124</v>
      </c>
      <c r="AU262" s="283" t="s">
        <v>86</v>
      </c>
      <c r="AV262" s="15" t="s">
        <v>115</v>
      </c>
      <c r="AW262" s="15" t="s">
        <v>32</v>
      </c>
      <c r="AX262" s="15" t="s">
        <v>84</v>
      </c>
      <c r="AY262" s="283" t="s">
        <v>116</v>
      </c>
    </row>
    <row r="263" s="2" customFormat="1" ht="21.75" customHeight="1">
      <c r="A263" s="38"/>
      <c r="B263" s="39"/>
      <c r="C263" s="226" t="s">
        <v>425</v>
      </c>
      <c r="D263" s="226" t="s">
        <v>117</v>
      </c>
      <c r="E263" s="227" t="s">
        <v>426</v>
      </c>
      <c r="F263" s="228" t="s">
        <v>427</v>
      </c>
      <c r="G263" s="229" t="s">
        <v>199</v>
      </c>
      <c r="H263" s="230">
        <v>19.920000000000002</v>
      </c>
      <c r="I263" s="231"/>
      <c r="J263" s="232">
        <f>ROUND(I263*H263,2)</f>
        <v>0</v>
      </c>
      <c r="K263" s="228" t="s">
        <v>121</v>
      </c>
      <c r="L263" s="44"/>
      <c r="M263" s="233" t="s">
        <v>1</v>
      </c>
      <c r="N263" s="234" t="s">
        <v>41</v>
      </c>
      <c r="O263" s="91"/>
      <c r="P263" s="235">
        <f>O263*H263</f>
        <v>0</v>
      </c>
      <c r="Q263" s="235">
        <v>0.26375999999999999</v>
      </c>
      <c r="R263" s="235">
        <f>Q263*H263</f>
        <v>5.2540992000000006</v>
      </c>
      <c r="S263" s="235">
        <v>0</v>
      </c>
      <c r="T263" s="236">
        <f>S263*H263</f>
        <v>0</v>
      </c>
      <c r="U263" s="38"/>
      <c r="V263" s="38"/>
      <c r="W263" s="38"/>
      <c r="X263" s="38"/>
      <c r="Y263" s="38"/>
      <c r="Z263" s="38"/>
      <c r="AA263" s="38"/>
      <c r="AB263" s="38"/>
      <c r="AC263" s="38"/>
      <c r="AD263" s="38"/>
      <c r="AE263" s="38"/>
      <c r="AR263" s="237" t="s">
        <v>115</v>
      </c>
      <c r="AT263" s="237" t="s">
        <v>117</v>
      </c>
      <c r="AU263" s="237" t="s">
        <v>86</v>
      </c>
      <c r="AY263" s="17" t="s">
        <v>116</v>
      </c>
      <c r="BE263" s="238">
        <f>IF(N263="základní",J263,0)</f>
        <v>0</v>
      </c>
      <c r="BF263" s="238">
        <f>IF(N263="snížená",J263,0)</f>
        <v>0</v>
      </c>
      <c r="BG263" s="238">
        <f>IF(N263="zákl. přenesená",J263,0)</f>
        <v>0</v>
      </c>
      <c r="BH263" s="238">
        <f>IF(N263="sníž. přenesená",J263,0)</f>
        <v>0</v>
      </c>
      <c r="BI263" s="238">
        <f>IF(N263="nulová",J263,0)</f>
        <v>0</v>
      </c>
      <c r="BJ263" s="17" t="s">
        <v>84</v>
      </c>
      <c r="BK263" s="238">
        <f>ROUND(I263*H263,2)</f>
        <v>0</v>
      </c>
      <c r="BL263" s="17" t="s">
        <v>115</v>
      </c>
      <c r="BM263" s="237" t="s">
        <v>428</v>
      </c>
    </row>
    <row r="264" s="13" customFormat="1">
      <c r="A264" s="13"/>
      <c r="B264" s="250"/>
      <c r="C264" s="251"/>
      <c r="D264" s="241" t="s">
        <v>124</v>
      </c>
      <c r="E264" s="252" t="s">
        <v>1</v>
      </c>
      <c r="F264" s="253" t="s">
        <v>429</v>
      </c>
      <c r="G264" s="251"/>
      <c r="H264" s="254">
        <v>18</v>
      </c>
      <c r="I264" s="255"/>
      <c r="J264" s="251"/>
      <c r="K264" s="251"/>
      <c r="L264" s="256"/>
      <c r="M264" s="257"/>
      <c r="N264" s="258"/>
      <c r="O264" s="258"/>
      <c r="P264" s="258"/>
      <c r="Q264" s="258"/>
      <c r="R264" s="258"/>
      <c r="S264" s="258"/>
      <c r="T264" s="259"/>
      <c r="U264" s="13"/>
      <c r="V264" s="13"/>
      <c r="W264" s="13"/>
      <c r="X264" s="13"/>
      <c r="Y264" s="13"/>
      <c r="Z264" s="13"/>
      <c r="AA264" s="13"/>
      <c r="AB264" s="13"/>
      <c r="AC264" s="13"/>
      <c r="AD264" s="13"/>
      <c r="AE264" s="13"/>
      <c r="AT264" s="260" t="s">
        <v>124</v>
      </c>
      <c r="AU264" s="260" t="s">
        <v>86</v>
      </c>
      <c r="AV264" s="13" t="s">
        <v>86</v>
      </c>
      <c r="AW264" s="13" t="s">
        <v>32</v>
      </c>
      <c r="AX264" s="13" t="s">
        <v>76</v>
      </c>
      <c r="AY264" s="260" t="s">
        <v>116</v>
      </c>
    </row>
    <row r="265" s="13" customFormat="1">
      <c r="A265" s="13"/>
      <c r="B265" s="250"/>
      <c r="C265" s="251"/>
      <c r="D265" s="241" t="s">
        <v>124</v>
      </c>
      <c r="E265" s="252" t="s">
        <v>1</v>
      </c>
      <c r="F265" s="253" t="s">
        <v>430</v>
      </c>
      <c r="G265" s="251"/>
      <c r="H265" s="254">
        <v>1.9199999999999999</v>
      </c>
      <c r="I265" s="255"/>
      <c r="J265" s="251"/>
      <c r="K265" s="251"/>
      <c r="L265" s="256"/>
      <c r="M265" s="257"/>
      <c r="N265" s="258"/>
      <c r="O265" s="258"/>
      <c r="P265" s="258"/>
      <c r="Q265" s="258"/>
      <c r="R265" s="258"/>
      <c r="S265" s="258"/>
      <c r="T265" s="259"/>
      <c r="U265" s="13"/>
      <c r="V265" s="13"/>
      <c r="W265" s="13"/>
      <c r="X265" s="13"/>
      <c r="Y265" s="13"/>
      <c r="Z265" s="13"/>
      <c r="AA265" s="13"/>
      <c r="AB265" s="13"/>
      <c r="AC265" s="13"/>
      <c r="AD265" s="13"/>
      <c r="AE265" s="13"/>
      <c r="AT265" s="260" t="s">
        <v>124</v>
      </c>
      <c r="AU265" s="260" t="s">
        <v>86</v>
      </c>
      <c r="AV265" s="13" t="s">
        <v>86</v>
      </c>
      <c r="AW265" s="13" t="s">
        <v>32</v>
      </c>
      <c r="AX265" s="13" t="s">
        <v>76</v>
      </c>
      <c r="AY265" s="260" t="s">
        <v>116</v>
      </c>
    </row>
    <row r="266" s="15" customFormat="1">
      <c r="A266" s="15"/>
      <c r="B266" s="273"/>
      <c r="C266" s="274"/>
      <c r="D266" s="241" t="s">
        <v>124</v>
      </c>
      <c r="E266" s="275" t="s">
        <v>1</v>
      </c>
      <c r="F266" s="276" t="s">
        <v>203</v>
      </c>
      <c r="G266" s="274"/>
      <c r="H266" s="277">
        <v>19.920000000000002</v>
      </c>
      <c r="I266" s="278"/>
      <c r="J266" s="274"/>
      <c r="K266" s="274"/>
      <c r="L266" s="279"/>
      <c r="M266" s="280"/>
      <c r="N266" s="281"/>
      <c r="O266" s="281"/>
      <c r="P266" s="281"/>
      <c r="Q266" s="281"/>
      <c r="R266" s="281"/>
      <c r="S266" s="281"/>
      <c r="T266" s="282"/>
      <c r="U266" s="15"/>
      <c r="V266" s="15"/>
      <c r="W266" s="15"/>
      <c r="X266" s="15"/>
      <c r="Y266" s="15"/>
      <c r="Z266" s="15"/>
      <c r="AA266" s="15"/>
      <c r="AB266" s="15"/>
      <c r="AC266" s="15"/>
      <c r="AD266" s="15"/>
      <c r="AE266" s="15"/>
      <c r="AT266" s="283" t="s">
        <v>124</v>
      </c>
      <c r="AU266" s="283" t="s">
        <v>86</v>
      </c>
      <c r="AV266" s="15" t="s">
        <v>115</v>
      </c>
      <c r="AW266" s="15" t="s">
        <v>32</v>
      </c>
      <c r="AX266" s="15" t="s">
        <v>84</v>
      </c>
      <c r="AY266" s="283" t="s">
        <v>116</v>
      </c>
    </row>
    <row r="267" s="2" customFormat="1" ht="21.75" customHeight="1">
      <c r="A267" s="38"/>
      <c r="B267" s="39"/>
      <c r="C267" s="226" t="s">
        <v>431</v>
      </c>
      <c r="D267" s="226" t="s">
        <v>117</v>
      </c>
      <c r="E267" s="227" t="s">
        <v>432</v>
      </c>
      <c r="F267" s="228" t="s">
        <v>433</v>
      </c>
      <c r="G267" s="229" t="s">
        <v>199</v>
      </c>
      <c r="H267" s="230">
        <v>3.0699999999999998</v>
      </c>
      <c r="I267" s="231"/>
      <c r="J267" s="232">
        <f>ROUND(I267*H267,2)</f>
        <v>0</v>
      </c>
      <c r="K267" s="228" t="s">
        <v>121</v>
      </c>
      <c r="L267" s="44"/>
      <c r="M267" s="233" t="s">
        <v>1</v>
      </c>
      <c r="N267" s="234" t="s">
        <v>41</v>
      </c>
      <c r="O267" s="91"/>
      <c r="P267" s="235">
        <f>O267*H267</f>
        <v>0</v>
      </c>
      <c r="Q267" s="235">
        <v>0.2024</v>
      </c>
      <c r="R267" s="235">
        <f>Q267*H267</f>
        <v>0.62136799999999992</v>
      </c>
      <c r="S267" s="235">
        <v>0</v>
      </c>
      <c r="T267" s="236">
        <f>S267*H267</f>
        <v>0</v>
      </c>
      <c r="U267" s="38"/>
      <c r="V267" s="38"/>
      <c r="W267" s="38"/>
      <c r="X267" s="38"/>
      <c r="Y267" s="38"/>
      <c r="Z267" s="38"/>
      <c r="AA267" s="38"/>
      <c r="AB267" s="38"/>
      <c r="AC267" s="38"/>
      <c r="AD267" s="38"/>
      <c r="AE267" s="38"/>
      <c r="AR267" s="237" t="s">
        <v>115</v>
      </c>
      <c r="AT267" s="237" t="s">
        <v>117</v>
      </c>
      <c r="AU267" s="237" t="s">
        <v>86</v>
      </c>
      <c r="AY267" s="17" t="s">
        <v>116</v>
      </c>
      <c r="BE267" s="238">
        <f>IF(N267="základní",J267,0)</f>
        <v>0</v>
      </c>
      <c r="BF267" s="238">
        <f>IF(N267="snížená",J267,0)</f>
        <v>0</v>
      </c>
      <c r="BG267" s="238">
        <f>IF(N267="zákl. přenesená",J267,0)</f>
        <v>0</v>
      </c>
      <c r="BH267" s="238">
        <f>IF(N267="sníž. přenesená",J267,0)</f>
        <v>0</v>
      </c>
      <c r="BI267" s="238">
        <f>IF(N267="nulová",J267,0)</f>
        <v>0</v>
      </c>
      <c r="BJ267" s="17" t="s">
        <v>84</v>
      </c>
      <c r="BK267" s="238">
        <f>ROUND(I267*H267,2)</f>
        <v>0</v>
      </c>
      <c r="BL267" s="17" t="s">
        <v>115</v>
      </c>
      <c r="BM267" s="237" t="s">
        <v>434</v>
      </c>
    </row>
    <row r="268" s="13" customFormat="1">
      <c r="A268" s="13"/>
      <c r="B268" s="250"/>
      <c r="C268" s="251"/>
      <c r="D268" s="241" t="s">
        <v>124</v>
      </c>
      <c r="E268" s="252" t="s">
        <v>1</v>
      </c>
      <c r="F268" s="253" t="s">
        <v>435</v>
      </c>
      <c r="G268" s="251"/>
      <c r="H268" s="254">
        <v>3.0699999999999998</v>
      </c>
      <c r="I268" s="255"/>
      <c r="J268" s="251"/>
      <c r="K268" s="251"/>
      <c r="L268" s="256"/>
      <c r="M268" s="257"/>
      <c r="N268" s="258"/>
      <c r="O268" s="258"/>
      <c r="P268" s="258"/>
      <c r="Q268" s="258"/>
      <c r="R268" s="258"/>
      <c r="S268" s="258"/>
      <c r="T268" s="259"/>
      <c r="U268" s="13"/>
      <c r="V268" s="13"/>
      <c r="W268" s="13"/>
      <c r="X268" s="13"/>
      <c r="Y268" s="13"/>
      <c r="Z268" s="13"/>
      <c r="AA268" s="13"/>
      <c r="AB268" s="13"/>
      <c r="AC268" s="13"/>
      <c r="AD268" s="13"/>
      <c r="AE268" s="13"/>
      <c r="AT268" s="260" t="s">
        <v>124</v>
      </c>
      <c r="AU268" s="260" t="s">
        <v>86</v>
      </c>
      <c r="AV268" s="13" t="s">
        <v>86</v>
      </c>
      <c r="AW268" s="13" t="s">
        <v>32</v>
      </c>
      <c r="AX268" s="13" t="s">
        <v>84</v>
      </c>
      <c r="AY268" s="260" t="s">
        <v>116</v>
      </c>
    </row>
    <row r="269" s="2" customFormat="1" ht="21.75" customHeight="1">
      <c r="A269" s="38"/>
      <c r="B269" s="39"/>
      <c r="C269" s="226" t="s">
        <v>436</v>
      </c>
      <c r="D269" s="226" t="s">
        <v>117</v>
      </c>
      <c r="E269" s="227" t="s">
        <v>437</v>
      </c>
      <c r="F269" s="228" t="s">
        <v>438</v>
      </c>
      <c r="G269" s="229" t="s">
        <v>199</v>
      </c>
      <c r="H269" s="230">
        <v>328</v>
      </c>
      <c r="I269" s="231"/>
      <c r="J269" s="232">
        <f>ROUND(I269*H269,2)</f>
        <v>0</v>
      </c>
      <c r="K269" s="228" t="s">
        <v>121</v>
      </c>
      <c r="L269" s="44"/>
      <c r="M269" s="233" t="s">
        <v>1</v>
      </c>
      <c r="N269" s="234" t="s">
        <v>41</v>
      </c>
      <c r="O269" s="91"/>
      <c r="P269" s="235">
        <f>O269*H269</f>
        <v>0</v>
      </c>
      <c r="Q269" s="235">
        <v>0.10434</v>
      </c>
      <c r="R269" s="235">
        <f>Q269*H269</f>
        <v>34.223520000000001</v>
      </c>
      <c r="S269" s="235">
        <v>0</v>
      </c>
      <c r="T269" s="236">
        <f>S269*H269</f>
        <v>0</v>
      </c>
      <c r="U269" s="38"/>
      <c r="V269" s="38"/>
      <c r="W269" s="38"/>
      <c r="X269" s="38"/>
      <c r="Y269" s="38"/>
      <c r="Z269" s="38"/>
      <c r="AA269" s="38"/>
      <c r="AB269" s="38"/>
      <c r="AC269" s="38"/>
      <c r="AD269" s="38"/>
      <c r="AE269" s="38"/>
      <c r="AR269" s="237" t="s">
        <v>115</v>
      </c>
      <c r="AT269" s="237" t="s">
        <v>117</v>
      </c>
      <c r="AU269" s="237" t="s">
        <v>86</v>
      </c>
      <c r="AY269" s="17" t="s">
        <v>116</v>
      </c>
      <c r="BE269" s="238">
        <f>IF(N269="základní",J269,0)</f>
        <v>0</v>
      </c>
      <c r="BF269" s="238">
        <f>IF(N269="snížená",J269,0)</f>
        <v>0</v>
      </c>
      <c r="BG269" s="238">
        <f>IF(N269="zákl. přenesená",J269,0)</f>
        <v>0</v>
      </c>
      <c r="BH269" s="238">
        <f>IF(N269="sníž. přenesená",J269,0)</f>
        <v>0</v>
      </c>
      <c r="BI269" s="238">
        <f>IF(N269="nulová",J269,0)</f>
        <v>0</v>
      </c>
      <c r="BJ269" s="17" t="s">
        <v>84</v>
      </c>
      <c r="BK269" s="238">
        <f>ROUND(I269*H269,2)</f>
        <v>0</v>
      </c>
      <c r="BL269" s="17" t="s">
        <v>115</v>
      </c>
      <c r="BM269" s="237" t="s">
        <v>439</v>
      </c>
    </row>
    <row r="270" s="13" customFormat="1">
      <c r="A270" s="13"/>
      <c r="B270" s="250"/>
      <c r="C270" s="251"/>
      <c r="D270" s="241" t="s">
        <v>124</v>
      </c>
      <c r="E270" s="252" t="s">
        <v>1</v>
      </c>
      <c r="F270" s="253" t="s">
        <v>440</v>
      </c>
      <c r="G270" s="251"/>
      <c r="H270" s="254">
        <v>328</v>
      </c>
      <c r="I270" s="255"/>
      <c r="J270" s="251"/>
      <c r="K270" s="251"/>
      <c r="L270" s="256"/>
      <c r="M270" s="257"/>
      <c r="N270" s="258"/>
      <c r="O270" s="258"/>
      <c r="P270" s="258"/>
      <c r="Q270" s="258"/>
      <c r="R270" s="258"/>
      <c r="S270" s="258"/>
      <c r="T270" s="259"/>
      <c r="U270" s="13"/>
      <c r="V270" s="13"/>
      <c r="W270" s="13"/>
      <c r="X270" s="13"/>
      <c r="Y270" s="13"/>
      <c r="Z270" s="13"/>
      <c r="AA270" s="13"/>
      <c r="AB270" s="13"/>
      <c r="AC270" s="13"/>
      <c r="AD270" s="13"/>
      <c r="AE270" s="13"/>
      <c r="AT270" s="260" t="s">
        <v>124</v>
      </c>
      <c r="AU270" s="260" t="s">
        <v>86</v>
      </c>
      <c r="AV270" s="13" t="s">
        <v>86</v>
      </c>
      <c r="AW270" s="13" t="s">
        <v>32</v>
      </c>
      <c r="AX270" s="13" t="s">
        <v>84</v>
      </c>
      <c r="AY270" s="260" t="s">
        <v>116</v>
      </c>
    </row>
    <row r="271" s="2" customFormat="1" ht="16.5" customHeight="1">
      <c r="A271" s="38"/>
      <c r="B271" s="39"/>
      <c r="C271" s="226" t="s">
        <v>441</v>
      </c>
      <c r="D271" s="226" t="s">
        <v>117</v>
      </c>
      <c r="E271" s="227" t="s">
        <v>442</v>
      </c>
      <c r="F271" s="228" t="s">
        <v>443</v>
      </c>
      <c r="G271" s="229" t="s">
        <v>199</v>
      </c>
      <c r="H271" s="230">
        <v>328</v>
      </c>
      <c r="I271" s="231"/>
      <c r="J271" s="232">
        <f>ROUND(I271*H271,2)</f>
        <v>0</v>
      </c>
      <c r="K271" s="228" t="s">
        <v>121</v>
      </c>
      <c r="L271" s="44"/>
      <c r="M271" s="233" t="s">
        <v>1</v>
      </c>
      <c r="N271" s="234" t="s">
        <v>41</v>
      </c>
      <c r="O271" s="91"/>
      <c r="P271" s="235">
        <f>O271*H271</f>
        <v>0</v>
      </c>
      <c r="Q271" s="235">
        <v>0</v>
      </c>
      <c r="R271" s="235">
        <f>Q271*H271</f>
        <v>0</v>
      </c>
      <c r="S271" s="235">
        <v>0</v>
      </c>
      <c r="T271" s="236">
        <f>S271*H271</f>
        <v>0</v>
      </c>
      <c r="U271" s="38"/>
      <c r="V271" s="38"/>
      <c r="W271" s="38"/>
      <c r="X271" s="38"/>
      <c r="Y271" s="38"/>
      <c r="Z271" s="38"/>
      <c r="AA271" s="38"/>
      <c r="AB271" s="38"/>
      <c r="AC271" s="38"/>
      <c r="AD271" s="38"/>
      <c r="AE271" s="38"/>
      <c r="AR271" s="237" t="s">
        <v>115</v>
      </c>
      <c r="AT271" s="237" t="s">
        <v>117</v>
      </c>
      <c r="AU271" s="237" t="s">
        <v>86</v>
      </c>
      <c r="AY271" s="17" t="s">
        <v>116</v>
      </c>
      <c r="BE271" s="238">
        <f>IF(N271="základní",J271,0)</f>
        <v>0</v>
      </c>
      <c r="BF271" s="238">
        <f>IF(N271="snížená",J271,0)</f>
        <v>0</v>
      </c>
      <c r="BG271" s="238">
        <f>IF(N271="zákl. přenesená",J271,0)</f>
        <v>0</v>
      </c>
      <c r="BH271" s="238">
        <f>IF(N271="sníž. přenesená",J271,0)</f>
        <v>0</v>
      </c>
      <c r="BI271" s="238">
        <f>IF(N271="nulová",J271,0)</f>
        <v>0</v>
      </c>
      <c r="BJ271" s="17" t="s">
        <v>84</v>
      </c>
      <c r="BK271" s="238">
        <f>ROUND(I271*H271,2)</f>
        <v>0</v>
      </c>
      <c r="BL271" s="17" t="s">
        <v>115</v>
      </c>
      <c r="BM271" s="237" t="s">
        <v>444</v>
      </c>
    </row>
    <row r="272" s="13" customFormat="1">
      <c r="A272" s="13"/>
      <c r="B272" s="250"/>
      <c r="C272" s="251"/>
      <c r="D272" s="241" t="s">
        <v>124</v>
      </c>
      <c r="E272" s="252" t="s">
        <v>1</v>
      </c>
      <c r="F272" s="253" t="s">
        <v>445</v>
      </c>
      <c r="G272" s="251"/>
      <c r="H272" s="254">
        <v>328</v>
      </c>
      <c r="I272" s="255"/>
      <c r="J272" s="251"/>
      <c r="K272" s="251"/>
      <c r="L272" s="256"/>
      <c r="M272" s="257"/>
      <c r="N272" s="258"/>
      <c r="O272" s="258"/>
      <c r="P272" s="258"/>
      <c r="Q272" s="258"/>
      <c r="R272" s="258"/>
      <c r="S272" s="258"/>
      <c r="T272" s="259"/>
      <c r="U272" s="13"/>
      <c r="V272" s="13"/>
      <c r="W272" s="13"/>
      <c r="X272" s="13"/>
      <c r="Y272" s="13"/>
      <c r="Z272" s="13"/>
      <c r="AA272" s="13"/>
      <c r="AB272" s="13"/>
      <c r="AC272" s="13"/>
      <c r="AD272" s="13"/>
      <c r="AE272" s="13"/>
      <c r="AT272" s="260" t="s">
        <v>124</v>
      </c>
      <c r="AU272" s="260" t="s">
        <v>86</v>
      </c>
      <c r="AV272" s="13" t="s">
        <v>86</v>
      </c>
      <c r="AW272" s="13" t="s">
        <v>32</v>
      </c>
      <c r="AX272" s="13" t="s">
        <v>84</v>
      </c>
      <c r="AY272" s="260" t="s">
        <v>116</v>
      </c>
    </row>
    <row r="273" s="2" customFormat="1" ht="21.75" customHeight="1">
      <c r="A273" s="38"/>
      <c r="B273" s="39"/>
      <c r="C273" s="226" t="s">
        <v>446</v>
      </c>
      <c r="D273" s="226" t="s">
        <v>117</v>
      </c>
      <c r="E273" s="227" t="s">
        <v>447</v>
      </c>
      <c r="F273" s="228" t="s">
        <v>448</v>
      </c>
      <c r="G273" s="229" t="s">
        <v>199</v>
      </c>
      <c r="H273" s="230">
        <v>328</v>
      </c>
      <c r="I273" s="231"/>
      <c r="J273" s="232">
        <f>ROUND(I273*H273,2)</f>
        <v>0</v>
      </c>
      <c r="K273" s="228" t="s">
        <v>121</v>
      </c>
      <c r="L273" s="44"/>
      <c r="M273" s="233" t="s">
        <v>1</v>
      </c>
      <c r="N273" s="234" t="s">
        <v>41</v>
      </c>
      <c r="O273" s="91"/>
      <c r="P273" s="235">
        <f>O273*H273</f>
        <v>0</v>
      </c>
      <c r="Q273" s="235">
        <v>0</v>
      </c>
      <c r="R273" s="235">
        <f>Q273*H273</f>
        <v>0</v>
      </c>
      <c r="S273" s="235">
        <v>0</v>
      </c>
      <c r="T273" s="236">
        <f>S273*H273</f>
        <v>0</v>
      </c>
      <c r="U273" s="38"/>
      <c r="V273" s="38"/>
      <c r="W273" s="38"/>
      <c r="X273" s="38"/>
      <c r="Y273" s="38"/>
      <c r="Z273" s="38"/>
      <c r="AA273" s="38"/>
      <c r="AB273" s="38"/>
      <c r="AC273" s="38"/>
      <c r="AD273" s="38"/>
      <c r="AE273" s="38"/>
      <c r="AR273" s="237" t="s">
        <v>115</v>
      </c>
      <c r="AT273" s="237" t="s">
        <v>117</v>
      </c>
      <c r="AU273" s="237" t="s">
        <v>86</v>
      </c>
      <c r="AY273" s="17" t="s">
        <v>116</v>
      </c>
      <c r="BE273" s="238">
        <f>IF(N273="základní",J273,0)</f>
        <v>0</v>
      </c>
      <c r="BF273" s="238">
        <f>IF(N273="snížená",J273,0)</f>
        <v>0</v>
      </c>
      <c r="BG273" s="238">
        <f>IF(N273="zákl. přenesená",J273,0)</f>
        <v>0</v>
      </c>
      <c r="BH273" s="238">
        <f>IF(N273="sníž. přenesená",J273,0)</f>
        <v>0</v>
      </c>
      <c r="BI273" s="238">
        <f>IF(N273="nulová",J273,0)</f>
        <v>0</v>
      </c>
      <c r="BJ273" s="17" t="s">
        <v>84</v>
      </c>
      <c r="BK273" s="238">
        <f>ROUND(I273*H273,2)</f>
        <v>0</v>
      </c>
      <c r="BL273" s="17" t="s">
        <v>115</v>
      </c>
      <c r="BM273" s="237" t="s">
        <v>449</v>
      </c>
    </row>
    <row r="274" s="13" customFormat="1">
      <c r="A274" s="13"/>
      <c r="B274" s="250"/>
      <c r="C274" s="251"/>
      <c r="D274" s="241" t="s">
        <v>124</v>
      </c>
      <c r="E274" s="252" t="s">
        <v>1</v>
      </c>
      <c r="F274" s="253" t="s">
        <v>450</v>
      </c>
      <c r="G274" s="251"/>
      <c r="H274" s="254">
        <v>328</v>
      </c>
      <c r="I274" s="255"/>
      <c r="J274" s="251"/>
      <c r="K274" s="251"/>
      <c r="L274" s="256"/>
      <c r="M274" s="257"/>
      <c r="N274" s="258"/>
      <c r="O274" s="258"/>
      <c r="P274" s="258"/>
      <c r="Q274" s="258"/>
      <c r="R274" s="258"/>
      <c r="S274" s="258"/>
      <c r="T274" s="259"/>
      <c r="U274" s="13"/>
      <c r="V274" s="13"/>
      <c r="W274" s="13"/>
      <c r="X274" s="13"/>
      <c r="Y274" s="13"/>
      <c r="Z274" s="13"/>
      <c r="AA274" s="13"/>
      <c r="AB274" s="13"/>
      <c r="AC274" s="13"/>
      <c r="AD274" s="13"/>
      <c r="AE274" s="13"/>
      <c r="AT274" s="260" t="s">
        <v>124</v>
      </c>
      <c r="AU274" s="260" t="s">
        <v>86</v>
      </c>
      <c r="AV274" s="13" t="s">
        <v>86</v>
      </c>
      <c r="AW274" s="13" t="s">
        <v>32</v>
      </c>
      <c r="AX274" s="13" t="s">
        <v>84</v>
      </c>
      <c r="AY274" s="260" t="s">
        <v>116</v>
      </c>
    </row>
    <row r="275" s="2" customFormat="1" ht="21.75" customHeight="1">
      <c r="A275" s="38"/>
      <c r="B275" s="39"/>
      <c r="C275" s="226" t="s">
        <v>451</v>
      </c>
      <c r="D275" s="226" t="s">
        <v>117</v>
      </c>
      <c r="E275" s="227" t="s">
        <v>452</v>
      </c>
      <c r="F275" s="228" t="s">
        <v>453</v>
      </c>
      <c r="G275" s="229" t="s">
        <v>199</v>
      </c>
      <c r="H275" s="230">
        <v>1.8</v>
      </c>
      <c r="I275" s="231"/>
      <c r="J275" s="232">
        <f>ROUND(I275*H275,2)</f>
        <v>0</v>
      </c>
      <c r="K275" s="228" t="s">
        <v>121</v>
      </c>
      <c r="L275" s="44"/>
      <c r="M275" s="233" t="s">
        <v>1</v>
      </c>
      <c r="N275" s="234" t="s">
        <v>41</v>
      </c>
      <c r="O275" s="91"/>
      <c r="P275" s="235">
        <f>O275*H275</f>
        <v>0</v>
      </c>
      <c r="Q275" s="235">
        <v>0.1837</v>
      </c>
      <c r="R275" s="235">
        <f>Q275*H275</f>
        <v>0.33066000000000001</v>
      </c>
      <c r="S275" s="235">
        <v>0</v>
      </c>
      <c r="T275" s="236">
        <f>S275*H275</f>
        <v>0</v>
      </c>
      <c r="U275" s="38"/>
      <c r="V275" s="38"/>
      <c r="W275" s="38"/>
      <c r="X275" s="38"/>
      <c r="Y275" s="38"/>
      <c r="Z275" s="38"/>
      <c r="AA275" s="38"/>
      <c r="AB275" s="38"/>
      <c r="AC275" s="38"/>
      <c r="AD275" s="38"/>
      <c r="AE275" s="38"/>
      <c r="AR275" s="237" t="s">
        <v>115</v>
      </c>
      <c r="AT275" s="237" t="s">
        <v>117</v>
      </c>
      <c r="AU275" s="237" t="s">
        <v>86</v>
      </c>
      <c r="AY275" s="17" t="s">
        <v>116</v>
      </c>
      <c r="BE275" s="238">
        <f>IF(N275="základní",J275,0)</f>
        <v>0</v>
      </c>
      <c r="BF275" s="238">
        <f>IF(N275="snížená",J275,0)</f>
        <v>0</v>
      </c>
      <c r="BG275" s="238">
        <f>IF(N275="zákl. přenesená",J275,0)</f>
        <v>0</v>
      </c>
      <c r="BH275" s="238">
        <f>IF(N275="sníž. přenesená",J275,0)</f>
        <v>0</v>
      </c>
      <c r="BI275" s="238">
        <f>IF(N275="nulová",J275,0)</f>
        <v>0</v>
      </c>
      <c r="BJ275" s="17" t="s">
        <v>84</v>
      </c>
      <c r="BK275" s="238">
        <f>ROUND(I275*H275,2)</f>
        <v>0</v>
      </c>
      <c r="BL275" s="17" t="s">
        <v>115</v>
      </c>
      <c r="BM275" s="237" t="s">
        <v>454</v>
      </c>
    </row>
    <row r="276" s="13" customFormat="1">
      <c r="A276" s="13"/>
      <c r="B276" s="250"/>
      <c r="C276" s="251"/>
      <c r="D276" s="241" t="s">
        <v>124</v>
      </c>
      <c r="E276" s="252" t="s">
        <v>1</v>
      </c>
      <c r="F276" s="253" t="s">
        <v>455</v>
      </c>
      <c r="G276" s="251"/>
      <c r="H276" s="254">
        <v>1.8</v>
      </c>
      <c r="I276" s="255"/>
      <c r="J276" s="251"/>
      <c r="K276" s="251"/>
      <c r="L276" s="256"/>
      <c r="M276" s="257"/>
      <c r="N276" s="258"/>
      <c r="O276" s="258"/>
      <c r="P276" s="258"/>
      <c r="Q276" s="258"/>
      <c r="R276" s="258"/>
      <c r="S276" s="258"/>
      <c r="T276" s="259"/>
      <c r="U276" s="13"/>
      <c r="V276" s="13"/>
      <c r="W276" s="13"/>
      <c r="X276" s="13"/>
      <c r="Y276" s="13"/>
      <c r="Z276" s="13"/>
      <c r="AA276" s="13"/>
      <c r="AB276" s="13"/>
      <c r="AC276" s="13"/>
      <c r="AD276" s="13"/>
      <c r="AE276" s="13"/>
      <c r="AT276" s="260" t="s">
        <v>124</v>
      </c>
      <c r="AU276" s="260" t="s">
        <v>86</v>
      </c>
      <c r="AV276" s="13" t="s">
        <v>86</v>
      </c>
      <c r="AW276" s="13" t="s">
        <v>32</v>
      </c>
      <c r="AX276" s="13" t="s">
        <v>84</v>
      </c>
      <c r="AY276" s="260" t="s">
        <v>116</v>
      </c>
    </row>
    <row r="277" s="2" customFormat="1" ht="33" customHeight="1">
      <c r="A277" s="38"/>
      <c r="B277" s="39"/>
      <c r="C277" s="226" t="s">
        <v>456</v>
      </c>
      <c r="D277" s="226" t="s">
        <v>117</v>
      </c>
      <c r="E277" s="227" t="s">
        <v>457</v>
      </c>
      <c r="F277" s="228" t="s">
        <v>458</v>
      </c>
      <c r="G277" s="229" t="s">
        <v>199</v>
      </c>
      <c r="H277" s="230">
        <v>63.799999999999997</v>
      </c>
      <c r="I277" s="231"/>
      <c r="J277" s="232">
        <f>ROUND(I277*H277,2)</f>
        <v>0</v>
      </c>
      <c r="K277" s="228" t="s">
        <v>121</v>
      </c>
      <c r="L277" s="44"/>
      <c r="M277" s="233" t="s">
        <v>1</v>
      </c>
      <c r="N277" s="234" t="s">
        <v>41</v>
      </c>
      <c r="O277" s="91"/>
      <c r="P277" s="235">
        <f>O277*H277</f>
        <v>0</v>
      </c>
      <c r="Q277" s="235">
        <v>0.10100000000000001</v>
      </c>
      <c r="R277" s="235">
        <f>Q277*H277</f>
        <v>6.4438000000000004</v>
      </c>
      <c r="S277" s="235">
        <v>0</v>
      </c>
      <c r="T277" s="236">
        <f>S277*H277</f>
        <v>0</v>
      </c>
      <c r="U277" s="38"/>
      <c r="V277" s="38"/>
      <c r="W277" s="38"/>
      <c r="X277" s="38"/>
      <c r="Y277" s="38"/>
      <c r="Z277" s="38"/>
      <c r="AA277" s="38"/>
      <c r="AB277" s="38"/>
      <c r="AC277" s="38"/>
      <c r="AD277" s="38"/>
      <c r="AE277" s="38"/>
      <c r="AR277" s="237" t="s">
        <v>115</v>
      </c>
      <c r="AT277" s="237" t="s">
        <v>117</v>
      </c>
      <c r="AU277" s="237" t="s">
        <v>86</v>
      </c>
      <c r="AY277" s="17" t="s">
        <v>116</v>
      </c>
      <c r="BE277" s="238">
        <f>IF(N277="základní",J277,0)</f>
        <v>0</v>
      </c>
      <c r="BF277" s="238">
        <f>IF(N277="snížená",J277,0)</f>
        <v>0</v>
      </c>
      <c r="BG277" s="238">
        <f>IF(N277="zákl. přenesená",J277,0)</f>
        <v>0</v>
      </c>
      <c r="BH277" s="238">
        <f>IF(N277="sníž. přenesená",J277,0)</f>
        <v>0</v>
      </c>
      <c r="BI277" s="238">
        <f>IF(N277="nulová",J277,0)</f>
        <v>0</v>
      </c>
      <c r="BJ277" s="17" t="s">
        <v>84</v>
      </c>
      <c r="BK277" s="238">
        <f>ROUND(I277*H277,2)</f>
        <v>0</v>
      </c>
      <c r="BL277" s="17" t="s">
        <v>115</v>
      </c>
      <c r="BM277" s="237" t="s">
        <v>459</v>
      </c>
    </row>
    <row r="278" s="13" customFormat="1">
      <c r="A278" s="13"/>
      <c r="B278" s="250"/>
      <c r="C278" s="251"/>
      <c r="D278" s="241" t="s">
        <v>124</v>
      </c>
      <c r="E278" s="252" t="s">
        <v>1</v>
      </c>
      <c r="F278" s="253" t="s">
        <v>460</v>
      </c>
      <c r="G278" s="251"/>
      <c r="H278" s="254">
        <v>24.899999999999999</v>
      </c>
      <c r="I278" s="255"/>
      <c r="J278" s="251"/>
      <c r="K278" s="251"/>
      <c r="L278" s="256"/>
      <c r="M278" s="257"/>
      <c r="N278" s="258"/>
      <c r="O278" s="258"/>
      <c r="P278" s="258"/>
      <c r="Q278" s="258"/>
      <c r="R278" s="258"/>
      <c r="S278" s="258"/>
      <c r="T278" s="259"/>
      <c r="U278" s="13"/>
      <c r="V278" s="13"/>
      <c r="W278" s="13"/>
      <c r="X278" s="13"/>
      <c r="Y278" s="13"/>
      <c r="Z278" s="13"/>
      <c r="AA278" s="13"/>
      <c r="AB278" s="13"/>
      <c r="AC278" s="13"/>
      <c r="AD278" s="13"/>
      <c r="AE278" s="13"/>
      <c r="AT278" s="260" t="s">
        <v>124</v>
      </c>
      <c r="AU278" s="260" t="s">
        <v>86</v>
      </c>
      <c r="AV278" s="13" t="s">
        <v>86</v>
      </c>
      <c r="AW278" s="13" t="s">
        <v>32</v>
      </c>
      <c r="AX278" s="13" t="s">
        <v>76</v>
      </c>
      <c r="AY278" s="260" t="s">
        <v>116</v>
      </c>
    </row>
    <row r="279" s="13" customFormat="1">
      <c r="A279" s="13"/>
      <c r="B279" s="250"/>
      <c r="C279" s="251"/>
      <c r="D279" s="241" t="s">
        <v>124</v>
      </c>
      <c r="E279" s="252" t="s">
        <v>1</v>
      </c>
      <c r="F279" s="253" t="s">
        <v>461</v>
      </c>
      <c r="G279" s="251"/>
      <c r="H279" s="254">
        <v>38.899999999999999</v>
      </c>
      <c r="I279" s="255"/>
      <c r="J279" s="251"/>
      <c r="K279" s="251"/>
      <c r="L279" s="256"/>
      <c r="M279" s="257"/>
      <c r="N279" s="258"/>
      <c r="O279" s="258"/>
      <c r="P279" s="258"/>
      <c r="Q279" s="258"/>
      <c r="R279" s="258"/>
      <c r="S279" s="258"/>
      <c r="T279" s="259"/>
      <c r="U279" s="13"/>
      <c r="V279" s="13"/>
      <c r="W279" s="13"/>
      <c r="X279" s="13"/>
      <c r="Y279" s="13"/>
      <c r="Z279" s="13"/>
      <c r="AA279" s="13"/>
      <c r="AB279" s="13"/>
      <c r="AC279" s="13"/>
      <c r="AD279" s="13"/>
      <c r="AE279" s="13"/>
      <c r="AT279" s="260" t="s">
        <v>124</v>
      </c>
      <c r="AU279" s="260" t="s">
        <v>86</v>
      </c>
      <c r="AV279" s="13" t="s">
        <v>86</v>
      </c>
      <c r="AW279" s="13" t="s">
        <v>32</v>
      </c>
      <c r="AX279" s="13" t="s">
        <v>76</v>
      </c>
      <c r="AY279" s="260" t="s">
        <v>116</v>
      </c>
    </row>
    <row r="280" s="15" customFormat="1">
      <c r="A280" s="15"/>
      <c r="B280" s="273"/>
      <c r="C280" s="274"/>
      <c r="D280" s="241" t="s">
        <v>124</v>
      </c>
      <c r="E280" s="275" t="s">
        <v>1</v>
      </c>
      <c r="F280" s="276" t="s">
        <v>203</v>
      </c>
      <c r="G280" s="274"/>
      <c r="H280" s="277">
        <v>63.799999999999997</v>
      </c>
      <c r="I280" s="278"/>
      <c r="J280" s="274"/>
      <c r="K280" s="274"/>
      <c r="L280" s="279"/>
      <c r="M280" s="280"/>
      <c r="N280" s="281"/>
      <c r="O280" s="281"/>
      <c r="P280" s="281"/>
      <c r="Q280" s="281"/>
      <c r="R280" s="281"/>
      <c r="S280" s="281"/>
      <c r="T280" s="282"/>
      <c r="U280" s="15"/>
      <c r="V280" s="15"/>
      <c r="W280" s="15"/>
      <c r="X280" s="15"/>
      <c r="Y280" s="15"/>
      <c r="Z280" s="15"/>
      <c r="AA280" s="15"/>
      <c r="AB280" s="15"/>
      <c r="AC280" s="15"/>
      <c r="AD280" s="15"/>
      <c r="AE280" s="15"/>
      <c r="AT280" s="283" t="s">
        <v>124</v>
      </c>
      <c r="AU280" s="283" t="s">
        <v>86</v>
      </c>
      <c r="AV280" s="15" t="s">
        <v>115</v>
      </c>
      <c r="AW280" s="15" t="s">
        <v>32</v>
      </c>
      <c r="AX280" s="15" t="s">
        <v>84</v>
      </c>
      <c r="AY280" s="283" t="s">
        <v>116</v>
      </c>
    </row>
    <row r="281" s="2" customFormat="1" ht="16.5" customHeight="1">
      <c r="A281" s="38"/>
      <c r="B281" s="39"/>
      <c r="C281" s="287" t="s">
        <v>462</v>
      </c>
      <c r="D281" s="287" t="s">
        <v>344</v>
      </c>
      <c r="E281" s="288" t="s">
        <v>463</v>
      </c>
      <c r="F281" s="289" t="s">
        <v>464</v>
      </c>
      <c r="G281" s="290" t="s">
        <v>199</v>
      </c>
      <c r="H281" s="291">
        <v>38.899999999999999</v>
      </c>
      <c r="I281" s="292"/>
      <c r="J281" s="293">
        <f>ROUND(I281*H281,2)</f>
        <v>0</v>
      </c>
      <c r="K281" s="289" t="s">
        <v>121</v>
      </c>
      <c r="L281" s="294"/>
      <c r="M281" s="295" t="s">
        <v>1</v>
      </c>
      <c r="N281" s="296" t="s">
        <v>41</v>
      </c>
      <c r="O281" s="91"/>
      <c r="P281" s="235">
        <f>O281*H281</f>
        <v>0</v>
      </c>
      <c r="Q281" s="235">
        <v>0.14166999999999999</v>
      </c>
      <c r="R281" s="235">
        <f>Q281*H281</f>
        <v>5.5109629999999994</v>
      </c>
      <c r="S281" s="235">
        <v>0</v>
      </c>
      <c r="T281" s="236">
        <f>S281*H281</f>
        <v>0</v>
      </c>
      <c r="U281" s="38"/>
      <c r="V281" s="38"/>
      <c r="W281" s="38"/>
      <c r="X281" s="38"/>
      <c r="Y281" s="38"/>
      <c r="Z281" s="38"/>
      <c r="AA281" s="38"/>
      <c r="AB281" s="38"/>
      <c r="AC281" s="38"/>
      <c r="AD281" s="38"/>
      <c r="AE281" s="38"/>
      <c r="AR281" s="237" t="s">
        <v>161</v>
      </c>
      <c r="AT281" s="237" t="s">
        <v>344</v>
      </c>
      <c r="AU281" s="237" t="s">
        <v>86</v>
      </c>
      <c r="AY281" s="17" t="s">
        <v>116</v>
      </c>
      <c r="BE281" s="238">
        <f>IF(N281="základní",J281,0)</f>
        <v>0</v>
      </c>
      <c r="BF281" s="238">
        <f>IF(N281="snížená",J281,0)</f>
        <v>0</v>
      </c>
      <c r="BG281" s="238">
        <f>IF(N281="zákl. přenesená",J281,0)</f>
        <v>0</v>
      </c>
      <c r="BH281" s="238">
        <f>IF(N281="sníž. přenesená",J281,0)</f>
        <v>0</v>
      </c>
      <c r="BI281" s="238">
        <f>IF(N281="nulová",J281,0)</f>
        <v>0</v>
      </c>
      <c r="BJ281" s="17" t="s">
        <v>84</v>
      </c>
      <c r="BK281" s="238">
        <f>ROUND(I281*H281,2)</f>
        <v>0</v>
      </c>
      <c r="BL281" s="17" t="s">
        <v>115</v>
      </c>
      <c r="BM281" s="237" t="s">
        <v>465</v>
      </c>
    </row>
    <row r="282" s="13" customFormat="1">
      <c r="A282" s="13"/>
      <c r="B282" s="250"/>
      <c r="C282" s="251"/>
      <c r="D282" s="241" t="s">
        <v>124</v>
      </c>
      <c r="E282" s="252" t="s">
        <v>1</v>
      </c>
      <c r="F282" s="253" t="s">
        <v>466</v>
      </c>
      <c r="G282" s="251"/>
      <c r="H282" s="254">
        <v>38.899999999999999</v>
      </c>
      <c r="I282" s="255"/>
      <c r="J282" s="251"/>
      <c r="K282" s="251"/>
      <c r="L282" s="256"/>
      <c r="M282" s="257"/>
      <c r="N282" s="258"/>
      <c r="O282" s="258"/>
      <c r="P282" s="258"/>
      <c r="Q282" s="258"/>
      <c r="R282" s="258"/>
      <c r="S282" s="258"/>
      <c r="T282" s="259"/>
      <c r="U282" s="13"/>
      <c r="V282" s="13"/>
      <c r="W282" s="13"/>
      <c r="X282" s="13"/>
      <c r="Y282" s="13"/>
      <c r="Z282" s="13"/>
      <c r="AA282" s="13"/>
      <c r="AB282" s="13"/>
      <c r="AC282" s="13"/>
      <c r="AD282" s="13"/>
      <c r="AE282" s="13"/>
      <c r="AT282" s="260" t="s">
        <v>124</v>
      </c>
      <c r="AU282" s="260" t="s">
        <v>86</v>
      </c>
      <c r="AV282" s="13" t="s">
        <v>86</v>
      </c>
      <c r="AW282" s="13" t="s">
        <v>32</v>
      </c>
      <c r="AX282" s="13" t="s">
        <v>84</v>
      </c>
      <c r="AY282" s="260" t="s">
        <v>116</v>
      </c>
    </row>
    <row r="283" s="11" customFormat="1" ht="22.8" customHeight="1">
      <c r="A283" s="11"/>
      <c r="B283" s="212"/>
      <c r="C283" s="213"/>
      <c r="D283" s="214" t="s">
        <v>75</v>
      </c>
      <c r="E283" s="271" t="s">
        <v>161</v>
      </c>
      <c r="F283" s="271" t="s">
        <v>467</v>
      </c>
      <c r="G283" s="213"/>
      <c r="H283" s="213"/>
      <c r="I283" s="216"/>
      <c r="J283" s="272">
        <f>BK283</f>
        <v>0</v>
      </c>
      <c r="K283" s="213"/>
      <c r="L283" s="218"/>
      <c r="M283" s="219"/>
      <c r="N283" s="220"/>
      <c r="O283" s="220"/>
      <c r="P283" s="221">
        <f>SUM(P284:P319)</f>
        <v>0</v>
      </c>
      <c r="Q283" s="220"/>
      <c r="R283" s="221">
        <f>SUM(R284:R319)</f>
        <v>2.8125800000000001</v>
      </c>
      <c r="S283" s="220"/>
      <c r="T283" s="222">
        <f>SUM(T284:T319)</f>
        <v>0.30000000000000004</v>
      </c>
      <c r="U283" s="11"/>
      <c r="V283" s="11"/>
      <c r="W283" s="11"/>
      <c r="X283" s="11"/>
      <c r="Y283" s="11"/>
      <c r="Z283" s="11"/>
      <c r="AA283" s="11"/>
      <c r="AB283" s="11"/>
      <c r="AC283" s="11"/>
      <c r="AD283" s="11"/>
      <c r="AE283" s="11"/>
      <c r="AR283" s="223" t="s">
        <v>84</v>
      </c>
      <c r="AT283" s="224" t="s">
        <v>75</v>
      </c>
      <c r="AU283" s="224" t="s">
        <v>84</v>
      </c>
      <c r="AY283" s="223" t="s">
        <v>116</v>
      </c>
      <c r="BK283" s="225">
        <f>SUM(BK284:BK319)</f>
        <v>0</v>
      </c>
    </row>
    <row r="284" s="2" customFormat="1" ht="16.5" customHeight="1">
      <c r="A284" s="38"/>
      <c r="B284" s="39"/>
      <c r="C284" s="226" t="s">
        <v>468</v>
      </c>
      <c r="D284" s="226" t="s">
        <v>117</v>
      </c>
      <c r="E284" s="227" t="s">
        <v>469</v>
      </c>
      <c r="F284" s="228" t="s">
        <v>470</v>
      </c>
      <c r="G284" s="229" t="s">
        <v>399</v>
      </c>
      <c r="H284" s="230">
        <v>4</v>
      </c>
      <c r="I284" s="231"/>
      <c r="J284" s="232">
        <f>ROUND(I284*H284,2)</f>
        <v>0</v>
      </c>
      <c r="K284" s="228" t="s">
        <v>121</v>
      </c>
      <c r="L284" s="44"/>
      <c r="M284" s="233" t="s">
        <v>1</v>
      </c>
      <c r="N284" s="234" t="s">
        <v>41</v>
      </c>
      <c r="O284" s="91"/>
      <c r="P284" s="235">
        <f>O284*H284</f>
        <v>0</v>
      </c>
      <c r="Q284" s="235">
        <v>0.0031800000000000001</v>
      </c>
      <c r="R284" s="235">
        <f>Q284*H284</f>
        <v>0.01272</v>
      </c>
      <c r="S284" s="235">
        <v>0</v>
      </c>
      <c r="T284" s="236">
        <f>S284*H284</f>
        <v>0</v>
      </c>
      <c r="U284" s="38"/>
      <c r="V284" s="38"/>
      <c r="W284" s="38"/>
      <c r="X284" s="38"/>
      <c r="Y284" s="38"/>
      <c r="Z284" s="38"/>
      <c r="AA284" s="38"/>
      <c r="AB284" s="38"/>
      <c r="AC284" s="38"/>
      <c r="AD284" s="38"/>
      <c r="AE284" s="38"/>
      <c r="AR284" s="237" t="s">
        <v>115</v>
      </c>
      <c r="AT284" s="237" t="s">
        <v>117</v>
      </c>
      <c r="AU284" s="237" t="s">
        <v>86</v>
      </c>
      <c r="AY284" s="17" t="s">
        <v>116</v>
      </c>
      <c r="BE284" s="238">
        <f>IF(N284="základní",J284,0)</f>
        <v>0</v>
      </c>
      <c r="BF284" s="238">
        <f>IF(N284="snížená",J284,0)</f>
        <v>0</v>
      </c>
      <c r="BG284" s="238">
        <f>IF(N284="zákl. přenesená",J284,0)</f>
        <v>0</v>
      </c>
      <c r="BH284" s="238">
        <f>IF(N284="sníž. přenesená",J284,0)</f>
        <v>0</v>
      </c>
      <c r="BI284" s="238">
        <f>IF(N284="nulová",J284,0)</f>
        <v>0</v>
      </c>
      <c r="BJ284" s="17" t="s">
        <v>84</v>
      </c>
      <c r="BK284" s="238">
        <f>ROUND(I284*H284,2)</f>
        <v>0</v>
      </c>
      <c r="BL284" s="17" t="s">
        <v>115</v>
      </c>
      <c r="BM284" s="237" t="s">
        <v>471</v>
      </c>
    </row>
    <row r="285" s="2" customFormat="1">
      <c r="A285" s="38"/>
      <c r="B285" s="39"/>
      <c r="C285" s="40"/>
      <c r="D285" s="241" t="s">
        <v>225</v>
      </c>
      <c r="E285" s="40"/>
      <c r="F285" s="284" t="s">
        <v>472</v>
      </c>
      <c r="G285" s="40"/>
      <c r="H285" s="40"/>
      <c r="I285" s="144"/>
      <c r="J285" s="40"/>
      <c r="K285" s="40"/>
      <c r="L285" s="44"/>
      <c r="M285" s="285"/>
      <c r="N285" s="286"/>
      <c r="O285" s="91"/>
      <c r="P285" s="91"/>
      <c r="Q285" s="91"/>
      <c r="R285" s="91"/>
      <c r="S285" s="91"/>
      <c r="T285" s="92"/>
      <c r="U285" s="38"/>
      <c r="V285" s="38"/>
      <c r="W285" s="38"/>
      <c r="X285" s="38"/>
      <c r="Y285" s="38"/>
      <c r="Z285" s="38"/>
      <c r="AA285" s="38"/>
      <c r="AB285" s="38"/>
      <c r="AC285" s="38"/>
      <c r="AD285" s="38"/>
      <c r="AE285" s="38"/>
      <c r="AT285" s="17" t="s">
        <v>225</v>
      </c>
      <c r="AU285" s="17" t="s">
        <v>86</v>
      </c>
    </row>
    <row r="286" s="12" customFormat="1">
      <c r="A286" s="12"/>
      <c r="B286" s="239"/>
      <c r="C286" s="240"/>
      <c r="D286" s="241" t="s">
        <v>124</v>
      </c>
      <c r="E286" s="242" t="s">
        <v>1</v>
      </c>
      <c r="F286" s="243" t="s">
        <v>473</v>
      </c>
      <c r="G286" s="240"/>
      <c r="H286" s="242" t="s">
        <v>1</v>
      </c>
      <c r="I286" s="244"/>
      <c r="J286" s="240"/>
      <c r="K286" s="240"/>
      <c r="L286" s="245"/>
      <c r="M286" s="246"/>
      <c r="N286" s="247"/>
      <c r="O286" s="247"/>
      <c r="P286" s="247"/>
      <c r="Q286" s="247"/>
      <c r="R286" s="247"/>
      <c r="S286" s="247"/>
      <c r="T286" s="248"/>
      <c r="U286" s="12"/>
      <c r="V286" s="12"/>
      <c r="W286" s="12"/>
      <c r="X286" s="12"/>
      <c r="Y286" s="12"/>
      <c r="Z286" s="12"/>
      <c r="AA286" s="12"/>
      <c r="AB286" s="12"/>
      <c r="AC286" s="12"/>
      <c r="AD286" s="12"/>
      <c r="AE286" s="12"/>
      <c r="AT286" s="249" t="s">
        <v>124</v>
      </c>
      <c r="AU286" s="249" t="s">
        <v>86</v>
      </c>
      <c r="AV286" s="12" t="s">
        <v>84</v>
      </c>
      <c r="AW286" s="12" t="s">
        <v>32</v>
      </c>
      <c r="AX286" s="12" t="s">
        <v>76</v>
      </c>
      <c r="AY286" s="249" t="s">
        <v>116</v>
      </c>
    </row>
    <row r="287" s="13" customFormat="1">
      <c r="A287" s="13"/>
      <c r="B287" s="250"/>
      <c r="C287" s="251"/>
      <c r="D287" s="241" t="s">
        <v>124</v>
      </c>
      <c r="E287" s="252" t="s">
        <v>1</v>
      </c>
      <c r="F287" s="253" t="s">
        <v>474</v>
      </c>
      <c r="G287" s="251"/>
      <c r="H287" s="254">
        <v>4</v>
      </c>
      <c r="I287" s="255"/>
      <c r="J287" s="251"/>
      <c r="K287" s="251"/>
      <c r="L287" s="256"/>
      <c r="M287" s="257"/>
      <c r="N287" s="258"/>
      <c r="O287" s="258"/>
      <c r="P287" s="258"/>
      <c r="Q287" s="258"/>
      <c r="R287" s="258"/>
      <c r="S287" s="258"/>
      <c r="T287" s="259"/>
      <c r="U287" s="13"/>
      <c r="V287" s="13"/>
      <c r="W287" s="13"/>
      <c r="X287" s="13"/>
      <c r="Y287" s="13"/>
      <c r="Z287" s="13"/>
      <c r="AA287" s="13"/>
      <c r="AB287" s="13"/>
      <c r="AC287" s="13"/>
      <c r="AD287" s="13"/>
      <c r="AE287" s="13"/>
      <c r="AT287" s="260" t="s">
        <v>124</v>
      </c>
      <c r="AU287" s="260" t="s">
        <v>86</v>
      </c>
      <c r="AV287" s="13" t="s">
        <v>86</v>
      </c>
      <c r="AW287" s="13" t="s">
        <v>32</v>
      </c>
      <c r="AX287" s="13" t="s">
        <v>84</v>
      </c>
      <c r="AY287" s="260" t="s">
        <v>116</v>
      </c>
    </row>
    <row r="288" s="12" customFormat="1">
      <c r="A288" s="12"/>
      <c r="B288" s="239"/>
      <c r="C288" s="240"/>
      <c r="D288" s="241" t="s">
        <v>124</v>
      </c>
      <c r="E288" s="242" t="s">
        <v>1</v>
      </c>
      <c r="F288" s="243" t="s">
        <v>475</v>
      </c>
      <c r="G288" s="240"/>
      <c r="H288" s="242" t="s">
        <v>1</v>
      </c>
      <c r="I288" s="244"/>
      <c r="J288" s="240"/>
      <c r="K288" s="240"/>
      <c r="L288" s="245"/>
      <c r="M288" s="246"/>
      <c r="N288" s="247"/>
      <c r="O288" s="247"/>
      <c r="P288" s="247"/>
      <c r="Q288" s="247"/>
      <c r="R288" s="247"/>
      <c r="S288" s="247"/>
      <c r="T288" s="248"/>
      <c r="U288" s="12"/>
      <c r="V288" s="12"/>
      <c r="W288" s="12"/>
      <c r="X288" s="12"/>
      <c r="Y288" s="12"/>
      <c r="Z288" s="12"/>
      <c r="AA288" s="12"/>
      <c r="AB288" s="12"/>
      <c r="AC288" s="12"/>
      <c r="AD288" s="12"/>
      <c r="AE288" s="12"/>
      <c r="AT288" s="249" t="s">
        <v>124</v>
      </c>
      <c r="AU288" s="249" t="s">
        <v>86</v>
      </c>
      <c r="AV288" s="12" t="s">
        <v>84</v>
      </c>
      <c r="AW288" s="12" t="s">
        <v>32</v>
      </c>
      <c r="AX288" s="12" t="s">
        <v>76</v>
      </c>
      <c r="AY288" s="249" t="s">
        <v>116</v>
      </c>
    </row>
    <row r="289" s="2" customFormat="1" ht="21.75" customHeight="1">
      <c r="A289" s="38"/>
      <c r="B289" s="39"/>
      <c r="C289" s="226" t="s">
        <v>476</v>
      </c>
      <c r="D289" s="226" t="s">
        <v>117</v>
      </c>
      <c r="E289" s="227" t="s">
        <v>477</v>
      </c>
      <c r="F289" s="228" t="s">
        <v>478</v>
      </c>
      <c r="G289" s="229" t="s">
        <v>223</v>
      </c>
      <c r="H289" s="230">
        <v>20</v>
      </c>
      <c r="I289" s="231"/>
      <c r="J289" s="232">
        <f>ROUND(I289*H289,2)</f>
        <v>0</v>
      </c>
      <c r="K289" s="228" t="s">
        <v>121</v>
      </c>
      <c r="L289" s="44"/>
      <c r="M289" s="233" t="s">
        <v>1</v>
      </c>
      <c r="N289" s="234" t="s">
        <v>41</v>
      </c>
      <c r="O289" s="91"/>
      <c r="P289" s="235">
        <f>O289*H289</f>
        <v>0</v>
      </c>
      <c r="Q289" s="235">
        <v>0.0063600000000000002</v>
      </c>
      <c r="R289" s="235">
        <f>Q289*H289</f>
        <v>0.12720000000000001</v>
      </c>
      <c r="S289" s="235">
        <v>0</v>
      </c>
      <c r="T289" s="236">
        <f>S289*H289</f>
        <v>0</v>
      </c>
      <c r="U289" s="38"/>
      <c r="V289" s="38"/>
      <c r="W289" s="38"/>
      <c r="X289" s="38"/>
      <c r="Y289" s="38"/>
      <c r="Z289" s="38"/>
      <c r="AA289" s="38"/>
      <c r="AB289" s="38"/>
      <c r="AC289" s="38"/>
      <c r="AD289" s="38"/>
      <c r="AE289" s="38"/>
      <c r="AR289" s="237" t="s">
        <v>115</v>
      </c>
      <c r="AT289" s="237" t="s">
        <v>117</v>
      </c>
      <c r="AU289" s="237" t="s">
        <v>86</v>
      </c>
      <c r="AY289" s="17" t="s">
        <v>116</v>
      </c>
      <c r="BE289" s="238">
        <f>IF(N289="základní",J289,0)</f>
        <v>0</v>
      </c>
      <c r="BF289" s="238">
        <f>IF(N289="snížená",J289,0)</f>
        <v>0</v>
      </c>
      <c r="BG289" s="238">
        <f>IF(N289="zákl. přenesená",J289,0)</f>
        <v>0</v>
      </c>
      <c r="BH289" s="238">
        <f>IF(N289="sníž. přenesená",J289,0)</f>
        <v>0</v>
      </c>
      <c r="BI289" s="238">
        <f>IF(N289="nulová",J289,0)</f>
        <v>0</v>
      </c>
      <c r="BJ289" s="17" t="s">
        <v>84</v>
      </c>
      <c r="BK289" s="238">
        <f>ROUND(I289*H289,2)</f>
        <v>0</v>
      </c>
      <c r="BL289" s="17" t="s">
        <v>115</v>
      </c>
      <c r="BM289" s="237" t="s">
        <v>479</v>
      </c>
    </row>
    <row r="290" s="13" customFormat="1">
      <c r="A290" s="13"/>
      <c r="B290" s="250"/>
      <c r="C290" s="251"/>
      <c r="D290" s="241" t="s">
        <v>124</v>
      </c>
      <c r="E290" s="252" t="s">
        <v>1</v>
      </c>
      <c r="F290" s="253" t="s">
        <v>480</v>
      </c>
      <c r="G290" s="251"/>
      <c r="H290" s="254">
        <v>20</v>
      </c>
      <c r="I290" s="255"/>
      <c r="J290" s="251"/>
      <c r="K290" s="251"/>
      <c r="L290" s="256"/>
      <c r="M290" s="257"/>
      <c r="N290" s="258"/>
      <c r="O290" s="258"/>
      <c r="P290" s="258"/>
      <c r="Q290" s="258"/>
      <c r="R290" s="258"/>
      <c r="S290" s="258"/>
      <c r="T290" s="259"/>
      <c r="U290" s="13"/>
      <c r="V290" s="13"/>
      <c r="W290" s="13"/>
      <c r="X290" s="13"/>
      <c r="Y290" s="13"/>
      <c r="Z290" s="13"/>
      <c r="AA290" s="13"/>
      <c r="AB290" s="13"/>
      <c r="AC290" s="13"/>
      <c r="AD290" s="13"/>
      <c r="AE290" s="13"/>
      <c r="AT290" s="260" t="s">
        <v>124</v>
      </c>
      <c r="AU290" s="260" t="s">
        <v>86</v>
      </c>
      <c r="AV290" s="13" t="s">
        <v>86</v>
      </c>
      <c r="AW290" s="13" t="s">
        <v>32</v>
      </c>
      <c r="AX290" s="13" t="s">
        <v>84</v>
      </c>
      <c r="AY290" s="260" t="s">
        <v>116</v>
      </c>
    </row>
    <row r="291" s="12" customFormat="1">
      <c r="A291" s="12"/>
      <c r="B291" s="239"/>
      <c r="C291" s="240"/>
      <c r="D291" s="241" t="s">
        <v>124</v>
      </c>
      <c r="E291" s="242" t="s">
        <v>1</v>
      </c>
      <c r="F291" s="243" t="s">
        <v>481</v>
      </c>
      <c r="G291" s="240"/>
      <c r="H291" s="242" t="s">
        <v>1</v>
      </c>
      <c r="I291" s="244"/>
      <c r="J291" s="240"/>
      <c r="K291" s="240"/>
      <c r="L291" s="245"/>
      <c r="M291" s="246"/>
      <c r="N291" s="247"/>
      <c r="O291" s="247"/>
      <c r="P291" s="247"/>
      <c r="Q291" s="247"/>
      <c r="R291" s="247"/>
      <c r="S291" s="247"/>
      <c r="T291" s="248"/>
      <c r="U291" s="12"/>
      <c r="V291" s="12"/>
      <c r="W291" s="12"/>
      <c r="X291" s="12"/>
      <c r="Y291" s="12"/>
      <c r="Z291" s="12"/>
      <c r="AA291" s="12"/>
      <c r="AB291" s="12"/>
      <c r="AC291" s="12"/>
      <c r="AD291" s="12"/>
      <c r="AE291" s="12"/>
      <c r="AT291" s="249" t="s">
        <v>124</v>
      </c>
      <c r="AU291" s="249" t="s">
        <v>86</v>
      </c>
      <c r="AV291" s="12" t="s">
        <v>84</v>
      </c>
      <c r="AW291" s="12" t="s">
        <v>32</v>
      </c>
      <c r="AX291" s="12" t="s">
        <v>76</v>
      </c>
      <c r="AY291" s="249" t="s">
        <v>116</v>
      </c>
    </row>
    <row r="292" s="2" customFormat="1" ht="16.5" customHeight="1">
      <c r="A292" s="38"/>
      <c r="B292" s="39"/>
      <c r="C292" s="226" t="s">
        <v>482</v>
      </c>
      <c r="D292" s="226" t="s">
        <v>117</v>
      </c>
      <c r="E292" s="227" t="s">
        <v>483</v>
      </c>
      <c r="F292" s="228" t="s">
        <v>484</v>
      </c>
      <c r="G292" s="229" t="s">
        <v>399</v>
      </c>
      <c r="H292" s="230">
        <v>1</v>
      </c>
      <c r="I292" s="231"/>
      <c r="J292" s="232">
        <f>ROUND(I292*H292,2)</f>
        <v>0</v>
      </c>
      <c r="K292" s="228" t="s">
        <v>121</v>
      </c>
      <c r="L292" s="44"/>
      <c r="M292" s="233" t="s">
        <v>1</v>
      </c>
      <c r="N292" s="234" t="s">
        <v>41</v>
      </c>
      <c r="O292" s="91"/>
      <c r="P292" s="235">
        <f>O292*H292</f>
        <v>0</v>
      </c>
      <c r="Q292" s="235">
        <v>0.14494000000000001</v>
      </c>
      <c r="R292" s="235">
        <f>Q292*H292</f>
        <v>0.14494000000000001</v>
      </c>
      <c r="S292" s="235">
        <v>0</v>
      </c>
      <c r="T292" s="236">
        <f>S292*H292</f>
        <v>0</v>
      </c>
      <c r="U292" s="38"/>
      <c r="V292" s="38"/>
      <c r="W292" s="38"/>
      <c r="X292" s="38"/>
      <c r="Y292" s="38"/>
      <c r="Z292" s="38"/>
      <c r="AA292" s="38"/>
      <c r="AB292" s="38"/>
      <c r="AC292" s="38"/>
      <c r="AD292" s="38"/>
      <c r="AE292" s="38"/>
      <c r="AR292" s="237" t="s">
        <v>115</v>
      </c>
      <c r="AT292" s="237" t="s">
        <v>117</v>
      </c>
      <c r="AU292" s="237" t="s">
        <v>86</v>
      </c>
      <c r="AY292" s="17" t="s">
        <v>116</v>
      </c>
      <c r="BE292" s="238">
        <f>IF(N292="základní",J292,0)</f>
        <v>0</v>
      </c>
      <c r="BF292" s="238">
        <f>IF(N292="snížená",J292,0)</f>
        <v>0</v>
      </c>
      <c r="BG292" s="238">
        <f>IF(N292="zákl. přenesená",J292,0)</f>
        <v>0</v>
      </c>
      <c r="BH292" s="238">
        <f>IF(N292="sníž. přenesená",J292,0)</f>
        <v>0</v>
      </c>
      <c r="BI292" s="238">
        <f>IF(N292="nulová",J292,0)</f>
        <v>0</v>
      </c>
      <c r="BJ292" s="17" t="s">
        <v>84</v>
      </c>
      <c r="BK292" s="238">
        <f>ROUND(I292*H292,2)</f>
        <v>0</v>
      </c>
      <c r="BL292" s="17" t="s">
        <v>115</v>
      </c>
      <c r="BM292" s="237" t="s">
        <v>485</v>
      </c>
    </row>
    <row r="293" s="2" customFormat="1">
      <c r="A293" s="38"/>
      <c r="B293" s="39"/>
      <c r="C293" s="40"/>
      <c r="D293" s="241" t="s">
        <v>225</v>
      </c>
      <c r="E293" s="40"/>
      <c r="F293" s="284" t="s">
        <v>486</v>
      </c>
      <c r="G293" s="40"/>
      <c r="H293" s="40"/>
      <c r="I293" s="144"/>
      <c r="J293" s="40"/>
      <c r="K293" s="40"/>
      <c r="L293" s="44"/>
      <c r="M293" s="285"/>
      <c r="N293" s="286"/>
      <c r="O293" s="91"/>
      <c r="P293" s="91"/>
      <c r="Q293" s="91"/>
      <c r="R293" s="91"/>
      <c r="S293" s="91"/>
      <c r="T293" s="92"/>
      <c r="U293" s="38"/>
      <c r="V293" s="38"/>
      <c r="W293" s="38"/>
      <c r="X293" s="38"/>
      <c r="Y293" s="38"/>
      <c r="Z293" s="38"/>
      <c r="AA293" s="38"/>
      <c r="AB293" s="38"/>
      <c r="AC293" s="38"/>
      <c r="AD293" s="38"/>
      <c r="AE293" s="38"/>
      <c r="AT293" s="17" t="s">
        <v>225</v>
      </c>
      <c r="AU293" s="17" t="s">
        <v>86</v>
      </c>
    </row>
    <row r="294" s="13" customFormat="1">
      <c r="A294" s="13"/>
      <c r="B294" s="250"/>
      <c r="C294" s="251"/>
      <c r="D294" s="241" t="s">
        <v>124</v>
      </c>
      <c r="E294" s="252" t="s">
        <v>1</v>
      </c>
      <c r="F294" s="253" t="s">
        <v>487</v>
      </c>
      <c r="G294" s="251"/>
      <c r="H294" s="254">
        <v>1</v>
      </c>
      <c r="I294" s="255"/>
      <c r="J294" s="251"/>
      <c r="K294" s="251"/>
      <c r="L294" s="256"/>
      <c r="M294" s="257"/>
      <c r="N294" s="258"/>
      <c r="O294" s="258"/>
      <c r="P294" s="258"/>
      <c r="Q294" s="258"/>
      <c r="R294" s="258"/>
      <c r="S294" s="258"/>
      <c r="T294" s="259"/>
      <c r="U294" s="13"/>
      <c r="V294" s="13"/>
      <c r="W294" s="13"/>
      <c r="X294" s="13"/>
      <c r="Y294" s="13"/>
      <c r="Z294" s="13"/>
      <c r="AA294" s="13"/>
      <c r="AB294" s="13"/>
      <c r="AC294" s="13"/>
      <c r="AD294" s="13"/>
      <c r="AE294" s="13"/>
      <c r="AT294" s="260" t="s">
        <v>124</v>
      </c>
      <c r="AU294" s="260" t="s">
        <v>86</v>
      </c>
      <c r="AV294" s="13" t="s">
        <v>86</v>
      </c>
      <c r="AW294" s="13" t="s">
        <v>32</v>
      </c>
      <c r="AX294" s="13" t="s">
        <v>84</v>
      </c>
      <c r="AY294" s="260" t="s">
        <v>116</v>
      </c>
    </row>
    <row r="295" s="12" customFormat="1">
      <c r="A295" s="12"/>
      <c r="B295" s="239"/>
      <c r="C295" s="240"/>
      <c r="D295" s="241" t="s">
        <v>124</v>
      </c>
      <c r="E295" s="242" t="s">
        <v>1</v>
      </c>
      <c r="F295" s="243" t="s">
        <v>488</v>
      </c>
      <c r="G295" s="240"/>
      <c r="H295" s="242" t="s">
        <v>1</v>
      </c>
      <c r="I295" s="244"/>
      <c r="J295" s="240"/>
      <c r="K295" s="240"/>
      <c r="L295" s="245"/>
      <c r="M295" s="246"/>
      <c r="N295" s="247"/>
      <c r="O295" s="247"/>
      <c r="P295" s="247"/>
      <c r="Q295" s="247"/>
      <c r="R295" s="247"/>
      <c r="S295" s="247"/>
      <c r="T295" s="248"/>
      <c r="U295" s="12"/>
      <c r="V295" s="12"/>
      <c r="W295" s="12"/>
      <c r="X295" s="12"/>
      <c r="Y295" s="12"/>
      <c r="Z295" s="12"/>
      <c r="AA295" s="12"/>
      <c r="AB295" s="12"/>
      <c r="AC295" s="12"/>
      <c r="AD295" s="12"/>
      <c r="AE295" s="12"/>
      <c r="AT295" s="249" t="s">
        <v>124</v>
      </c>
      <c r="AU295" s="249" t="s">
        <v>86</v>
      </c>
      <c r="AV295" s="12" t="s">
        <v>84</v>
      </c>
      <c r="AW295" s="12" t="s">
        <v>32</v>
      </c>
      <c r="AX295" s="12" t="s">
        <v>76</v>
      </c>
      <c r="AY295" s="249" t="s">
        <v>116</v>
      </c>
    </row>
    <row r="296" s="2" customFormat="1" ht="16.5" customHeight="1">
      <c r="A296" s="38"/>
      <c r="B296" s="39"/>
      <c r="C296" s="287" t="s">
        <v>489</v>
      </c>
      <c r="D296" s="287" t="s">
        <v>344</v>
      </c>
      <c r="E296" s="288" t="s">
        <v>490</v>
      </c>
      <c r="F296" s="289" t="s">
        <v>491</v>
      </c>
      <c r="G296" s="290" t="s">
        <v>399</v>
      </c>
      <c r="H296" s="291">
        <v>1</v>
      </c>
      <c r="I296" s="292"/>
      <c r="J296" s="293">
        <f>ROUND(I296*H296,2)</f>
        <v>0</v>
      </c>
      <c r="K296" s="289" t="s">
        <v>121</v>
      </c>
      <c r="L296" s="294"/>
      <c r="M296" s="295" t="s">
        <v>1</v>
      </c>
      <c r="N296" s="296" t="s">
        <v>41</v>
      </c>
      <c r="O296" s="91"/>
      <c r="P296" s="235">
        <f>O296*H296</f>
        <v>0</v>
      </c>
      <c r="Q296" s="235">
        <v>0.086999999999999994</v>
      </c>
      <c r="R296" s="235">
        <f>Q296*H296</f>
        <v>0.086999999999999994</v>
      </c>
      <c r="S296" s="235">
        <v>0</v>
      </c>
      <c r="T296" s="236">
        <f>S296*H296</f>
        <v>0</v>
      </c>
      <c r="U296" s="38"/>
      <c r="V296" s="38"/>
      <c r="W296" s="38"/>
      <c r="X296" s="38"/>
      <c r="Y296" s="38"/>
      <c r="Z296" s="38"/>
      <c r="AA296" s="38"/>
      <c r="AB296" s="38"/>
      <c r="AC296" s="38"/>
      <c r="AD296" s="38"/>
      <c r="AE296" s="38"/>
      <c r="AR296" s="237" t="s">
        <v>161</v>
      </c>
      <c r="AT296" s="237" t="s">
        <v>344</v>
      </c>
      <c r="AU296" s="237" t="s">
        <v>86</v>
      </c>
      <c r="AY296" s="17" t="s">
        <v>116</v>
      </c>
      <c r="BE296" s="238">
        <f>IF(N296="základní",J296,0)</f>
        <v>0</v>
      </c>
      <c r="BF296" s="238">
        <f>IF(N296="snížená",J296,0)</f>
        <v>0</v>
      </c>
      <c r="BG296" s="238">
        <f>IF(N296="zákl. přenesená",J296,0)</f>
        <v>0</v>
      </c>
      <c r="BH296" s="238">
        <f>IF(N296="sníž. přenesená",J296,0)</f>
        <v>0</v>
      </c>
      <c r="BI296" s="238">
        <f>IF(N296="nulová",J296,0)</f>
        <v>0</v>
      </c>
      <c r="BJ296" s="17" t="s">
        <v>84</v>
      </c>
      <c r="BK296" s="238">
        <f>ROUND(I296*H296,2)</f>
        <v>0</v>
      </c>
      <c r="BL296" s="17" t="s">
        <v>115</v>
      </c>
      <c r="BM296" s="237" t="s">
        <v>492</v>
      </c>
    </row>
    <row r="297" s="13" customFormat="1">
      <c r="A297" s="13"/>
      <c r="B297" s="250"/>
      <c r="C297" s="251"/>
      <c r="D297" s="241" t="s">
        <v>124</v>
      </c>
      <c r="E297" s="252" t="s">
        <v>1</v>
      </c>
      <c r="F297" s="253" t="s">
        <v>493</v>
      </c>
      <c r="G297" s="251"/>
      <c r="H297" s="254">
        <v>1</v>
      </c>
      <c r="I297" s="255"/>
      <c r="J297" s="251"/>
      <c r="K297" s="251"/>
      <c r="L297" s="256"/>
      <c r="M297" s="257"/>
      <c r="N297" s="258"/>
      <c r="O297" s="258"/>
      <c r="P297" s="258"/>
      <c r="Q297" s="258"/>
      <c r="R297" s="258"/>
      <c r="S297" s="258"/>
      <c r="T297" s="259"/>
      <c r="U297" s="13"/>
      <c r="V297" s="13"/>
      <c r="W297" s="13"/>
      <c r="X297" s="13"/>
      <c r="Y297" s="13"/>
      <c r="Z297" s="13"/>
      <c r="AA297" s="13"/>
      <c r="AB297" s="13"/>
      <c r="AC297" s="13"/>
      <c r="AD297" s="13"/>
      <c r="AE297" s="13"/>
      <c r="AT297" s="260" t="s">
        <v>124</v>
      </c>
      <c r="AU297" s="260" t="s">
        <v>86</v>
      </c>
      <c r="AV297" s="13" t="s">
        <v>86</v>
      </c>
      <c r="AW297" s="13" t="s">
        <v>32</v>
      </c>
      <c r="AX297" s="13" t="s">
        <v>84</v>
      </c>
      <c r="AY297" s="260" t="s">
        <v>116</v>
      </c>
    </row>
    <row r="298" s="2" customFormat="1" ht="16.5" customHeight="1">
      <c r="A298" s="38"/>
      <c r="B298" s="39"/>
      <c r="C298" s="287" t="s">
        <v>494</v>
      </c>
      <c r="D298" s="287" t="s">
        <v>344</v>
      </c>
      <c r="E298" s="288" t="s">
        <v>495</v>
      </c>
      <c r="F298" s="289" t="s">
        <v>496</v>
      </c>
      <c r="G298" s="290" t="s">
        <v>399</v>
      </c>
      <c r="H298" s="291">
        <v>1</v>
      </c>
      <c r="I298" s="292"/>
      <c r="J298" s="293">
        <f>ROUND(I298*H298,2)</f>
        <v>0</v>
      </c>
      <c r="K298" s="289" t="s">
        <v>121</v>
      </c>
      <c r="L298" s="294"/>
      <c r="M298" s="295" t="s">
        <v>1</v>
      </c>
      <c r="N298" s="296" t="s">
        <v>41</v>
      </c>
      <c r="O298" s="91"/>
      <c r="P298" s="235">
        <f>O298*H298</f>
        <v>0</v>
      </c>
      <c r="Q298" s="235">
        <v>0.17499999999999999</v>
      </c>
      <c r="R298" s="235">
        <f>Q298*H298</f>
        <v>0.17499999999999999</v>
      </c>
      <c r="S298" s="235">
        <v>0</v>
      </c>
      <c r="T298" s="236">
        <f>S298*H298</f>
        <v>0</v>
      </c>
      <c r="U298" s="38"/>
      <c r="V298" s="38"/>
      <c r="W298" s="38"/>
      <c r="X298" s="38"/>
      <c r="Y298" s="38"/>
      <c r="Z298" s="38"/>
      <c r="AA298" s="38"/>
      <c r="AB298" s="38"/>
      <c r="AC298" s="38"/>
      <c r="AD298" s="38"/>
      <c r="AE298" s="38"/>
      <c r="AR298" s="237" t="s">
        <v>161</v>
      </c>
      <c r="AT298" s="237" t="s">
        <v>344</v>
      </c>
      <c r="AU298" s="237" t="s">
        <v>86</v>
      </c>
      <c r="AY298" s="17" t="s">
        <v>116</v>
      </c>
      <c r="BE298" s="238">
        <f>IF(N298="základní",J298,0)</f>
        <v>0</v>
      </c>
      <c r="BF298" s="238">
        <f>IF(N298="snížená",J298,0)</f>
        <v>0</v>
      </c>
      <c r="BG298" s="238">
        <f>IF(N298="zákl. přenesená",J298,0)</f>
        <v>0</v>
      </c>
      <c r="BH298" s="238">
        <f>IF(N298="sníž. přenesená",J298,0)</f>
        <v>0</v>
      </c>
      <c r="BI298" s="238">
        <f>IF(N298="nulová",J298,0)</f>
        <v>0</v>
      </c>
      <c r="BJ298" s="17" t="s">
        <v>84</v>
      </c>
      <c r="BK298" s="238">
        <f>ROUND(I298*H298,2)</f>
        <v>0</v>
      </c>
      <c r="BL298" s="17" t="s">
        <v>115</v>
      </c>
      <c r="BM298" s="237" t="s">
        <v>497</v>
      </c>
    </row>
    <row r="299" s="13" customFormat="1">
      <c r="A299" s="13"/>
      <c r="B299" s="250"/>
      <c r="C299" s="251"/>
      <c r="D299" s="241" t="s">
        <v>124</v>
      </c>
      <c r="E299" s="252" t="s">
        <v>1</v>
      </c>
      <c r="F299" s="253" t="s">
        <v>493</v>
      </c>
      <c r="G299" s="251"/>
      <c r="H299" s="254">
        <v>1</v>
      </c>
      <c r="I299" s="255"/>
      <c r="J299" s="251"/>
      <c r="K299" s="251"/>
      <c r="L299" s="256"/>
      <c r="M299" s="257"/>
      <c r="N299" s="258"/>
      <c r="O299" s="258"/>
      <c r="P299" s="258"/>
      <c r="Q299" s="258"/>
      <c r="R299" s="258"/>
      <c r="S299" s="258"/>
      <c r="T299" s="259"/>
      <c r="U299" s="13"/>
      <c r="V299" s="13"/>
      <c r="W299" s="13"/>
      <c r="X299" s="13"/>
      <c r="Y299" s="13"/>
      <c r="Z299" s="13"/>
      <c r="AA299" s="13"/>
      <c r="AB299" s="13"/>
      <c r="AC299" s="13"/>
      <c r="AD299" s="13"/>
      <c r="AE299" s="13"/>
      <c r="AT299" s="260" t="s">
        <v>124</v>
      </c>
      <c r="AU299" s="260" t="s">
        <v>86</v>
      </c>
      <c r="AV299" s="13" t="s">
        <v>86</v>
      </c>
      <c r="AW299" s="13" t="s">
        <v>32</v>
      </c>
      <c r="AX299" s="13" t="s">
        <v>84</v>
      </c>
      <c r="AY299" s="260" t="s">
        <v>116</v>
      </c>
    </row>
    <row r="300" s="2" customFormat="1" ht="16.5" customHeight="1">
      <c r="A300" s="38"/>
      <c r="B300" s="39"/>
      <c r="C300" s="287" t="s">
        <v>498</v>
      </c>
      <c r="D300" s="287" t="s">
        <v>344</v>
      </c>
      <c r="E300" s="288" t="s">
        <v>499</v>
      </c>
      <c r="F300" s="289" t="s">
        <v>500</v>
      </c>
      <c r="G300" s="290" t="s">
        <v>399</v>
      </c>
      <c r="H300" s="291">
        <v>1</v>
      </c>
      <c r="I300" s="292"/>
      <c r="J300" s="293">
        <f>ROUND(I300*H300,2)</f>
        <v>0</v>
      </c>
      <c r="K300" s="289" t="s">
        <v>121</v>
      </c>
      <c r="L300" s="294"/>
      <c r="M300" s="295" t="s">
        <v>1</v>
      </c>
      <c r="N300" s="296" t="s">
        <v>41</v>
      </c>
      <c r="O300" s="91"/>
      <c r="P300" s="235">
        <f>O300*H300</f>
        <v>0</v>
      </c>
      <c r="Q300" s="235">
        <v>0.17000000000000001</v>
      </c>
      <c r="R300" s="235">
        <f>Q300*H300</f>
        <v>0.17000000000000001</v>
      </c>
      <c r="S300" s="235">
        <v>0</v>
      </c>
      <c r="T300" s="236">
        <f>S300*H300</f>
        <v>0</v>
      </c>
      <c r="U300" s="38"/>
      <c r="V300" s="38"/>
      <c r="W300" s="38"/>
      <c r="X300" s="38"/>
      <c r="Y300" s="38"/>
      <c r="Z300" s="38"/>
      <c r="AA300" s="38"/>
      <c r="AB300" s="38"/>
      <c r="AC300" s="38"/>
      <c r="AD300" s="38"/>
      <c r="AE300" s="38"/>
      <c r="AR300" s="237" t="s">
        <v>161</v>
      </c>
      <c r="AT300" s="237" t="s">
        <v>344</v>
      </c>
      <c r="AU300" s="237" t="s">
        <v>86</v>
      </c>
      <c r="AY300" s="17" t="s">
        <v>116</v>
      </c>
      <c r="BE300" s="238">
        <f>IF(N300="základní",J300,0)</f>
        <v>0</v>
      </c>
      <c r="BF300" s="238">
        <f>IF(N300="snížená",J300,0)</f>
        <v>0</v>
      </c>
      <c r="BG300" s="238">
        <f>IF(N300="zákl. přenesená",J300,0)</f>
        <v>0</v>
      </c>
      <c r="BH300" s="238">
        <f>IF(N300="sníž. přenesená",J300,0)</f>
        <v>0</v>
      </c>
      <c r="BI300" s="238">
        <f>IF(N300="nulová",J300,0)</f>
        <v>0</v>
      </c>
      <c r="BJ300" s="17" t="s">
        <v>84</v>
      </c>
      <c r="BK300" s="238">
        <f>ROUND(I300*H300,2)</f>
        <v>0</v>
      </c>
      <c r="BL300" s="17" t="s">
        <v>115</v>
      </c>
      <c r="BM300" s="237" t="s">
        <v>501</v>
      </c>
    </row>
    <row r="301" s="13" customFormat="1">
      <c r="A301" s="13"/>
      <c r="B301" s="250"/>
      <c r="C301" s="251"/>
      <c r="D301" s="241" t="s">
        <v>124</v>
      </c>
      <c r="E301" s="252" t="s">
        <v>1</v>
      </c>
      <c r="F301" s="253" t="s">
        <v>493</v>
      </c>
      <c r="G301" s="251"/>
      <c r="H301" s="254">
        <v>1</v>
      </c>
      <c r="I301" s="255"/>
      <c r="J301" s="251"/>
      <c r="K301" s="251"/>
      <c r="L301" s="256"/>
      <c r="M301" s="257"/>
      <c r="N301" s="258"/>
      <c r="O301" s="258"/>
      <c r="P301" s="258"/>
      <c r="Q301" s="258"/>
      <c r="R301" s="258"/>
      <c r="S301" s="258"/>
      <c r="T301" s="259"/>
      <c r="U301" s="13"/>
      <c r="V301" s="13"/>
      <c r="W301" s="13"/>
      <c r="X301" s="13"/>
      <c r="Y301" s="13"/>
      <c r="Z301" s="13"/>
      <c r="AA301" s="13"/>
      <c r="AB301" s="13"/>
      <c r="AC301" s="13"/>
      <c r="AD301" s="13"/>
      <c r="AE301" s="13"/>
      <c r="AT301" s="260" t="s">
        <v>124</v>
      </c>
      <c r="AU301" s="260" t="s">
        <v>86</v>
      </c>
      <c r="AV301" s="13" t="s">
        <v>86</v>
      </c>
      <c r="AW301" s="13" t="s">
        <v>32</v>
      </c>
      <c r="AX301" s="13" t="s">
        <v>84</v>
      </c>
      <c r="AY301" s="260" t="s">
        <v>116</v>
      </c>
    </row>
    <row r="302" s="2" customFormat="1" ht="16.5" customHeight="1">
      <c r="A302" s="38"/>
      <c r="B302" s="39"/>
      <c r="C302" s="287" t="s">
        <v>502</v>
      </c>
      <c r="D302" s="287" t="s">
        <v>344</v>
      </c>
      <c r="E302" s="288" t="s">
        <v>503</v>
      </c>
      <c r="F302" s="289" t="s">
        <v>504</v>
      </c>
      <c r="G302" s="290" t="s">
        <v>399</v>
      </c>
      <c r="H302" s="291">
        <v>1</v>
      </c>
      <c r="I302" s="292"/>
      <c r="J302" s="293">
        <f>ROUND(I302*H302,2)</f>
        <v>0</v>
      </c>
      <c r="K302" s="289" t="s">
        <v>121</v>
      </c>
      <c r="L302" s="294"/>
      <c r="M302" s="295" t="s">
        <v>1</v>
      </c>
      <c r="N302" s="296" t="s">
        <v>41</v>
      </c>
      <c r="O302" s="91"/>
      <c r="P302" s="235">
        <f>O302*H302</f>
        <v>0</v>
      </c>
      <c r="Q302" s="235">
        <v>0.12</v>
      </c>
      <c r="R302" s="235">
        <f>Q302*H302</f>
        <v>0.12</v>
      </c>
      <c r="S302" s="235">
        <v>0</v>
      </c>
      <c r="T302" s="236">
        <f>S302*H302</f>
        <v>0</v>
      </c>
      <c r="U302" s="38"/>
      <c r="V302" s="38"/>
      <c r="W302" s="38"/>
      <c r="X302" s="38"/>
      <c r="Y302" s="38"/>
      <c r="Z302" s="38"/>
      <c r="AA302" s="38"/>
      <c r="AB302" s="38"/>
      <c r="AC302" s="38"/>
      <c r="AD302" s="38"/>
      <c r="AE302" s="38"/>
      <c r="AR302" s="237" t="s">
        <v>161</v>
      </c>
      <c r="AT302" s="237" t="s">
        <v>344</v>
      </c>
      <c r="AU302" s="237" t="s">
        <v>86</v>
      </c>
      <c r="AY302" s="17" t="s">
        <v>116</v>
      </c>
      <c r="BE302" s="238">
        <f>IF(N302="základní",J302,0)</f>
        <v>0</v>
      </c>
      <c r="BF302" s="238">
        <f>IF(N302="snížená",J302,0)</f>
        <v>0</v>
      </c>
      <c r="BG302" s="238">
        <f>IF(N302="zákl. přenesená",J302,0)</f>
        <v>0</v>
      </c>
      <c r="BH302" s="238">
        <f>IF(N302="sníž. přenesená",J302,0)</f>
        <v>0</v>
      </c>
      <c r="BI302" s="238">
        <f>IF(N302="nulová",J302,0)</f>
        <v>0</v>
      </c>
      <c r="BJ302" s="17" t="s">
        <v>84</v>
      </c>
      <c r="BK302" s="238">
        <f>ROUND(I302*H302,2)</f>
        <v>0</v>
      </c>
      <c r="BL302" s="17" t="s">
        <v>115</v>
      </c>
      <c r="BM302" s="237" t="s">
        <v>505</v>
      </c>
    </row>
    <row r="303" s="13" customFormat="1">
      <c r="A303" s="13"/>
      <c r="B303" s="250"/>
      <c r="C303" s="251"/>
      <c r="D303" s="241" t="s">
        <v>124</v>
      </c>
      <c r="E303" s="252" t="s">
        <v>1</v>
      </c>
      <c r="F303" s="253" t="s">
        <v>506</v>
      </c>
      <c r="G303" s="251"/>
      <c r="H303" s="254">
        <v>1</v>
      </c>
      <c r="I303" s="255"/>
      <c r="J303" s="251"/>
      <c r="K303" s="251"/>
      <c r="L303" s="256"/>
      <c r="M303" s="257"/>
      <c r="N303" s="258"/>
      <c r="O303" s="258"/>
      <c r="P303" s="258"/>
      <c r="Q303" s="258"/>
      <c r="R303" s="258"/>
      <c r="S303" s="258"/>
      <c r="T303" s="259"/>
      <c r="U303" s="13"/>
      <c r="V303" s="13"/>
      <c r="W303" s="13"/>
      <c r="X303" s="13"/>
      <c r="Y303" s="13"/>
      <c r="Z303" s="13"/>
      <c r="AA303" s="13"/>
      <c r="AB303" s="13"/>
      <c r="AC303" s="13"/>
      <c r="AD303" s="13"/>
      <c r="AE303" s="13"/>
      <c r="AT303" s="260" t="s">
        <v>124</v>
      </c>
      <c r="AU303" s="260" t="s">
        <v>86</v>
      </c>
      <c r="AV303" s="13" t="s">
        <v>86</v>
      </c>
      <c r="AW303" s="13" t="s">
        <v>32</v>
      </c>
      <c r="AX303" s="13" t="s">
        <v>84</v>
      </c>
      <c r="AY303" s="260" t="s">
        <v>116</v>
      </c>
    </row>
    <row r="304" s="2" customFormat="1" ht="16.5" customHeight="1">
      <c r="A304" s="38"/>
      <c r="B304" s="39"/>
      <c r="C304" s="226" t="s">
        <v>507</v>
      </c>
      <c r="D304" s="226" t="s">
        <v>117</v>
      </c>
      <c r="E304" s="227" t="s">
        <v>508</v>
      </c>
      <c r="F304" s="228" t="s">
        <v>509</v>
      </c>
      <c r="G304" s="229" t="s">
        <v>399</v>
      </c>
      <c r="H304" s="230">
        <v>3</v>
      </c>
      <c r="I304" s="231"/>
      <c r="J304" s="232">
        <f>ROUND(I304*H304,2)</f>
        <v>0</v>
      </c>
      <c r="K304" s="228" t="s">
        <v>121</v>
      </c>
      <c r="L304" s="44"/>
      <c r="M304" s="233" t="s">
        <v>1</v>
      </c>
      <c r="N304" s="234" t="s">
        <v>41</v>
      </c>
      <c r="O304" s="91"/>
      <c r="P304" s="235">
        <f>O304*H304</f>
        <v>0</v>
      </c>
      <c r="Q304" s="235">
        <v>0</v>
      </c>
      <c r="R304" s="235">
        <f>Q304*H304</f>
        <v>0</v>
      </c>
      <c r="S304" s="235">
        <v>0.10000000000000001</v>
      </c>
      <c r="T304" s="236">
        <f>S304*H304</f>
        <v>0.30000000000000004</v>
      </c>
      <c r="U304" s="38"/>
      <c r="V304" s="38"/>
      <c r="W304" s="38"/>
      <c r="X304" s="38"/>
      <c r="Y304" s="38"/>
      <c r="Z304" s="38"/>
      <c r="AA304" s="38"/>
      <c r="AB304" s="38"/>
      <c r="AC304" s="38"/>
      <c r="AD304" s="38"/>
      <c r="AE304" s="38"/>
      <c r="AR304" s="237" t="s">
        <v>115</v>
      </c>
      <c r="AT304" s="237" t="s">
        <v>117</v>
      </c>
      <c r="AU304" s="237" t="s">
        <v>86</v>
      </c>
      <c r="AY304" s="17" t="s">
        <v>116</v>
      </c>
      <c r="BE304" s="238">
        <f>IF(N304="základní",J304,0)</f>
        <v>0</v>
      </c>
      <c r="BF304" s="238">
        <f>IF(N304="snížená",J304,0)</f>
        <v>0</v>
      </c>
      <c r="BG304" s="238">
        <f>IF(N304="zákl. přenesená",J304,0)</f>
        <v>0</v>
      </c>
      <c r="BH304" s="238">
        <f>IF(N304="sníž. přenesená",J304,0)</f>
        <v>0</v>
      </c>
      <c r="BI304" s="238">
        <f>IF(N304="nulová",J304,0)</f>
        <v>0</v>
      </c>
      <c r="BJ304" s="17" t="s">
        <v>84</v>
      </c>
      <c r="BK304" s="238">
        <f>ROUND(I304*H304,2)</f>
        <v>0</v>
      </c>
      <c r="BL304" s="17" t="s">
        <v>115</v>
      </c>
      <c r="BM304" s="237" t="s">
        <v>510</v>
      </c>
    </row>
    <row r="305" s="13" customFormat="1">
      <c r="A305" s="13"/>
      <c r="B305" s="250"/>
      <c r="C305" s="251"/>
      <c r="D305" s="241" t="s">
        <v>124</v>
      </c>
      <c r="E305" s="252" t="s">
        <v>1</v>
      </c>
      <c r="F305" s="253" t="s">
        <v>511</v>
      </c>
      <c r="G305" s="251"/>
      <c r="H305" s="254">
        <v>3</v>
      </c>
      <c r="I305" s="255"/>
      <c r="J305" s="251"/>
      <c r="K305" s="251"/>
      <c r="L305" s="256"/>
      <c r="M305" s="257"/>
      <c r="N305" s="258"/>
      <c r="O305" s="258"/>
      <c r="P305" s="258"/>
      <c r="Q305" s="258"/>
      <c r="R305" s="258"/>
      <c r="S305" s="258"/>
      <c r="T305" s="259"/>
      <c r="U305" s="13"/>
      <c r="V305" s="13"/>
      <c r="W305" s="13"/>
      <c r="X305" s="13"/>
      <c r="Y305" s="13"/>
      <c r="Z305" s="13"/>
      <c r="AA305" s="13"/>
      <c r="AB305" s="13"/>
      <c r="AC305" s="13"/>
      <c r="AD305" s="13"/>
      <c r="AE305" s="13"/>
      <c r="AT305" s="260" t="s">
        <v>124</v>
      </c>
      <c r="AU305" s="260" t="s">
        <v>86</v>
      </c>
      <c r="AV305" s="13" t="s">
        <v>86</v>
      </c>
      <c r="AW305" s="13" t="s">
        <v>32</v>
      </c>
      <c r="AX305" s="13" t="s">
        <v>84</v>
      </c>
      <c r="AY305" s="260" t="s">
        <v>116</v>
      </c>
    </row>
    <row r="306" s="2" customFormat="1" ht="16.5" customHeight="1">
      <c r="A306" s="38"/>
      <c r="B306" s="39"/>
      <c r="C306" s="226" t="s">
        <v>512</v>
      </c>
      <c r="D306" s="226" t="s">
        <v>117</v>
      </c>
      <c r="E306" s="227" t="s">
        <v>513</v>
      </c>
      <c r="F306" s="228" t="s">
        <v>514</v>
      </c>
      <c r="G306" s="229" t="s">
        <v>399</v>
      </c>
      <c r="H306" s="230">
        <v>1</v>
      </c>
      <c r="I306" s="231"/>
      <c r="J306" s="232">
        <f>ROUND(I306*H306,2)</f>
        <v>0</v>
      </c>
      <c r="K306" s="228" t="s">
        <v>121</v>
      </c>
      <c r="L306" s="44"/>
      <c r="M306" s="233" t="s">
        <v>1</v>
      </c>
      <c r="N306" s="234" t="s">
        <v>41</v>
      </c>
      <c r="O306" s="91"/>
      <c r="P306" s="235">
        <f>O306*H306</f>
        <v>0</v>
      </c>
      <c r="Q306" s="235">
        <v>0.21734000000000001</v>
      </c>
      <c r="R306" s="235">
        <f>Q306*H306</f>
        <v>0.21734000000000001</v>
      </c>
      <c r="S306" s="235">
        <v>0</v>
      </c>
      <c r="T306" s="236">
        <f>S306*H306</f>
        <v>0</v>
      </c>
      <c r="U306" s="38"/>
      <c r="V306" s="38"/>
      <c r="W306" s="38"/>
      <c r="X306" s="38"/>
      <c r="Y306" s="38"/>
      <c r="Z306" s="38"/>
      <c r="AA306" s="38"/>
      <c r="AB306" s="38"/>
      <c r="AC306" s="38"/>
      <c r="AD306" s="38"/>
      <c r="AE306" s="38"/>
      <c r="AR306" s="237" t="s">
        <v>115</v>
      </c>
      <c r="AT306" s="237" t="s">
        <v>117</v>
      </c>
      <c r="AU306" s="237" t="s">
        <v>86</v>
      </c>
      <c r="AY306" s="17" t="s">
        <v>116</v>
      </c>
      <c r="BE306" s="238">
        <f>IF(N306="základní",J306,0)</f>
        <v>0</v>
      </c>
      <c r="BF306" s="238">
        <f>IF(N306="snížená",J306,0)</f>
        <v>0</v>
      </c>
      <c r="BG306" s="238">
        <f>IF(N306="zákl. přenesená",J306,0)</f>
        <v>0</v>
      </c>
      <c r="BH306" s="238">
        <f>IF(N306="sníž. přenesená",J306,0)</f>
        <v>0</v>
      </c>
      <c r="BI306" s="238">
        <f>IF(N306="nulová",J306,0)</f>
        <v>0</v>
      </c>
      <c r="BJ306" s="17" t="s">
        <v>84</v>
      </c>
      <c r="BK306" s="238">
        <f>ROUND(I306*H306,2)</f>
        <v>0</v>
      </c>
      <c r="BL306" s="17" t="s">
        <v>115</v>
      </c>
      <c r="BM306" s="237" t="s">
        <v>515</v>
      </c>
    </row>
    <row r="307" s="2" customFormat="1">
      <c r="A307" s="38"/>
      <c r="B307" s="39"/>
      <c r="C307" s="40"/>
      <c r="D307" s="241" t="s">
        <v>225</v>
      </c>
      <c r="E307" s="40"/>
      <c r="F307" s="284" t="s">
        <v>516</v>
      </c>
      <c r="G307" s="40"/>
      <c r="H307" s="40"/>
      <c r="I307" s="144"/>
      <c r="J307" s="40"/>
      <c r="K307" s="40"/>
      <c r="L307" s="44"/>
      <c r="M307" s="285"/>
      <c r="N307" s="286"/>
      <c r="O307" s="91"/>
      <c r="P307" s="91"/>
      <c r="Q307" s="91"/>
      <c r="R307" s="91"/>
      <c r="S307" s="91"/>
      <c r="T307" s="92"/>
      <c r="U307" s="38"/>
      <c r="V307" s="38"/>
      <c r="W307" s="38"/>
      <c r="X307" s="38"/>
      <c r="Y307" s="38"/>
      <c r="Z307" s="38"/>
      <c r="AA307" s="38"/>
      <c r="AB307" s="38"/>
      <c r="AC307" s="38"/>
      <c r="AD307" s="38"/>
      <c r="AE307" s="38"/>
      <c r="AT307" s="17" t="s">
        <v>225</v>
      </c>
      <c r="AU307" s="17" t="s">
        <v>86</v>
      </c>
    </row>
    <row r="308" s="13" customFormat="1">
      <c r="A308" s="13"/>
      <c r="B308" s="250"/>
      <c r="C308" s="251"/>
      <c r="D308" s="241" t="s">
        <v>124</v>
      </c>
      <c r="E308" s="252" t="s">
        <v>1</v>
      </c>
      <c r="F308" s="253" t="s">
        <v>517</v>
      </c>
      <c r="G308" s="251"/>
      <c r="H308" s="254">
        <v>1</v>
      </c>
      <c r="I308" s="255"/>
      <c r="J308" s="251"/>
      <c r="K308" s="251"/>
      <c r="L308" s="256"/>
      <c r="M308" s="257"/>
      <c r="N308" s="258"/>
      <c r="O308" s="258"/>
      <c r="P308" s="258"/>
      <c r="Q308" s="258"/>
      <c r="R308" s="258"/>
      <c r="S308" s="258"/>
      <c r="T308" s="259"/>
      <c r="U308" s="13"/>
      <c r="V308" s="13"/>
      <c r="W308" s="13"/>
      <c r="X308" s="13"/>
      <c r="Y308" s="13"/>
      <c r="Z308" s="13"/>
      <c r="AA308" s="13"/>
      <c r="AB308" s="13"/>
      <c r="AC308" s="13"/>
      <c r="AD308" s="13"/>
      <c r="AE308" s="13"/>
      <c r="AT308" s="260" t="s">
        <v>124</v>
      </c>
      <c r="AU308" s="260" t="s">
        <v>86</v>
      </c>
      <c r="AV308" s="13" t="s">
        <v>86</v>
      </c>
      <c r="AW308" s="13" t="s">
        <v>32</v>
      </c>
      <c r="AX308" s="13" t="s">
        <v>84</v>
      </c>
      <c r="AY308" s="260" t="s">
        <v>116</v>
      </c>
    </row>
    <row r="309" s="2" customFormat="1" ht="16.5" customHeight="1">
      <c r="A309" s="38"/>
      <c r="B309" s="39"/>
      <c r="C309" s="287" t="s">
        <v>518</v>
      </c>
      <c r="D309" s="287" t="s">
        <v>344</v>
      </c>
      <c r="E309" s="288" t="s">
        <v>519</v>
      </c>
      <c r="F309" s="289" t="s">
        <v>520</v>
      </c>
      <c r="G309" s="290" t="s">
        <v>399</v>
      </c>
      <c r="H309" s="291">
        <v>1</v>
      </c>
      <c r="I309" s="292"/>
      <c r="J309" s="293">
        <f>ROUND(I309*H309,2)</f>
        <v>0</v>
      </c>
      <c r="K309" s="289" t="s">
        <v>121</v>
      </c>
      <c r="L309" s="294"/>
      <c r="M309" s="295" t="s">
        <v>1</v>
      </c>
      <c r="N309" s="296" t="s">
        <v>41</v>
      </c>
      <c r="O309" s="91"/>
      <c r="P309" s="235">
        <f>O309*H309</f>
        <v>0</v>
      </c>
      <c r="Q309" s="235">
        <v>0.0085000000000000006</v>
      </c>
      <c r="R309" s="235">
        <f>Q309*H309</f>
        <v>0.0085000000000000006</v>
      </c>
      <c r="S309" s="235">
        <v>0</v>
      </c>
      <c r="T309" s="236">
        <f>S309*H309</f>
        <v>0</v>
      </c>
      <c r="U309" s="38"/>
      <c r="V309" s="38"/>
      <c r="W309" s="38"/>
      <c r="X309" s="38"/>
      <c r="Y309" s="38"/>
      <c r="Z309" s="38"/>
      <c r="AA309" s="38"/>
      <c r="AB309" s="38"/>
      <c r="AC309" s="38"/>
      <c r="AD309" s="38"/>
      <c r="AE309" s="38"/>
      <c r="AR309" s="237" t="s">
        <v>161</v>
      </c>
      <c r="AT309" s="237" t="s">
        <v>344</v>
      </c>
      <c r="AU309" s="237" t="s">
        <v>86</v>
      </c>
      <c r="AY309" s="17" t="s">
        <v>116</v>
      </c>
      <c r="BE309" s="238">
        <f>IF(N309="základní",J309,0)</f>
        <v>0</v>
      </c>
      <c r="BF309" s="238">
        <f>IF(N309="snížená",J309,0)</f>
        <v>0</v>
      </c>
      <c r="BG309" s="238">
        <f>IF(N309="zákl. přenesená",J309,0)</f>
        <v>0</v>
      </c>
      <c r="BH309" s="238">
        <f>IF(N309="sníž. přenesená",J309,0)</f>
        <v>0</v>
      </c>
      <c r="BI309" s="238">
        <f>IF(N309="nulová",J309,0)</f>
        <v>0</v>
      </c>
      <c r="BJ309" s="17" t="s">
        <v>84</v>
      </c>
      <c r="BK309" s="238">
        <f>ROUND(I309*H309,2)</f>
        <v>0</v>
      </c>
      <c r="BL309" s="17" t="s">
        <v>115</v>
      </c>
      <c r="BM309" s="237" t="s">
        <v>521</v>
      </c>
    </row>
    <row r="310" s="2" customFormat="1" ht="16.5" customHeight="1">
      <c r="A310" s="38"/>
      <c r="B310" s="39"/>
      <c r="C310" s="287" t="s">
        <v>522</v>
      </c>
      <c r="D310" s="287" t="s">
        <v>344</v>
      </c>
      <c r="E310" s="288" t="s">
        <v>523</v>
      </c>
      <c r="F310" s="289" t="s">
        <v>524</v>
      </c>
      <c r="G310" s="290" t="s">
        <v>399</v>
      </c>
      <c r="H310" s="291">
        <v>1</v>
      </c>
      <c r="I310" s="292"/>
      <c r="J310" s="293">
        <f>ROUND(I310*H310,2)</f>
        <v>0</v>
      </c>
      <c r="K310" s="289" t="s">
        <v>121</v>
      </c>
      <c r="L310" s="294"/>
      <c r="M310" s="295" t="s">
        <v>1</v>
      </c>
      <c r="N310" s="296" t="s">
        <v>41</v>
      </c>
      <c r="O310" s="91"/>
      <c r="P310" s="235">
        <f>O310*H310</f>
        <v>0</v>
      </c>
      <c r="Q310" s="235">
        <v>0.050599999999999999</v>
      </c>
      <c r="R310" s="235">
        <f>Q310*H310</f>
        <v>0.050599999999999999</v>
      </c>
      <c r="S310" s="235">
        <v>0</v>
      </c>
      <c r="T310" s="236">
        <f>S310*H310</f>
        <v>0</v>
      </c>
      <c r="U310" s="38"/>
      <c r="V310" s="38"/>
      <c r="W310" s="38"/>
      <c r="X310" s="38"/>
      <c r="Y310" s="38"/>
      <c r="Z310" s="38"/>
      <c r="AA310" s="38"/>
      <c r="AB310" s="38"/>
      <c r="AC310" s="38"/>
      <c r="AD310" s="38"/>
      <c r="AE310" s="38"/>
      <c r="AR310" s="237" t="s">
        <v>161</v>
      </c>
      <c r="AT310" s="237" t="s">
        <v>344</v>
      </c>
      <c r="AU310" s="237" t="s">
        <v>86</v>
      </c>
      <c r="AY310" s="17" t="s">
        <v>116</v>
      </c>
      <c r="BE310" s="238">
        <f>IF(N310="základní",J310,0)</f>
        <v>0</v>
      </c>
      <c r="BF310" s="238">
        <f>IF(N310="snížená",J310,0)</f>
        <v>0</v>
      </c>
      <c r="BG310" s="238">
        <f>IF(N310="zákl. přenesená",J310,0)</f>
        <v>0</v>
      </c>
      <c r="BH310" s="238">
        <f>IF(N310="sníž. přenesená",J310,0)</f>
        <v>0</v>
      </c>
      <c r="BI310" s="238">
        <f>IF(N310="nulová",J310,0)</f>
        <v>0</v>
      </c>
      <c r="BJ310" s="17" t="s">
        <v>84</v>
      </c>
      <c r="BK310" s="238">
        <f>ROUND(I310*H310,2)</f>
        <v>0</v>
      </c>
      <c r="BL310" s="17" t="s">
        <v>115</v>
      </c>
      <c r="BM310" s="237" t="s">
        <v>525</v>
      </c>
    </row>
    <row r="311" s="13" customFormat="1">
      <c r="A311" s="13"/>
      <c r="B311" s="250"/>
      <c r="C311" s="251"/>
      <c r="D311" s="241" t="s">
        <v>124</v>
      </c>
      <c r="E311" s="252" t="s">
        <v>1</v>
      </c>
      <c r="F311" s="253" t="s">
        <v>526</v>
      </c>
      <c r="G311" s="251"/>
      <c r="H311" s="254">
        <v>1</v>
      </c>
      <c r="I311" s="255"/>
      <c r="J311" s="251"/>
      <c r="K311" s="251"/>
      <c r="L311" s="256"/>
      <c r="M311" s="257"/>
      <c r="N311" s="258"/>
      <c r="O311" s="258"/>
      <c r="P311" s="258"/>
      <c r="Q311" s="258"/>
      <c r="R311" s="258"/>
      <c r="S311" s="258"/>
      <c r="T311" s="259"/>
      <c r="U311" s="13"/>
      <c r="V311" s="13"/>
      <c r="W311" s="13"/>
      <c r="X311" s="13"/>
      <c r="Y311" s="13"/>
      <c r="Z311" s="13"/>
      <c r="AA311" s="13"/>
      <c r="AB311" s="13"/>
      <c r="AC311" s="13"/>
      <c r="AD311" s="13"/>
      <c r="AE311" s="13"/>
      <c r="AT311" s="260" t="s">
        <v>124</v>
      </c>
      <c r="AU311" s="260" t="s">
        <v>86</v>
      </c>
      <c r="AV311" s="13" t="s">
        <v>86</v>
      </c>
      <c r="AW311" s="13" t="s">
        <v>32</v>
      </c>
      <c r="AX311" s="13" t="s">
        <v>84</v>
      </c>
      <c r="AY311" s="260" t="s">
        <v>116</v>
      </c>
    </row>
    <row r="312" s="2" customFormat="1" ht="16.5" customHeight="1">
      <c r="A312" s="38"/>
      <c r="B312" s="39"/>
      <c r="C312" s="226" t="s">
        <v>527</v>
      </c>
      <c r="D312" s="226" t="s">
        <v>117</v>
      </c>
      <c r="E312" s="227" t="s">
        <v>528</v>
      </c>
      <c r="F312" s="228" t="s">
        <v>529</v>
      </c>
      <c r="G312" s="229" t="s">
        <v>399</v>
      </c>
      <c r="H312" s="230">
        <v>4</v>
      </c>
      <c r="I312" s="231"/>
      <c r="J312" s="232">
        <f>ROUND(I312*H312,2)</f>
        <v>0</v>
      </c>
      <c r="K312" s="228" t="s">
        <v>121</v>
      </c>
      <c r="L312" s="44"/>
      <c r="M312" s="233" t="s">
        <v>1</v>
      </c>
      <c r="N312" s="234" t="s">
        <v>41</v>
      </c>
      <c r="O312" s="91"/>
      <c r="P312" s="235">
        <f>O312*H312</f>
        <v>0</v>
      </c>
      <c r="Q312" s="235">
        <v>0.42080000000000001</v>
      </c>
      <c r="R312" s="235">
        <f>Q312*H312</f>
        <v>1.6832</v>
      </c>
      <c r="S312" s="235">
        <v>0</v>
      </c>
      <c r="T312" s="236">
        <f>S312*H312</f>
        <v>0</v>
      </c>
      <c r="U312" s="38"/>
      <c r="V312" s="38"/>
      <c r="W312" s="38"/>
      <c r="X312" s="38"/>
      <c r="Y312" s="38"/>
      <c r="Z312" s="38"/>
      <c r="AA312" s="38"/>
      <c r="AB312" s="38"/>
      <c r="AC312" s="38"/>
      <c r="AD312" s="38"/>
      <c r="AE312" s="38"/>
      <c r="AR312" s="237" t="s">
        <v>115</v>
      </c>
      <c r="AT312" s="237" t="s">
        <v>117</v>
      </c>
      <c r="AU312" s="237" t="s">
        <v>86</v>
      </c>
      <c r="AY312" s="17" t="s">
        <v>116</v>
      </c>
      <c r="BE312" s="238">
        <f>IF(N312="základní",J312,0)</f>
        <v>0</v>
      </c>
      <c r="BF312" s="238">
        <f>IF(N312="snížená",J312,0)</f>
        <v>0</v>
      </c>
      <c r="BG312" s="238">
        <f>IF(N312="zákl. přenesená",J312,0)</f>
        <v>0</v>
      </c>
      <c r="BH312" s="238">
        <f>IF(N312="sníž. přenesená",J312,0)</f>
        <v>0</v>
      </c>
      <c r="BI312" s="238">
        <f>IF(N312="nulová",J312,0)</f>
        <v>0</v>
      </c>
      <c r="BJ312" s="17" t="s">
        <v>84</v>
      </c>
      <c r="BK312" s="238">
        <f>ROUND(I312*H312,2)</f>
        <v>0</v>
      </c>
      <c r="BL312" s="17" t="s">
        <v>115</v>
      </c>
      <c r="BM312" s="237" t="s">
        <v>530</v>
      </c>
    </row>
    <row r="313" s="2" customFormat="1">
      <c r="A313" s="38"/>
      <c r="B313" s="39"/>
      <c r="C313" s="40"/>
      <c r="D313" s="241" t="s">
        <v>225</v>
      </c>
      <c r="E313" s="40"/>
      <c r="F313" s="284" t="s">
        <v>531</v>
      </c>
      <c r="G313" s="40"/>
      <c r="H313" s="40"/>
      <c r="I313" s="144"/>
      <c r="J313" s="40"/>
      <c r="K313" s="40"/>
      <c r="L313" s="44"/>
      <c r="M313" s="285"/>
      <c r="N313" s="286"/>
      <c r="O313" s="91"/>
      <c r="P313" s="91"/>
      <c r="Q313" s="91"/>
      <c r="R313" s="91"/>
      <c r="S313" s="91"/>
      <c r="T313" s="92"/>
      <c r="U313" s="38"/>
      <c r="V313" s="38"/>
      <c r="W313" s="38"/>
      <c r="X313" s="38"/>
      <c r="Y313" s="38"/>
      <c r="Z313" s="38"/>
      <c r="AA313" s="38"/>
      <c r="AB313" s="38"/>
      <c r="AC313" s="38"/>
      <c r="AD313" s="38"/>
      <c r="AE313" s="38"/>
      <c r="AT313" s="17" t="s">
        <v>225</v>
      </c>
      <c r="AU313" s="17" t="s">
        <v>86</v>
      </c>
    </row>
    <row r="314" s="13" customFormat="1">
      <c r="A314" s="13"/>
      <c r="B314" s="250"/>
      <c r="C314" s="251"/>
      <c r="D314" s="241" t="s">
        <v>124</v>
      </c>
      <c r="E314" s="252" t="s">
        <v>1</v>
      </c>
      <c r="F314" s="253" t="s">
        <v>532</v>
      </c>
      <c r="G314" s="251"/>
      <c r="H314" s="254">
        <v>4</v>
      </c>
      <c r="I314" s="255"/>
      <c r="J314" s="251"/>
      <c r="K314" s="251"/>
      <c r="L314" s="256"/>
      <c r="M314" s="257"/>
      <c r="N314" s="258"/>
      <c r="O314" s="258"/>
      <c r="P314" s="258"/>
      <c r="Q314" s="258"/>
      <c r="R314" s="258"/>
      <c r="S314" s="258"/>
      <c r="T314" s="259"/>
      <c r="U314" s="13"/>
      <c r="V314" s="13"/>
      <c r="W314" s="13"/>
      <c r="X314" s="13"/>
      <c r="Y314" s="13"/>
      <c r="Z314" s="13"/>
      <c r="AA314" s="13"/>
      <c r="AB314" s="13"/>
      <c r="AC314" s="13"/>
      <c r="AD314" s="13"/>
      <c r="AE314" s="13"/>
      <c r="AT314" s="260" t="s">
        <v>124</v>
      </c>
      <c r="AU314" s="260" t="s">
        <v>86</v>
      </c>
      <c r="AV314" s="13" t="s">
        <v>86</v>
      </c>
      <c r="AW314" s="13" t="s">
        <v>32</v>
      </c>
      <c r="AX314" s="13" t="s">
        <v>84</v>
      </c>
      <c r="AY314" s="260" t="s">
        <v>116</v>
      </c>
    </row>
    <row r="315" s="2" customFormat="1" ht="16.5" customHeight="1">
      <c r="A315" s="38"/>
      <c r="B315" s="39"/>
      <c r="C315" s="226" t="s">
        <v>533</v>
      </c>
      <c r="D315" s="226" t="s">
        <v>117</v>
      </c>
      <c r="E315" s="227" t="s">
        <v>534</v>
      </c>
      <c r="F315" s="228" t="s">
        <v>535</v>
      </c>
      <c r="G315" s="229" t="s">
        <v>230</v>
      </c>
      <c r="H315" s="230">
        <v>0.80000000000000004</v>
      </c>
      <c r="I315" s="231"/>
      <c r="J315" s="232">
        <f>ROUND(I315*H315,2)</f>
        <v>0</v>
      </c>
      <c r="K315" s="228" t="s">
        <v>121</v>
      </c>
      <c r="L315" s="44"/>
      <c r="M315" s="233" t="s">
        <v>1</v>
      </c>
      <c r="N315" s="234" t="s">
        <v>41</v>
      </c>
      <c r="O315" s="91"/>
      <c r="P315" s="235">
        <f>O315*H315</f>
        <v>0</v>
      </c>
      <c r="Q315" s="235">
        <v>0</v>
      </c>
      <c r="R315" s="235">
        <f>Q315*H315</f>
        <v>0</v>
      </c>
      <c r="S315" s="235">
        <v>0</v>
      </c>
      <c r="T315" s="236">
        <f>S315*H315</f>
        <v>0</v>
      </c>
      <c r="U315" s="38"/>
      <c r="V315" s="38"/>
      <c r="W315" s="38"/>
      <c r="X315" s="38"/>
      <c r="Y315" s="38"/>
      <c r="Z315" s="38"/>
      <c r="AA315" s="38"/>
      <c r="AB315" s="38"/>
      <c r="AC315" s="38"/>
      <c r="AD315" s="38"/>
      <c r="AE315" s="38"/>
      <c r="AR315" s="237" t="s">
        <v>115</v>
      </c>
      <c r="AT315" s="237" t="s">
        <v>117</v>
      </c>
      <c r="AU315" s="237" t="s">
        <v>86</v>
      </c>
      <c r="AY315" s="17" t="s">
        <v>116</v>
      </c>
      <c r="BE315" s="238">
        <f>IF(N315="základní",J315,0)</f>
        <v>0</v>
      </c>
      <c r="BF315" s="238">
        <f>IF(N315="snížená",J315,0)</f>
        <v>0</v>
      </c>
      <c r="BG315" s="238">
        <f>IF(N315="zákl. přenesená",J315,0)</f>
        <v>0</v>
      </c>
      <c r="BH315" s="238">
        <f>IF(N315="sníž. přenesená",J315,0)</f>
        <v>0</v>
      </c>
      <c r="BI315" s="238">
        <f>IF(N315="nulová",J315,0)</f>
        <v>0</v>
      </c>
      <c r="BJ315" s="17" t="s">
        <v>84</v>
      </c>
      <c r="BK315" s="238">
        <f>ROUND(I315*H315,2)</f>
        <v>0</v>
      </c>
      <c r="BL315" s="17" t="s">
        <v>115</v>
      </c>
      <c r="BM315" s="237" t="s">
        <v>536</v>
      </c>
    </row>
    <row r="316" s="2" customFormat="1">
      <c r="A316" s="38"/>
      <c r="B316" s="39"/>
      <c r="C316" s="40"/>
      <c r="D316" s="241" t="s">
        <v>225</v>
      </c>
      <c r="E316" s="40"/>
      <c r="F316" s="284" t="s">
        <v>537</v>
      </c>
      <c r="G316" s="40"/>
      <c r="H316" s="40"/>
      <c r="I316" s="144"/>
      <c r="J316" s="40"/>
      <c r="K316" s="40"/>
      <c r="L316" s="44"/>
      <c r="M316" s="285"/>
      <c r="N316" s="286"/>
      <c r="O316" s="91"/>
      <c r="P316" s="91"/>
      <c r="Q316" s="91"/>
      <c r="R316" s="91"/>
      <c r="S316" s="91"/>
      <c r="T316" s="92"/>
      <c r="U316" s="38"/>
      <c r="V316" s="38"/>
      <c r="W316" s="38"/>
      <c r="X316" s="38"/>
      <c r="Y316" s="38"/>
      <c r="Z316" s="38"/>
      <c r="AA316" s="38"/>
      <c r="AB316" s="38"/>
      <c r="AC316" s="38"/>
      <c r="AD316" s="38"/>
      <c r="AE316" s="38"/>
      <c r="AT316" s="17" t="s">
        <v>225</v>
      </c>
      <c r="AU316" s="17" t="s">
        <v>86</v>
      </c>
    </row>
    <row r="317" s="13" customFormat="1">
      <c r="A317" s="13"/>
      <c r="B317" s="250"/>
      <c r="C317" s="251"/>
      <c r="D317" s="241" t="s">
        <v>124</v>
      </c>
      <c r="E317" s="252" t="s">
        <v>1</v>
      </c>
      <c r="F317" s="253" t="s">
        <v>538</v>
      </c>
      <c r="G317" s="251"/>
      <c r="H317" s="254">
        <v>0.80000000000000004</v>
      </c>
      <c r="I317" s="255"/>
      <c r="J317" s="251"/>
      <c r="K317" s="251"/>
      <c r="L317" s="256"/>
      <c r="M317" s="257"/>
      <c r="N317" s="258"/>
      <c r="O317" s="258"/>
      <c r="P317" s="258"/>
      <c r="Q317" s="258"/>
      <c r="R317" s="258"/>
      <c r="S317" s="258"/>
      <c r="T317" s="259"/>
      <c r="U317" s="13"/>
      <c r="V317" s="13"/>
      <c r="W317" s="13"/>
      <c r="X317" s="13"/>
      <c r="Y317" s="13"/>
      <c r="Z317" s="13"/>
      <c r="AA317" s="13"/>
      <c r="AB317" s="13"/>
      <c r="AC317" s="13"/>
      <c r="AD317" s="13"/>
      <c r="AE317" s="13"/>
      <c r="AT317" s="260" t="s">
        <v>124</v>
      </c>
      <c r="AU317" s="260" t="s">
        <v>86</v>
      </c>
      <c r="AV317" s="13" t="s">
        <v>86</v>
      </c>
      <c r="AW317" s="13" t="s">
        <v>32</v>
      </c>
      <c r="AX317" s="13" t="s">
        <v>84</v>
      </c>
      <c r="AY317" s="260" t="s">
        <v>116</v>
      </c>
    </row>
    <row r="318" s="2" customFormat="1" ht="16.5" customHeight="1">
      <c r="A318" s="38"/>
      <c r="B318" s="39"/>
      <c r="C318" s="226" t="s">
        <v>539</v>
      </c>
      <c r="D318" s="226" t="s">
        <v>117</v>
      </c>
      <c r="E318" s="227" t="s">
        <v>540</v>
      </c>
      <c r="F318" s="228" t="s">
        <v>541</v>
      </c>
      <c r="G318" s="229" t="s">
        <v>199</v>
      </c>
      <c r="H318" s="230">
        <v>4</v>
      </c>
      <c r="I318" s="231"/>
      <c r="J318" s="232">
        <f>ROUND(I318*H318,2)</f>
        <v>0</v>
      </c>
      <c r="K318" s="228" t="s">
        <v>121</v>
      </c>
      <c r="L318" s="44"/>
      <c r="M318" s="233" t="s">
        <v>1</v>
      </c>
      <c r="N318" s="234" t="s">
        <v>41</v>
      </c>
      <c r="O318" s="91"/>
      <c r="P318" s="235">
        <f>O318*H318</f>
        <v>0</v>
      </c>
      <c r="Q318" s="235">
        <v>0.0040200000000000001</v>
      </c>
      <c r="R318" s="235">
        <f>Q318*H318</f>
        <v>0.016080000000000001</v>
      </c>
      <c r="S318" s="235">
        <v>0</v>
      </c>
      <c r="T318" s="236">
        <f>S318*H318</f>
        <v>0</v>
      </c>
      <c r="U318" s="38"/>
      <c r="V318" s="38"/>
      <c r="W318" s="38"/>
      <c r="X318" s="38"/>
      <c r="Y318" s="38"/>
      <c r="Z318" s="38"/>
      <c r="AA318" s="38"/>
      <c r="AB318" s="38"/>
      <c r="AC318" s="38"/>
      <c r="AD318" s="38"/>
      <c r="AE318" s="38"/>
      <c r="AR318" s="237" t="s">
        <v>115</v>
      </c>
      <c r="AT318" s="237" t="s">
        <v>117</v>
      </c>
      <c r="AU318" s="237" t="s">
        <v>86</v>
      </c>
      <c r="AY318" s="17" t="s">
        <v>116</v>
      </c>
      <c r="BE318" s="238">
        <f>IF(N318="základní",J318,0)</f>
        <v>0</v>
      </c>
      <c r="BF318" s="238">
        <f>IF(N318="snížená",J318,0)</f>
        <v>0</v>
      </c>
      <c r="BG318" s="238">
        <f>IF(N318="zákl. přenesená",J318,0)</f>
        <v>0</v>
      </c>
      <c r="BH318" s="238">
        <f>IF(N318="sníž. přenesená",J318,0)</f>
        <v>0</v>
      </c>
      <c r="BI318" s="238">
        <f>IF(N318="nulová",J318,0)</f>
        <v>0</v>
      </c>
      <c r="BJ318" s="17" t="s">
        <v>84</v>
      </c>
      <c r="BK318" s="238">
        <f>ROUND(I318*H318,2)</f>
        <v>0</v>
      </c>
      <c r="BL318" s="17" t="s">
        <v>115</v>
      </c>
      <c r="BM318" s="237" t="s">
        <v>542</v>
      </c>
    </row>
    <row r="319" s="13" customFormat="1">
      <c r="A319" s="13"/>
      <c r="B319" s="250"/>
      <c r="C319" s="251"/>
      <c r="D319" s="241" t="s">
        <v>124</v>
      </c>
      <c r="E319" s="252" t="s">
        <v>1</v>
      </c>
      <c r="F319" s="253" t="s">
        <v>543</v>
      </c>
      <c r="G319" s="251"/>
      <c r="H319" s="254">
        <v>4</v>
      </c>
      <c r="I319" s="255"/>
      <c r="J319" s="251"/>
      <c r="K319" s="251"/>
      <c r="L319" s="256"/>
      <c r="M319" s="257"/>
      <c r="N319" s="258"/>
      <c r="O319" s="258"/>
      <c r="P319" s="258"/>
      <c r="Q319" s="258"/>
      <c r="R319" s="258"/>
      <c r="S319" s="258"/>
      <c r="T319" s="259"/>
      <c r="U319" s="13"/>
      <c r="V319" s="13"/>
      <c r="W319" s="13"/>
      <c r="X319" s="13"/>
      <c r="Y319" s="13"/>
      <c r="Z319" s="13"/>
      <c r="AA319" s="13"/>
      <c r="AB319" s="13"/>
      <c r="AC319" s="13"/>
      <c r="AD319" s="13"/>
      <c r="AE319" s="13"/>
      <c r="AT319" s="260" t="s">
        <v>124</v>
      </c>
      <c r="AU319" s="260" t="s">
        <v>86</v>
      </c>
      <c r="AV319" s="13" t="s">
        <v>86</v>
      </c>
      <c r="AW319" s="13" t="s">
        <v>32</v>
      </c>
      <c r="AX319" s="13" t="s">
        <v>84</v>
      </c>
      <c r="AY319" s="260" t="s">
        <v>116</v>
      </c>
    </row>
    <row r="320" s="11" customFormat="1" ht="22.8" customHeight="1">
      <c r="A320" s="11"/>
      <c r="B320" s="212"/>
      <c r="C320" s="213"/>
      <c r="D320" s="214" t="s">
        <v>75</v>
      </c>
      <c r="E320" s="271" t="s">
        <v>168</v>
      </c>
      <c r="F320" s="271" t="s">
        <v>544</v>
      </c>
      <c r="G320" s="213"/>
      <c r="H320" s="213"/>
      <c r="I320" s="216"/>
      <c r="J320" s="272">
        <f>BK320</f>
        <v>0</v>
      </c>
      <c r="K320" s="213"/>
      <c r="L320" s="218"/>
      <c r="M320" s="219"/>
      <c r="N320" s="220"/>
      <c r="O320" s="220"/>
      <c r="P320" s="221">
        <f>SUM(P321:P340)</f>
        <v>0</v>
      </c>
      <c r="Q320" s="220"/>
      <c r="R320" s="221">
        <f>SUM(R321:R340)</f>
        <v>71.660143560000009</v>
      </c>
      <c r="S320" s="220"/>
      <c r="T320" s="222">
        <f>SUM(T321:T340)</f>
        <v>0</v>
      </c>
      <c r="U320" s="11"/>
      <c r="V320" s="11"/>
      <c r="W320" s="11"/>
      <c r="X320" s="11"/>
      <c r="Y320" s="11"/>
      <c r="Z320" s="11"/>
      <c r="AA320" s="11"/>
      <c r="AB320" s="11"/>
      <c r="AC320" s="11"/>
      <c r="AD320" s="11"/>
      <c r="AE320" s="11"/>
      <c r="AR320" s="223" t="s">
        <v>84</v>
      </c>
      <c r="AT320" s="224" t="s">
        <v>75</v>
      </c>
      <c r="AU320" s="224" t="s">
        <v>84</v>
      </c>
      <c r="AY320" s="223" t="s">
        <v>116</v>
      </c>
      <c r="BK320" s="225">
        <f>SUM(BK321:BK340)</f>
        <v>0</v>
      </c>
    </row>
    <row r="321" s="2" customFormat="1" ht="21.75" customHeight="1">
      <c r="A321" s="38"/>
      <c r="B321" s="39"/>
      <c r="C321" s="226" t="s">
        <v>545</v>
      </c>
      <c r="D321" s="226" t="s">
        <v>117</v>
      </c>
      <c r="E321" s="227" t="s">
        <v>546</v>
      </c>
      <c r="F321" s="228" t="s">
        <v>547</v>
      </c>
      <c r="G321" s="229" t="s">
        <v>223</v>
      </c>
      <c r="H321" s="230">
        <v>233.69999999999999</v>
      </c>
      <c r="I321" s="231"/>
      <c r="J321" s="232">
        <f>ROUND(I321*H321,2)</f>
        <v>0</v>
      </c>
      <c r="K321" s="228" t="s">
        <v>121</v>
      </c>
      <c r="L321" s="44"/>
      <c r="M321" s="233" t="s">
        <v>1</v>
      </c>
      <c r="N321" s="234" t="s">
        <v>41</v>
      </c>
      <c r="O321" s="91"/>
      <c r="P321" s="235">
        <f>O321*H321</f>
        <v>0</v>
      </c>
      <c r="Q321" s="235">
        <v>0.1295</v>
      </c>
      <c r="R321" s="235">
        <f>Q321*H321</f>
        <v>30.264150000000001</v>
      </c>
      <c r="S321" s="235">
        <v>0</v>
      </c>
      <c r="T321" s="236">
        <f>S321*H321</f>
        <v>0</v>
      </c>
      <c r="U321" s="38"/>
      <c r="V321" s="38"/>
      <c r="W321" s="38"/>
      <c r="X321" s="38"/>
      <c r="Y321" s="38"/>
      <c r="Z321" s="38"/>
      <c r="AA321" s="38"/>
      <c r="AB321" s="38"/>
      <c r="AC321" s="38"/>
      <c r="AD321" s="38"/>
      <c r="AE321" s="38"/>
      <c r="AR321" s="237" t="s">
        <v>115</v>
      </c>
      <c r="AT321" s="237" t="s">
        <v>117</v>
      </c>
      <c r="AU321" s="237" t="s">
        <v>86</v>
      </c>
      <c r="AY321" s="17" t="s">
        <v>116</v>
      </c>
      <c r="BE321" s="238">
        <f>IF(N321="základní",J321,0)</f>
        <v>0</v>
      </c>
      <c r="BF321" s="238">
        <f>IF(N321="snížená",J321,0)</f>
        <v>0</v>
      </c>
      <c r="BG321" s="238">
        <f>IF(N321="zákl. přenesená",J321,0)</f>
        <v>0</v>
      </c>
      <c r="BH321" s="238">
        <f>IF(N321="sníž. přenesená",J321,0)</f>
        <v>0</v>
      </c>
      <c r="BI321" s="238">
        <f>IF(N321="nulová",J321,0)</f>
        <v>0</v>
      </c>
      <c r="BJ321" s="17" t="s">
        <v>84</v>
      </c>
      <c r="BK321" s="238">
        <f>ROUND(I321*H321,2)</f>
        <v>0</v>
      </c>
      <c r="BL321" s="17" t="s">
        <v>115</v>
      </c>
      <c r="BM321" s="237" t="s">
        <v>548</v>
      </c>
    </row>
    <row r="322" s="2" customFormat="1">
      <c r="A322" s="38"/>
      <c r="B322" s="39"/>
      <c r="C322" s="40"/>
      <c r="D322" s="241" t="s">
        <v>225</v>
      </c>
      <c r="E322" s="40"/>
      <c r="F322" s="284" t="s">
        <v>549</v>
      </c>
      <c r="G322" s="40"/>
      <c r="H322" s="40"/>
      <c r="I322" s="144"/>
      <c r="J322" s="40"/>
      <c r="K322" s="40"/>
      <c r="L322" s="44"/>
      <c r="M322" s="285"/>
      <c r="N322" s="286"/>
      <c r="O322" s="91"/>
      <c r="P322" s="91"/>
      <c r="Q322" s="91"/>
      <c r="R322" s="91"/>
      <c r="S322" s="91"/>
      <c r="T322" s="92"/>
      <c r="U322" s="38"/>
      <c r="V322" s="38"/>
      <c r="W322" s="38"/>
      <c r="X322" s="38"/>
      <c r="Y322" s="38"/>
      <c r="Z322" s="38"/>
      <c r="AA322" s="38"/>
      <c r="AB322" s="38"/>
      <c r="AC322" s="38"/>
      <c r="AD322" s="38"/>
      <c r="AE322" s="38"/>
      <c r="AT322" s="17" t="s">
        <v>225</v>
      </c>
      <c r="AU322" s="17" t="s">
        <v>86</v>
      </c>
    </row>
    <row r="323" s="13" customFormat="1">
      <c r="A323" s="13"/>
      <c r="B323" s="250"/>
      <c r="C323" s="251"/>
      <c r="D323" s="241" t="s">
        <v>124</v>
      </c>
      <c r="E323" s="252" t="s">
        <v>1</v>
      </c>
      <c r="F323" s="253" t="s">
        <v>550</v>
      </c>
      <c r="G323" s="251"/>
      <c r="H323" s="254">
        <v>233.69999999999999</v>
      </c>
      <c r="I323" s="255"/>
      <c r="J323" s="251"/>
      <c r="K323" s="251"/>
      <c r="L323" s="256"/>
      <c r="M323" s="257"/>
      <c r="N323" s="258"/>
      <c r="O323" s="258"/>
      <c r="P323" s="258"/>
      <c r="Q323" s="258"/>
      <c r="R323" s="258"/>
      <c r="S323" s="258"/>
      <c r="T323" s="259"/>
      <c r="U323" s="13"/>
      <c r="V323" s="13"/>
      <c r="W323" s="13"/>
      <c r="X323" s="13"/>
      <c r="Y323" s="13"/>
      <c r="Z323" s="13"/>
      <c r="AA323" s="13"/>
      <c r="AB323" s="13"/>
      <c r="AC323" s="13"/>
      <c r="AD323" s="13"/>
      <c r="AE323" s="13"/>
      <c r="AT323" s="260" t="s">
        <v>124</v>
      </c>
      <c r="AU323" s="260" t="s">
        <v>86</v>
      </c>
      <c r="AV323" s="13" t="s">
        <v>86</v>
      </c>
      <c r="AW323" s="13" t="s">
        <v>32</v>
      </c>
      <c r="AX323" s="13" t="s">
        <v>84</v>
      </c>
      <c r="AY323" s="260" t="s">
        <v>116</v>
      </c>
    </row>
    <row r="324" s="2" customFormat="1" ht="16.5" customHeight="1">
      <c r="A324" s="38"/>
      <c r="B324" s="39"/>
      <c r="C324" s="287" t="s">
        <v>551</v>
      </c>
      <c r="D324" s="287" t="s">
        <v>344</v>
      </c>
      <c r="E324" s="288" t="s">
        <v>552</v>
      </c>
      <c r="F324" s="289" t="s">
        <v>553</v>
      </c>
      <c r="G324" s="290" t="s">
        <v>223</v>
      </c>
      <c r="H324" s="291">
        <v>233.69999999999999</v>
      </c>
      <c r="I324" s="292"/>
      <c r="J324" s="293">
        <f>ROUND(I324*H324,2)</f>
        <v>0</v>
      </c>
      <c r="K324" s="289" t="s">
        <v>121</v>
      </c>
      <c r="L324" s="294"/>
      <c r="M324" s="295" t="s">
        <v>1</v>
      </c>
      <c r="N324" s="296" t="s">
        <v>41</v>
      </c>
      <c r="O324" s="91"/>
      <c r="P324" s="235">
        <f>O324*H324</f>
        <v>0</v>
      </c>
      <c r="Q324" s="235">
        <v>0.044999999999999998</v>
      </c>
      <c r="R324" s="235">
        <f>Q324*H324</f>
        <v>10.516499999999999</v>
      </c>
      <c r="S324" s="235">
        <v>0</v>
      </c>
      <c r="T324" s="236">
        <f>S324*H324</f>
        <v>0</v>
      </c>
      <c r="U324" s="38"/>
      <c r="V324" s="38"/>
      <c r="W324" s="38"/>
      <c r="X324" s="38"/>
      <c r="Y324" s="38"/>
      <c r="Z324" s="38"/>
      <c r="AA324" s="38"/>
      <c r="AB324" s="38"/>
      <c r="AC324" s="38"/>
      <c r="AD324" s="38"/>
      <c r="AE324" s="38"/>
      <c r="AR324" s="237" t="s">
        <v>161</v>
      </c>
      <c r="AT324" s="237" t="s">
        <v>344</v>
      </c>
      <c r="AU324" s="237" t="s">
        <v>86</v>
      </c>
      <c r="AY324" s="17" t="s">
        <v>116</v>
      </c>
      <c r="BE324" s="238">
        <f>IF(N324="základní",J324,0)</f>
        <v>0</v>
      </c>
      <c r="BF324" s="238">
        <f>IF(N324="snížená",J324,0)</f>
        <v>0</v>
      </c>
      <c r="BG324" s="238">
        <f>IF(N324="zákl. přenesená",J324,0)</f>
        <v>0</v>
      </c>
      <c r="BH324" s="238">
        <f>IF(N324="sníž. přenesená",J324,0)</f>
        <v>0</v>
      </c>
      <c r="BI324" s="238">
        <f>IF(N324="nulová",J324,0)</f>
        <v>0</v>
      </c>
      <c r="BJ324" s="17" t="s">
        <v>84</v>
      </c>
      <c r="BK324" s="238">
        <f>ROUND(I324*H324,2)</f>
        <v>0</v>
      </c>
      <c r="BL324" s="17" t="s">
        <v>115</v>
      </c>
      <c r="BM324" s="237" t="s">
        <v>554</v>
      </c>
    </row>
    <row r="325" s="2" customFormat="1" ht="16.5" customHeight="1">
      <c r="A325" s="38"/>
      <c r="B325" s="39"/>
      <c r="C325" s="226" t="s">
        <v>555</v>
      </c>
      <c r="D325" s="226" t="s">
        <v>117</v>
      </c>
      <c r="E325" s="227" t="s">
        <v>556</v>
      </c>
      <c r="F325" s="228" t="s">
        <v>557</v>
      </c>
      <c r="G325" s="229" t="s">
        <v>230</v>
      </c>
      <c r="H325" s="230">
        <v>3.484</v>
      </c>
      <c r="I325" s="231"/>
      <c r="J325" s="232">
        <f>ROUND(I325*H325,2)</f>
        <v>0</v>
      </c>
      <c r="K325" s="228" t="s">
        <v>121</v>
      </c>
      <c r="L325" s="44"/>
      <c r="M325" s="233" t="s">
        <v>1</v>
      </c>
      <c r="N325" s="234" t="s">
        <v>41</v>
      </c>
      <c r="O325" s="91"/>
      <c r="P325" s="235">
        <f>O325*H325</f>
        <v>0</v>
      </c>
      <c r="Q325" s="235">
        <v>2.2563399999999998</v>
      </c>
      <c r="R325" s="235">
        <f>Q325*H325</f>
        <v>7.8610885599999989</v>
      </c>
      <c r="S325" s="235">
        <v>0</v>
      </c>
      <c r="T325" s="236">
        <f>S325*H325</f>
        <v>0</v>
      </c>
      <c r="U325" s="38"/>
      <c r="V325" s="38"/>
      <c r="W325" s="38"/>
      <c r="X325" s="38"/>
      <c r="Y325" s="38"/>
      <c r="Z325" s="38"/>
      <c r="AA325" s="38"/>
      <c r="AB325" s="38"/>
      <c r="AC325" s="38"/>
      <c r="AD325" s="38"/>
      <c r="AE325" s="38"/>
      <c r="AR325" s="237" t="s">
        <v>115</v>
      </c>
      <c r="AT325" s="237" t="s">
        <v>117</v>
      </c>
      <c r="AU325" s="237" t="s">
        <v>86</v>
      </c>
      <c r="AY325" s="17" t="s">
        <v>116</v>
      </c>
      <c r="BE325" s="238">
        <f>IF(N325="základní",J325,0)</f>
        <v>0</v>
      </c>
      <c r="BF325" s="238">
        <f>IF(N325="snížená",J325,0)</f>
        <v>0</v>
      </c>
      <c r="BG325" s="238">
        <f>IF(N325="zákl. přenesená",J325,0)</f>
        <v>0</v>
      </c>
      <c r="BH325" s="238">
        <f>IF(N325="sníž. přenesená",J325,0)</f>
        <v>0</v>
      </c>
      <c r="BI325" s="238">
        <f>IF(N325="nulová",J325,0)</f>
        <v>0</v>
      </c>
      <c r="BJ325" s="17" t="s">
        <v>84</v>
      </c>
      <c r="BK325" s="238">
        <f>ROUND(I325*H325,2)</f>
        <v>0</v>
      </c>
      <c r="BL325" s="17" t="s">
        <v>115</v>
      </c>
      <c r="BM325" s="237" t="s">
        <v>558</v>
      </c>
    </row>
    <row r="326" s="12" customFormat="1">
      <c r="A326" s="12"/>
      <c r="B326" s="239"/>
      <c r="C326" s="240"/>
      <c r="D326" s="241" t="s">
        <v>124</v>
      </c>
      <c r="E326" s="242" t="s">
        <v>1</v>
      </c>
      <c r="F326" s="243" t="s">
        <v>559</v>
      </c>
      <c r="G326" s="240"/>
      <c r="H326" s="242" t="s">
        <v>1</v>
      </c>
      <c r="I326" s="244"/>
      <c r="J326" s="240"/>
      <c r="K326" s="240"/>
      <c r="L326" s="245"/>
      <c r="M326" s="246"/>
      <c r="N326" s="247"/>
      <c r="O326" s="247"/>
      <c r="P326" s="247"/>
      <c r="Q326" s="247"/>
      <c r="R326" s="247"/>
      <c r="S326" s="247"/>
      <c r="T326" s="248"/>
      <c r="U326" s="12"/>
      <c r="V326" s="12"/>
      <c r="W326" s="12"/>
      <c r="X326" s="12"/>
      <c r="Y326" s="12"/>
      <c r="Z326" s="12"/>
      <c r="AA326" s="12"/>
      <c r="AB326" s="12"/>
      <c r="AC326" s="12"/>
      <c r="AD326" s="12"/>
      <c r="AE326" s="12"/>
      <c r="AT326" s="249" t="s">
        <v>124</v>
      </c>
      <c r="AU326" s="249" t="s">
        <v>86</v>
      </c>
      <c r="AV326" s="12" t="s">
        <v>84</v>
      </c>
      <c r="AW326" s="12" t="s">
        <v>32</v>
      </c>
      <c r="AX326" s="12" t="s">
        <v>76</v>
      </c>
      <c r="AY326" s="249" t="s">
        <v>116</v>
      </c>
    </row>
    <row r="327" s="13" customFormat="1">
      <c r="A327" s="13"/>
      <c r="B327" s="250"/>
      <c r="C327" s="251"/>
      <c r="D327" s="241" t="s">
        <v>124</v>
      </c>
      <c r="E327" s="252" t="s">
        <v>1</v>
      </c>
      <c r="F327" s="253" t="s">
        <v>560</v>
      </c>
      <c r="G327" s="251"/>
      <c r="H327" s="254">
        <v>3.484</v>
      </c>
      <c r="I327" s="255"/>
      <c r="J327" s="251"/>
      <c r="K327" s="251"/>
      <c r="L327" s="256"/>
      <c r="M327" s="257"/>
      <c r="N327" s="258"/>
      <c r="O327" s="258"/>
      <c r="P327" s="258"/>
      <c r="Q327" s="258"/>
      <c r="R327" s="258"/>
      <c r="S327" s="258"/>
      <c r="T327" s="259"/>
      <c r="U327" s="13"/>
      <c r="V327" s="13"/>
      <c r="W327" s="13"/>
      <c r="X327" s="13"/>
      <c r="Y327" s="13"/>
      <c r="Z327" s="13"/>
      <c r="AA327" s="13"/>
      <c r="AB327" s="13"/>
      <c r="AC327" s="13"/>
      <c r="AD327" s="13"/>
      <c r="AE327" s="13"/>
      <c r="AT327" s="260" t="s">
        <v>124</v>
      </c>
      <c r="AU327" s="260" t="s">
        <v>86</v>
      </c>
      <c r="AV327" s="13" t="s">
        <v>86</v>
      </c>
      <c r="AW327" s="13" t="s">
        <v>32</v>
      </c>
      <c r="AX327" s="13" t="s">
        <v>84</v>
      </c>
      <c r="AY327" s="260" t="s">
        <v>116</v>
      </c>
    </row>
    <row r="328" s="2" customFormat="1" ht="21.75" customHeight="1">
      <c r="A328" s="38"/>
      <c r="B328" s="39"/>
      <c r="C328" s="226" t="s">
        <v>561</v>
      </c>
      <c r="D328" s="226" t="s">
        <v>117</v>
      </c>
      <c r="E328" s="227" t="s">
        <v>562</v>
      </c>
      <c r="F328" s="228" t="s">
        <v>563</v>
      </c>
      <c r="G328" s="229" t="s">
        <v>223</v>
      </c>
      <c r="H328" s="230">
        <v>5.5</v>
      </c>
      <c r="I328" s="231"/>
      <c r="J328" s="232">
        <f>ROUND(I328*H328,2)</f>
        <v>0</v>
      </c>
      <c r="K328" s="228" t="s">
        <v>121</v>
      </c>
      <c r="L328" s="44"/>
      <c r="M328" s="233" t="s">
        <v>1</v>
      </c>
      <c r="N328" s="234" t="s">
        <v>41</v>
      </c>
      <c r="O328" s="91"/>
      <c r="P328" s="235">
        <f>O328*H328</f>
        <v>0</v>
      </c>
      <c r="Q328" s="235">
        <v>0</v>
      </c>
      <c r="R328" s="235">
        <f>Q328*H328</f>
        <v>0</v>
      </c>
      <c r="S328" s="235">
        <v>0</v>
      </c>
      <c r="T328" s="236">
        <f>S328*H328</f>
        <v>0</v>
      </c>
      <c r="U328" s="38"/>
      <c r="V328" s="38"/>
      <c r="W328" s="38"/>
      <c r="X328" s="38"/>
      <c r="Y328" s="38"/>
      <c r="Z328" s="38"/>
      <c r="AA328" s="38"/>
      <c r="AB328" s="38"/>
      <c r="AC328" s="38"/>
      <c r="AD328" s="38"/>
      <c r="AE328" s="38"/>
      <c r="AR328" s="237" t="s">
        <v>115</v>
      </c>
      <c r="AT328" s="237" t="s">
        <v>117</v>
      </c>
      <c r="AU328" s="237" t="s">
        <v>86</v>
      </c>
      <c r="AY328" s="17" t="s">
        <v>116</v>
      </c>
      <c r="BE328" s="238">
        <f>IF(N328="základní",J328,0)</f>
        <v>0</v>
      </c>
      <c r="BF328" s="238">
        <f>IF(N328="snížená",J328,0)</f>
        <v>0</v>
      </c>
      <c r="BG328" s="238">
        <f>IF(N328="zákl. přenesená",J328,0)</f>
        <v>0</v>
      </c>
      <c r="BH328" s="238">
        <f>IF(N328="sníž. přenesená",J328,0)</f>
        <v>0</v>
      </c>
      <c r="BI328" s="238">
        <f>IF(N328="nulová",J328,0)</f>
        <v>0</v>
      </c>
      <c r="BJ328" s="17" t="s">
        <v>84</v>
      </c>
      <c r="BK328" s="238">
        <f>ROUND(I328*H328,2)</f>
        <v>0</v>
      </c>
      <c r="BL328" s="17" t="s">
        <v>115</v>
      </c>
      <c r="BM328" s="237" t="s">
        <v>564</v>
      </c>
    </row>
    <row r="329" s="2" customFormat="1">
      <c r="A329" s="38"/>
      <c r="B329" s="39"/>
      <c r="C329" s="40"/>
      <c r="D329" s="241" t="s">
        <v>225</v>
      </c>
      <c r="E329" s="40"/>
      <c r="F329" s="284" t="s">
        <v>565</v>
      </c>
      <c r="G329" s="40"/>
      <c r="H329" s="40"/>
      <c r="I329" s="144"/>
      <c r="J329" s="40"/>
      <c r="K329" s="40"/>
      <c r="L329" s="44"/>
      <c r="M329" s="285"/>
      <c r="N329" s="286"/>
      <c r="O329" s="91"/>
      <c r="P329" s="91"/>
      <c r="Q329" s="91"/>
      <c r="R329" s="91"/>
      <c r="S329" s="91"/>
      <c r="T329" s="92"/>
      <c r="U329" s="38"/>
      <c r="V329" s="38"/>
      <c r="W329" s="38"/>
      <c r="X329" s="38"/>
      <c r="Y329" s="38"/>
      <c r="Z329" s="38"/>
      <c r="AA329" s="38"/>
      <c r="AB329" s="38"/>
      <c r="AC329" s="38"/>
      <c r="AD329" s="38"/>
      <c r="AE329" s="38"/>
      <c r="AT329" s="17" t="s">
        <v>225</v>
      </c>
      <c r="AU329" s="17" t="s">
        <v>86</v>
      </c>
    </row>
    <row r="330" s="2" customFormat="1" ht="16.5" customHeight="1">
      <c r="A330" s="38"/>
      <c r="B330" s="39"/>
      <c r="C330" s="226" t="s">
        <v>566</v>
      </c>
      <c r="D330" s="226" t="s">
        <v>117</v>
      </c>
      <c r="E330" s="227" t="s">
        <v>567</v>
      </c>
      <c r="F330" s="228" t="s">
        <v>568</v>
      </c>
      <c r="G330" s="229" t="s">
        <v>223</v>
      </c>
      <c r="H330" s="230">
        <v>5.5</v>
      </c>
      <c r="I330" s="231"/>
      <c r="J330" s="232">
        <f>ROUND(I330*H330,2)</f>
        <v>0</v>
      </c>
      <c r="K330" s="228" t="s">
        <v>121</v>
      </c>
      <c r="L330" s="44"/>
      <c r="M330" s="233" t="s">
        <v>1</v>
      </c>
      <c r="N330" s="234" t="s">
        <v>41</v>
      </c>
      <c r="O330" s="91"/>
      <c r="P330" s="235">
        <f>O330*H330</f>
        <v>0</v>
      </c>
      <c r="Q330" s="235">
        <v>0</v>
      </c>
      <c r="R330" s="235">
        <f>Q330*H330</f>
        <v>0</v>
      </c>
      <c r="S330" s="235">
        <v>0</v>
      </c>
      <c r="T330" s="236">
        <f>S330*H330</f>
        <v>0</v>
      </c>
      <c r="U330" s="38"/>
      <c r="V330" s="38"/>
      <c r="W330" s="38"/>
      <c r="X330" s="38"/>
      <c r="Y330" s="38"/>
      <c r="Z330" s="38"/>
      <c r="AA330" s="38"/>
      <c r="AB330" s="38"/>
      <c r="AC330" s="38"/>
      <c r="AD330" s="38"/>
      <c r="AE330" s="38"/>
      <c r="AR330" s="237" t="s">
        <v>115</v>
      </c>
      <c r="AT330" s="237" t="s">
        <v>117</v>
      </c>
      <c r="AU330" s="237" t="s">
        <v>86</v>
      </c>
      <c r="AY330" s="17" t="s">
        <v>116</v>
      </c>
      <c r="BE330" s="238">
        <f>IF(N330="základní",J330,0)</f>
        <v>0</v>
      </c>
      <c r="BF330" s="238">
        <f>IF(N330="snížená",J330,0)</f>
        <v>0</v>
      </c>
      <c r="BG330" s="238">
        <f>IF(N330="zákl. přenesená",J330,0)</f>
        <v>0</v>
      </c>
      <c r="BH330" s="238">
        <f>IF(N330="sníž. přenesená",J330,0)</f>
        <v>0</v>
      </c>
      <c r="BI330" s="238">
        <f>IF(N330="nulová",J330,0)</f>
        <v>0</v>
      </c>
      <c r="BJ330" s="17" t="s">
        <v>84</v>
      </c>
      <c r="BK330" s="238">
        <f>ROUND(I330*H330,2)</f>
        <v>0</v>
      </c>
      <c r="BL330" s="17" t="s">
        <v>115</v>
      </c>
      <c r="BM330" s="237" t="s">
        <v>569</v>
      </c>
    </row>
    <row r="331" s="2" customFormat="1">
      <c r="A331" s="38"/>
      <c r="B331" s="39"/>
      <c r="C331" s="40"/>
      <c r="D331" s="241" t="s">
        <v>225</v>
      </c>
      <c r="E331" s="40"/>
      <c r="F331" s="284" t="s">
        <v>570</v>
      </c>
      <c r="G331" s="40"/>
      <c r="H331" s="40"/>
      <c r="I331" s="144"/>
      <c r="J331" s="40"/>
      <c r="K331" s="40"/>
      <c r="L331" s="44"/>
      <c r="M331" s="285"/>
      <c r="N331" s="286"/>
      <c r="O331" s="91"/>
      <c r="P331" s="91"/>
      <c r="Q331" s="91"/>
      <c r="R331" s="91"/>
      <c r="S331" s="91"/>
      <c r="T331" s="92"/>
      <c r="U331" s="38"/>
      <c r="V331" s="38"/>
      <c r="W331" s="38"/>
      <c r="X331" s="38"/>
      <c r="Y331" s="38"/>
      <c r="Z331" s="38"/>
      <c r="AA331" s="38"/>
      <c r="AB331" s="38"/>
      <c r="AC331" s="38"/>
      <c r="AD331" s="38"/>
      <c r="AE331" s="38"/>
      <c r="AT331" s="17" t="s">
        <v>225</v>
      </c>
      <c r="AU331" s="17" t="s">
        <v>86</v>
      </c>
    </row>
    <row r="332" s="13" customFormat="1">
      <c r="A332" s="13"/>
      <c r="B332" s="250"/>
      <c r="C332" s="251"/>
      <c r="D332" s="241" t="s">
        <v>124</v>
      </c>
      <c r="E332" s="252" t="s">
        <v>1</v>
      </c>
      <c r="F332" s="253" t="s">
        <v>571</v>
      </c>
      <c r="G332" s="251"/>
      <c r="H332" s="254">
        <v>5.5</v>
      </c>
      <c r="I332" s="255"/>
      <c r="J332" s="251"/>
      <c r="K332" s="251"/>
      <c r="L332" s="256"/>
      <c r="M332" s="257"/>
      <c r="N332" s="258"/>
      <c r="O332" s="258"/>
      <c r="P332" s="258"/>
      <c r="Q332" s="258"/>
      <c r="R332" s="258"/>
      <c r="S332" s="258"/>
      <c r="T332" s="259"/>
      <c r="U332" s="13"/>
      <c r="V332" s="13"/>
      <c r="W332" s="13"/>
      <c r="X332" s="13"/>
      <c r="Y332" s="13"/>
      <c r="Z332" s="13"/>
      <c r="AA332" s="13"/>
      <c r="AB332" s="13"/>
      <c r="AC332" s="13"/>
      <c r="AD332" s="13"/>
      <c r="AE332" s="13"/>
      <c r="AT332" s="260" t="s">
        <v>124</v>
      </c>
      <c r="AU332" s="260" t="s">
        <v>86</v>
      </c>
      <c r="AV332" s="13" t="s">
        <v>86</v>
      </c>
      <c r="AW332" s="13" t="s">
        <v>32</v>
      </c>
      <c r="AX332" s="13" t="s">
        <v>84</v>
      </c>
      <c r="AY332" s="260" t="s">
        <v>116</v>
      </c>
    </row>
    <row r="333" s="2" customFormat="1" ht="16.5" customHeight="1">
      <c r="A333" s="38"/>
      <c r="B333" s="39"/>
      <c r="C333" s="226" t="s">
        <v>572</v>
      </c>
      <c r="D333" s="226" t="s">
        <v>117</v>
      </c>
      <c r="E333" s="227" t="s">
        <v>573</v>
      </c>
      <c r="F333" s="228" t="s">
        <v>574</v>
      </c>
      <c r="G333" s="229" t="s">
        <v>223</v>
      </c>
      <c r="H333" s="230">
        <v>59.5</v>
      </c>
      <c r="I333" s="231"/>
      <c r="J333" s="232">
        <f>ROUND(I333*H333,2)</f>
        <v>0</v>
      </c>
      <c r="K333" s="228" t="s">
        <v>121</v>
      </c>
      <c r="L333" s="44"/>
      <c r="M333" s="233" t="s">
        <v>1</v>
      </c>
      <c r="N333" s="234" t="s">
        <v>41</v>
      </c>
      <c r="O333" s="91"/>
      <c r="P333" s="235">
        <f>O333*H333</f>
        <v>0</v>
      </c>
      <c r="Q333" s="235">
        <v>0.37702999999999998</v>
      </c>
      <c r="R333" s="235">
        <f>Q333*H333</f>
        <v>22.433284999999998</v>
      </c>
      <c r="S333" s="235">
        <v>0</v>
      </c>
      <c r="T333" s="236">
        <f>S333*H333</f>
        <v>0</v>
      </c>
      <c r="U333" s="38"/>
      <c r="V333" s="38"/>
      <c r="W333" s="38"/>
      <c r="X333" s="38"/>
      <c r="Y333" s="38"/>
      <c r="Z333" s="38"/>
      <c r="AA333" s="38"/>
      <c r="AB333" s="38"/>
      <c r="AC333" s="38"/>
      <c r="AD333" s="38"/>
      <c r="AE333" s="38"/>
      <c r="AR333" s="237" t="s">
        <v>115</v>
      </c>
      <c r="AT333" s="237" t="s">
        <v>117</v>
      </c>
      <c r="AU333" s="237" t="s">
        <v>86</v>
      </c>
      <c r="AY333" s="17" t="s">
        <v>116</v>
      </c>
      <c r="BE333" s="238">
        <f>IF(N333="základní",J333,0)</f>
        <v>0</v>
      </c>
      <c r="BF333" s="238">
        <f>IF(N333="snížená",J333,0)</f>
        <v>0</v>
      </c>
      <c r="BG333" s="238">
        <f>IF(N333="zákl. přenesená",J333,0)</f>
        <v>0</v>
      </c>
      <c r="BH333" s="238">
        <f>IF(N333="sníž. přenesená",J333,0)</f>
        <v>0</v>
      </c>
      <c r="BI333" s="238">
        <f>IF(N333="nulová",J333,0)</f>
        <v>0</v>
      </c>
      <c r="BJ333" s="17" t="s">
        <v>84</v>
      </c>
      <c r="BK333" s="238">
        <f>ROUND(I333*H333,2)</f>
        <v>0</v>
      </c>
      <c r="BL333" s="17" t="s">
        <v>115</v>
      </c>
      <c r="BM333" s="237" t="s">
        <v>575</v>
      </c>
    </row>
    <row r="334" s="12" customFormat="1">
      <c r="A334" s="12"/>
      <c r="B334" s="239"/>
      <c r="C334" s="240"/>
      <c r="D334" s="241" t="s">
        <v>124</v>
      </c>
      <c r="E334" s="242" t="s">
        <v>1</v>
      </c>
      <c r="F334" s="243" t="s">
        <v>576</v>
      </c>
      <c r="G334" s="240"/>
      <c r="H334" s="242" t="s">
        <v>1</v>
      </c>
      <c r="I334" s="244"/>
      <c r="J334" s="240"/>
      <c r="K334" s="240"/>
      <c r="L334" s="245"/>
      <c r="M334" s="246"/>
      <c r="N334" s="247"/>
      <c r="O334" s="247"/>
      <c r="P334" s="247"/>
      <c r="Q334" s="247"/>
      <c r="R334" s="247"/>
      <c r="S334" s="247"/>
      <c r="T334" s="248"/>
      <c r="U334" s="12"/>
      <c r="V334" s="12"/>
      <c r="W334" s="12"/>
      <c r="X334" s="12"/>
      <c r="Y334" s="12"/>
      <c r="Z334" s="12"/>
      <c r="AA334" s="12"/>
      <c r="AB334" s="12"/>
      <c r="AC334" s="12"/>
      <c r="AD334" s="12"/>
      <c r="AE334" s="12"/>
      <c r="AT334" s="249" t="s">
        <v>124</v>
      </c>
      <c r="AU334" s="249" t="s">
        <v>86</v>
      </c>
      <c r="AV334" s="12" t="s">
        <v>84</v>
      </c>
      <c r="AW334" s="12" t="s">
        <v>32</v>
      </c>
      <c r="AX334" s="12" t="s">
        <v>76</v>
      </c>
      <c r="AY334" s="249" t="s">
        <v>116</v>
      </c>
    </row>
    <row r="335" s="12" customFormat="1">
      <c r="A335" s="12"/>
      <c r="B335" s="239"/>
      <c r="C335" s="240"/>
      <c r="D335" s="241" t="s">
        <v>124</v>
      </c>
      <c r="E335" s="242" t="s">
        <v>1</v>
      </c>
      <c r="F335" s="243" t="s">
        <v>577</v>
      </c>
      <c r="G335" s="240"/>
      <c r="H335" s="242" t="s">
        <v>1</v>
      </c>
      <c r="I335" s="244"/>
      <c r="J335" s="240"/>
      <c r="K335" s="240"/>
      <c r="L335" s="245"/>
      <c r="M335" s="246"/>
      <c r="N335" s="247"/>
      <c r="O335" s="247"/>
      <c r="P335" s="247"/>
      <c r="Q335" s="247"/>
      <c r="R335" s="247"/>
      <c r="S335" s="247"/>
      <c r="T335" s="248"/>
      <c r="U335" s="12"/>
      <c r="V335" s="12"/>
      <c r="W335" s="12"/>
      <c r="X335" s="12"/>
      <c r="Y335" s="12"/>
      <c r="Z335" s="12"/>
      <c r="AA335" s="12"/>
      <c r="AB335" s="12"/>
      <c r="AC335" s="12"/>
      <c r="AD335" s="12"/>
      <c r="AE335" s="12"/>
      <c r="AT335" s="249" t="s">
        <v>124</v>
      </c>
      <c r="AU335" s="249" t="s">
        <v>86</v>
      </c>
      <c r="AV335" s="12" t="s">
        <v>84</v>
      </c>
      <c r="AW335" s="12" t="s">
        <v>32</v>
      </c>
      <c r="AX335" s="12" t="s">
        <v>76</v>
      </c>
      <c r="AY335" s="249" t="s">
        <v>116</v>
      </c>
    </row>
    <row r="336" s="13" customFormat="1">
      <c r="A336" s="13"/>
      <c r="B336" s="250"/>
      <c r="C336" s="251"/>
      <c r="D336" s="241" t="s">
        <v>124</v>
      </c>
      <c r="E336" s="252" t="s">
        <v>1</v>
      </c>
      <c r="F336" s="253" t="s">
        <v>578</v>
      </c>
      <c r="G336" s="251"/>
      <c r="H336" s="254">
        <v>59.5</v>
      </c>
      <c r="I336" s="255"/>
      <c r="J336" s="251"/>
      <c r="K336" s="251"/>
      <c r="L336" s="256"/>
      <c r="M336" s="257"/>
      <c r="N336" s="258"/>
      <c r="O336" s="258"/>
      <c r="P336" s="258"/>
      <c r="Q336" s="258"/>
      <c r="R336" s="258"/>
      <c r="S336" s="258"/>
      <c r="T336" s="259"/>
      <c r="U336" s="13"/>
      <c r="V336" s="13"/>
      <c r="W336" s="13"/>
      <c r="X336" s="13"/>
      <c r="Y336" s="13"/>
      <c r="Z336" s="13"/>
      <c r="AA336" s="13"/>
      <c r="AB336" s="13"/>
      <c r="AC336" s="13"/>
      <c r="AD336" s="13"/>
      <c r="AE336" s="13"/>
      <c r="AT336" s="260" t="s">
        <v>124</v>
      </c>
      <c r="AU336" s="260" t="s">
        <v>86</v>
      </c>
      <c r="AV336" s="13" t="s">
        <v>86</v>
      </c>
      <c r="AW336" s="13" t="s">
        <v>32</v>
      </c>
      <c r="AX336" s="13" t="s">
        <v>84</v>
      </c>
      <c r="AY336" s="260" t="s">
        <v>116</v>
      </c>
    </row>
    <row r="337" s="2" customFormat="1" ht="16.5" customHeight="1">
      <c r="A337" s="38"/>
      <c r="B337" s="39"/>
      <c r="C337" s="226" t="s">
        <v>579</v>
      </c>
      <c r="D337" s="226" t="s">
        <v>117</v>
      </c>
      <c r="E337" s="227" t="s">
        <v>580</v>
      </c>
      <c r="F337" s="228" t="s">
        <v>581</v>
      </c>
      <c r="G337" s="229" t="s">
        <v>399</v>
      </c>
      <c r="H337" s="230">
        <v>3</v>
      </c>
      <c r="I337" s="231"/>
      <c r="J337" s="232">
        <f>ROUND(I337*H337,2)</f>
        <v>0</v>
      </c>
      <c r="K337" s="228" t="s">
        <v>121</v>
      </c>
      <c r="L337" s="44"/>
      <c r="M337" s="233" t="s">
        <v>1</v>
      </c>
      <c r="N337" s="234" t="s">
        <v>41</v>
      </c>
      <c r="O337" s="91"/>
      <c r="P337" s="235">
        <f>O337*H337</f>
        <v>0</v>
      </c>
      <c r="Q337" s="235">
        <v>0.19503999999999999</v>
      </c>
      <c r="R337" s="235">
        <f>Q337*H337</f>
        <v>0.58511999999999997</v>
      </c>
      <c r="S337" s="235">
        <v>0</v>
      </c>
      <c r="T337" s="236">
        <f>S337*H337</f>
        <v>0</v>
      </c>
      <c r="U337" s="38"/>
      <c r="V337" s="38"/>
      <c r="W337" s="38"/>
      <c r="X337" s="38"/>
      <c r="Y337" s="38"/>
      <c r="Z337" s="38"/>
      <c r="AA337" s="38"/>
      <c r="AB337" s="38"/>
      <c r="AC337" s="38"/>
      <c r="AD337" s="38"/>
      <c r="AE337" s="38"/>
      <c r="AR337" s="237" t="s">
        <v>115</v>
      </c>
      <c r="AT337" s="237" t="s">
        <v>117</v>
      </c>
      <c r="AU337" s="237" t="s">
        <v>86</v>
      </c>
      <c r="AY337" s="17" t="s">
        <v>116</v>
      </c>
      <c r="BE337" s="238">
        <f>IF(N337="základní",J337,0)</f>
        <v>0</v>
      </c>
      <c r="BF337" s="238">
        <f>IF(N337="snížená",J337,0)</f>
        <v>0</v>
      </c>
      <c r="BG337" s="238">
        <f>IF(N337="zákl. přenesená",J337,0)</f>
        <v>0</v>
      </c>
      <c r="BH337" s="238">
        <f>IF(N337="sníž. přenesená",J337,0)</f>
        <v>0</v>
      </c>
      <c r="BI337" s="238">
        <f>IF(N337="nulová",J337,0)</f>
        <v>0</v>
      </c>
      <c r="BJ337" s="17" t="s">
        <v>84</v>
      </c>
      <c r="BK337" s="238">
        <f>ROUND(I337*H337,2)</f>
        <v>0</v>
      </c>
      <c r="BL337" s="17" t="s">
        <v>115</v>
      </c>
      <c r="BM337" s="237" t="s">
        <v>582</v>
      </c>
    </row>
    <row r="338" s="13" customFormat="1">
      <c r="A338" s="13"/>
      <c r="B338" s="250"/>
      <c r="C338" s="251"/>
      <c r="D338" s="241" t="s">
        <v>124</v>
      </c>
      <c r="E338" s="252" t="s">
        <v>1</v>
      </c>
      <c r="F338" s="253" t="s">
        <v>583</v>
      </c>
      <c r="G338" s="251"/>
      <c r="H338" s="254">
        <v>3</v>
      </c>
      <c r="I338" s="255"/>
      <c r="J338" s="251"/>
      <c r="K338" s="251"/>
      <c r="L338" s="256"/>
      <c r="M338" s="257"/>
      <c r="N338" s="258"/>
      <c r="O338" s="258"/>
      <c r="P338" s="258"/>
      <c r="Q338" s="258"/>
      <c r="R338" s="258"/>
      <c r="S338" s="258"/>
      <c r="T338" s="259"/>
      <c r="U338" s="13"/>
      <c r="V338" s="13"/>
      <c r="W338" s="13"/>
      <c r="X338" s="13"/>
      <c r="Y338" s="13"/>
      <c r="Z338" s="13"/>
      <c r="AA338" s="13"/>
      <c r="AB338" s="13"/>
      <c r="AC338" s="13"/>
      <c r="AD338" s="13"/>
      <c r="AE338" s="13"/>
      <c r="AT338" s="260" t="s">
        <v>124</v>
      </c>
      <c r="AU338" s="260" t="s">
        <v>86</v>
      </c>
      <c r="AV338" s="13" t="s">
        <v>86</v>
      </c>
      <c r="AW338" s="13" t="s">
        <v>32</v>
      </c>
      <c r="AX338" s="13" t="s">
        <v>84</v>
      </c>
      <c r="AY338" s="260" t="s">
        <v>116</v>
      </c>
    </row>
    <row r="339" s="2" customFormat="1" ht="33" customHeight="1">
      <c r="A339" s="38"/>
      <c r="B339" s="39"/>
      <c r="C339" s="226" t="s">
        <v>584</v>
      </c>
      <c r="D339" s="226" t="s">
        <v>117</v>
      </c>
      <c r="E339" s="227" t="s">
        <v>585</v>
      </c>
      <c r="F339" s="228" t="s">
        <v>586</v>
      </c>
      <c r="G339" s="229" t="s">
        <v>199</v>
      </c>
      <c r="H339" s="230">
        <v>24.899999999999999</v>
      </c>
      <c r="I339" s="231"/>
      <c r="J339" s="232">
        <f>ROUND(I339*H339,2)</f>
        <v>0</v>
      </c>
      <c r="K339" s="228" t="s">
        <v>121</v>
      </c>
      <c r="L339" s="44"/>
      <c r="M339" s="233" t="s">
        <v>1</v>
      </c>
      <c r="N339" s="234" t="s">
        <v>41</v>
      </c>
      <c r="O339" s="91"/>
      <c r="P339" s="235">
        <f>O339*H339</f>
        <v>0</v>
      </c>
      <c r="Q339" s="235">
        <v>0</v>
      </c>
      <c r="R339" s="235">
        <f>Q339*H339</f>
        <v>0</v>
      </c>
      <c r="S339" s="235">
        <v>0</v>
      </c>
      <c r="T339" s="236">
        <f>S339*H339</f>
        <v>0</v>
      </c>
      <c r="U339" s="38"/>
      <c r="V339" s="38"/>
      <c r="W339" s="38"/>
      <c r="X339" s="38"/>
      <c r="Y339" s="38"/>
      <c r="Z339" s="38"/>
      <c r="AA339" s="38"/>
      <c r="AB339" s="38"/>
      <c r="AC339" s="38"/>
      <c r="AD339" s="38"/>
      <c r="AE339" s="38"/>
      <c r="AR339" s="237" t="s">
        <v>115</v>
      </c>
      <c r="AT339" s="237" t="s">
        <v>117</v>
      </c>
      <c r="AU339" s="237" t="s">
        <v>86</v>
      </c>
      <c r="AY339" s="17" t="s">
        <v>116</v>
      </c>
      <c r="BE339" s="238">
        <f>IF(N339="základní",J339,0)</f>
        <v>0</v>
      </c>
      <c r="BF339" s="238">
        <f>IF(N339="snížená",J339,0)</f>
        <v>0</v>
      </c>
      <c r="BG339" s="238">
        <f>IF(N339="zákl. přenesená",J339,0)</f>
        <v>0</v>
      </c>
      <c r="BH339" s="238">
        <f>IF(N339="sníž. přenesená",J339,0)</f>
        <v>0</v>
      </c>
      <c r="BI339" s="238">
        <f>IF(N339="nulová",J339,0)</f>
        <v>0</v>
      </c>
      <c r="BJ339" s="17" t="s">
        <v>84</v>
      </c>
      <c r="BK339" s="238">
        <f>ROUND(I339*H339,2)</f>
        <v>0</v>
      </c>
      <c r="BL339" s="17" t="s">
        <v>115</v>
      </c>
      <c r="BM339" s="237" t="s">
        <v>587</v>
      </c>
    </row>
    <row r="340" s="2" customFormat="1" ht="33" customHeight="1">
      <c r="A340" s="38"/>
      <c r="B340" s="39"/>
      <c r="C340" s="226" t="s">
        <v>588</v>
      </c>
      <c r="D340" s="226" t="s">
        <v>117</v>
      </c>
      <c r="E340" s="227" t="s">
        <v>589</v>
      </c>
      <c r="F340" s="228" t="s">
        <v>590</v>
      </c>
      <c r="G340" s="229" t="s">
        <v>199</v>
      </c>
      <c r="H340" s="230">
        <v>1.8</v>
      </c>
      <c r="I340" s="231"/>
      <c r="J340" s="232">
        <f>ROUND(I340*H340,2)</f>
        <v>0</v>
      </c>
      <c r="K340" s="228" t="s">
        <v>121</v>
      </c>
      <c r="L340" s="44"/>
      <c r="M340" s="233" t="s">
        <v>1</v>
      </c>
      <c r="N340" s="234" t="s">
        <v>41</v>
      </c>
      <c r="O340" s="91"/>
      <c r="P340" s="235">
        <f>O340*H340</f>
        <v>0</v>
      </c>
      <c r="Q340" s="235">
        <v>0</v>
      </c>
      <c r="R340" s="235">
        <f>Q340*H340</f>
        <v>0</v>
      </c>
      <c r="S340" s="235">
        <v>0</v>
      </c>
      <c r="T340" s="236">
        <f>S340*H340</f>
        <v>0</v>
      </c>
      <c r="U340" s="38"/>
      <c r="V340" s="38"/>
      <c r="W340" s="38"/>
      <c r="X340" s="38"/>
      <c r="Y340" s="38"/>
      <c r="Z340" s="38"/>
      <c r="AA340" s="38"/>
      <c r="AB340" s="38"/>
      <c r="AC340" s="38"/>
      <c r="AD340" s="38"/>
      <c r="AE340" s="38"/>
      <c r="AR340" s="237" t="s">
        <v>115</v>
      </c>
      <c r="AT340" s="237" t="s">
        <v>117</v>
      </c>
      <c r="AU340" s="237" t="s">
        <v>86</v>
      </c>
      <c r="AY340" s="17" t="s">
        <v>116</v>
      </c>
      <c r="BE340" s="238">
        <f>IF(N340="základní",J340,0)</f>
        <v>0</v>
      </c>
      <c r="BF340" s="238">
        <f>IF(N340="snížená",J340,0)</f>
        <v>0</v>
      </c>
      <c r="BG340" s="238">
        <f>IF(N340="zákl. přenesená",J340,0)</f>
        <v>0</v>
      </c>
      <c r="BH340" s="238">
        <f>IF(N340="sníž. přenesená",J340,0)</f>
        <v>0</v>
      </c>
      <c r="BI340" s="238">
        <f>IF(N340="nulová",J340,0)</f>
        <v>0</v>
      </c>
      <c r="BJ340" s="17" t="s">
        <v>84</v>
      </c>
      <c r="BK340" s="238">
        <f>ROUND(I340*H340,2)</f>
        <v>0</v>
      </c>
      <c r="BL340" s="17" t="s">
        <v>115</v>
      </c>
      <c r="BM340" s="237" t="s">
        <v>591</v>
      </c>
    </row>
    <row r="341" s="11" customFormat="1" ht="22.8" customHeight="1">
      <c r="A341" s="11"/>
      <c r="B341" s="212"/>
      <c r="C341" s="213"/>
      <c r="D341" s="214" t="s">
        <v>75</v>
      </c>
      <c r="E341" s="271" t="s">
        <v>592</v>
      </c>
      <c r="F341" s="271" t="s">
        <v>593</v>
      </c>
      <c r="G341" s="213"/>
      <c r="H341" s="213"/>
      <c r="I341" s="216"/>
      <c r="J341" s="272">
        <f>BK341</f>
        <v>0</v>
      </c>
      <c r="K341" s="213"/>
      <c r="L341" s="218"/>
      <c r="M341" s="219"/>
      <c r="N341" s="220"/>
      <c r="O341" s="220"/>
      <c r="P341" s="221">
        <f>SUM(P342:P389)</f>
        <v>0</v>
      </c>
      <c r="Q341" s="220"/>
      <c r="R341" s="221">
        <f>SUM(R342:R389)</f>
        <v>0</v>
      </c>
      <c r="S341" s="220"/>
      <c r="T341" s="222">
        <f>SUM(T342:T389)</f>
        <v>0</v>
      </c>
      <c r="U341" s="11"/>
      <c r="V341" s="11"/>
      <c r="W341" s="11"/>
      <c r="X341" s="11"/>
      <c r="Y341" s="11"/>
      <c r="Z341" s="11"/>
      <c r="AA341" s="11"/>
      <c r="AB341" s="11"/>
      <c r="AC341" s="11"/>
      <c r="AD341" s="11"/>
      <c r="AE341" s="11"/>
      <c r="AR341" s="223" t="s">
        <v>84</v>
      </c>
      <c r="AT341" s="224" t="s">
        <v>75</v>
      </c>
      <c r="AU341" s="224" t="s">
        <v>84</v>
      </c>
      <c r="AY341" s="223" t="s">
        <v>116</v>
      </c>
      <c r="BK341" s="225">
        <f>SUM(BK342:BK389)</f>
        <v>0</v>
      </c>
    </row>
    <row r="342" s="2" customFormat="1" ht="21.75" customHeight="1">
      <c r="A342" s="38"/>
      <c r="B342" s="39"/>
      <c r="C342" s="226" t="s">
        <v>594</v>
      </c>
      <c r="D342" s="226" t="s">
        <v>117</v>
      </c>
      <c r="E342" s="227" t="s">
        <v>595</v>
      </c>
      <c r="F342" s="228" t="s">
        <v>596</v>
      </c>
      <c r="G342" s="229" t="s">
        <v>317</v>
      </c>
      <c r="H342" s="230">
        <v>103.169</v>
      </c>
      <c r="I342" s="231"/>
      <c r="J342" s="232">
        <f>ROUND(I342*H342,2)</f>
        <v>0</v>
      </c>
      <c r="K342" s="228" t="s">
        <v>121</v>
      </c>
      <c r="L342" s="44"/>
      <c r="M342" s="233" t="s">
        <v>1</v>
      </c>
      <c r="N342" s="234" t="s">
        <v>41</v>
      </c>
      <c r="O342" s="91"/>
      <c r="P342" s="235">
        <f>O342*H342</f>
        <v>0</v>
      </c>
      <c r="Q342" s="235">
        <v>0</v>
      </c>
      <c r="R342" s="235">
        <f>Q342*H342</f>
        <v>0</v>
      </c>
      <c r="S342" s="235">
        <v>0</v>
      </c>
      <c r="T342" s="236">
        <f>S342*H342</f>
        <v>0</v>
      </c>
      <c r="U342" s="38"/>
      <c r="V342" s="38"/>
      <c r="W342" s="38"/>
      <c r="X342" s="38"/>
      <c r="Y342" s="38"/>
      <c r="Z342" s="38"/>
      <c r="AA342" s="38"/>
      <c r="AB342" s="38"/>
      <c r="AC342" s="38"/>
      <c r="AD342" s="38"/>
      <c r="AE342" s="38"/>
      <c r="AR342" s="237" t="s">
        <v>115</v>
      </c>
      <c r="AT342" s="237" t="s">
        <v>117</v>
      </c>
      <c r="AU342" s="237" t="s">
        <v>86</v>
      </c>
      <c r="AY342" s="17" t="s">
        <v>116</v>
      </c>
      <c r="BE342" s="238">
        <f>IF(N342="základní",J342,0)</f>
        <v>0</v>
      </c>
      <c r="BF342" s="238">
        <f>IF(N342="snížená",J342,0)</f>
        <v>0</v>
      </c>
      <c r="BG342" s="238">
        <f>IF(N342="zákl. přenesená",J342,0)</f>
        <v>0</v>
      </c>
      <c r="BH342" s="238">
        <f>IF(N342="sníž. přenesená",J342,0)</f>
        <v>0</v>
      </c>
      <c r="BI342" s="238">
        <f>IF(N342="nulová",J342,0)</f>
        <v>0</v>
      </c>
      <c r="BJ342" s="17" t="s">
        <v>84</v>
      </c>
      <c r="BK342" s="238">
        <f>ROUND(I342*H342,2)</f>
        <v>0</v>
      </c>
      <c r="BL342" s="17" t="s">
        <v>115</v>
      </c>
      <c r="BM342" s="237" t="s">
        <v>597</v>
      </c>
    </row>
    <row r="343" s="2" customFormat="1">
      <c r="A343" s="38"/>
      <c r="B343" s="39"/>
      <c r="C343" s="40"/>
      <c r="D343" s="241" t="s">
        <v>225</v>
      </c>
      <c r="E343" s="40"/>
      <c r="F343" s="284" t="s">
        <v>598</v>
      </c>
      <c r="G343" s="40"/>
      <c r="H343" s="40"/>
      <c r="I343" s="144"/>
      <c r="J343" s="40"/>
      <c r="K343" s="40"/>
      <c r="L343" s="44"/>
      <c r="M343" s="285"/>
      <c r="N343" s="286"/>
      <c r="O343" s="91"/>
      <c r="P343" s="91"/>
      <c r="Q343" s="91"/>
      <c r="R343" s="91"/>
      <c r="S343" s="91"/>
      <c r="T343" s="92"/>
      <c r="U343" s="38"/>
      <c r="V343" s="38"/>
      <c r="W343" s="38"/>
      <c r="X343" s="38"/>
      <c r="Y343" s="38"/>
      <c r="Z343" s="38"/>
      <c r="AA343" s="38"/>
      <c r="AB343" s="38"/>
      <c r="AC343" s="38"/>
      <c r="AD343" s="38"/>
      <c r="AE343" s="38"/>
      <c r="AT343" s="17" t="s">
        <v>225</v>
      </c>
      <c r="AU343" s="17" t="s">
        <v>86</v>
      </c>
    </row>
    <row r="344" s="12" customFormat="1">
      <c r="A344" s="12"/>
      <c r="B344" s="239"/>
      <c r="C344" s="240"/>
      <c r="D344" s="241" t="s">
        <v>124</v>
      </c>
      <c r="E344" s="242" t="s">
        <v>1</v>
      </c>
      <c r="F344" s="243" t="s">
        <v>599</v>
      </c>
      <c r="G344" s="240"/>
      <c r="H344" s="242" t="s">
        <v>1</v>
      </c>
      <c r="I344" s="244"/>
      <c r="J344" s="240"/>
      <c r="K344" s="240"/>
      <c r="L344" s="245"/>
      <c r="M344" s="246"/>
      <c r="N344" s="247"/>
      <c r="O344" s="247"/>
      <c r="P344" s="247"/>
      <c r="Q344" s="247"/>
      <c r="R344" s="247"/>
      <c r="S344" s="247"/>
      <c r="T344" s="248"/>
      <c r="U344" s="12"/>
      <c r="V344" s="12"/>
      <c r="W344" s="12"/>
      <c r="X344" s="12"/>
      <c r="Y344" s="12"/>
      <c r="Z344" s="12"/>
      <c r="AA344" s="12"/>
      <c r="AB344" s="12"/>
      <c r="AC344" s="12"/>
      <c r="AD344" s="12"/>
      <c r="AE344" s="12"/>
      <c r="AT344" s="249" t="s">
        <v>124</v>
      </c>
      <c r="AU344" s="249" t="s">
        <v>86</v>
      </c>
      <c r="AV344" s="12" t="s">
        <v>84</v>
      </c>
      <c r="AW344" s="12" t="s">
        <v>32</v>
      </c>
      <c r="AX344" s="12" t="s">
        <v>76</v>
      </c>
      <c r="AY344" s="249" t="s">
        <v>116</v>
      </c>
    </row>
    <row r="345" s="13" customFormat="1">
      <c r="A345" s="13"/>
      <c r="B345" s="250"/>
      <c r="C345" s="251"/>
      <c r="D345" s="241" t="s">
        <v>124</v>
      </c>
      <c r="E345" s="252" t="s">
        <v>1</v>
      </c>
      <c r="F345" s="253" t="s">
        <v>600</v>
      </c>
      <c r="G345" s="251"/>
      <c r="H345" s="254">
        <v>7.9199999999999999</v>
      </c>
      <c r="I345" s="255"/>
      <c r="J345" s="251"/>
      <c r="K345" s="251"/>
      <c r="L345" s="256"/>
      <c r="M345" s="257"/>
      <c r="N345" s="258"/>
      <c r="O345" s="258"/>
      <c r="P345" s="258"/>
      <c r="Q345" s="258"/>
      <c r="R345" s="258"/>
      <c r="S345" s="258"/>
      <c r="T345" s="259"/>
      <c r="U345" s="13"/>
      <c r="V345" s="13"/>
      <c r="W345" s="13"/>
      <c r="X345" s="13"/>
      <c r="Y345" s="13"/>
      <c r="Z345" s="13"/>
      <c r="AA345" s="13"/>
      <c r="AB345" s="13"/>
      <c r="AC345" s="13"/>
      <c r="AD345" s="13"/>
      <c r="AE345" s="13"/>
      <c r="AT345" s="260" t="s">
        <v>124</v>
      </c>
      <c r="AU345" s="260" t="s">
        <v>86</v>
      </c>
      <c r="AV345" s="13" t="s">
        <v>86</v>
      </c>
      <c r="AW345" s="13" t="s">
        <v>32</v>
      </c>
      <c r="AX345" s="13" t="s">
        <v>76</v>
      </c>
      <c r="AY345" s="260" t="s">
        <v>116</v>
      </c>
    </row>
    <row r="346" s="13" customFormat="1">
      <c r="A346" s="13"/>
      <c r="B346" s="250"/>
      <c r="C346" s="251"/>
      <c r="D346" s="241" t="s">
        <v>124</v>
      </c>
      <c r="E346" s="252" t="s">
        <v>1</v>
      </c>
      <c r="F346" s="253" t="s">
        <v>601</v>
      </c>
      <c r="G346" s="251"/>
      <c r="H346" s="254">
        <v>11.281000000000001</v>
      </c>
      <c r="I346" s="255"/>
      <c r="J346" s="251"/>
      <c r="K346" s="251"/>
      <c r="L346" s="256"/>
      <c r="M346" s="257"/>
      <c r="N346" s="258"/>
      <c r="O346" s="258"/>
      <c r="P346" s="258"/>
      <c r="Q346" s="258"/>
      <c r="R346" s="258"/>
      <c r="S346" s="258"/>
      <c r="T346" s="259"/>
      <c r="U346" s="13"/>
      <c r="V346" s="13"/>
      <c r="W346" s="13"/>
      <c r="X346" s="13"/>
      <c r="Y346" s="13"/>
      <c r="Z346" s="13"/>
      <c r="AA346" s="13"/>
      <c r="AB346" s="13"/>
      <c r="AC346" s="13"/>
      <c r="AD346" s="13"/>
      <c r="AE346" s="13"/>
      <c r="AT346" s="260" t="s">
        <v>124</v>
      </c>
      <c r="AU346" s="260" t="s">
        <v>86</v>
      </c>
      <c r="AV346" s="13" t="s">
        <v>86</v>
      </c>
      <c r="AW346" s="13" t="s">
        <v>32</v>
      </c>
      <c r="AX346" s="13" t="s">
        <v>76</v>
      </c>
      <c r="AY346" s="260" t="s">
        <v>116</v>
      </c>
    </row>
    <row r="347" s="12" customFormat="1">
      <c r="A347" s="12"/>
      <c r="B347" s="239"/>
      <c r="C347" s="240"/>
      <c r="D347" s="241" t="s">
        <v>124</v>
      </c>
      <c r="E347" s="242" t="s">
        <v>1</v>
      </c>
      <c r="F347" s="243" t="s">
        <v>602</v>
      </c>
      <c r="G347" s="240"/>
      <c r="H347" s="242" t="s">
        <v>1</v>
      </c>
      <c r="I347" s="244"/>
      <c r="J347" s="240"/>
      <c r="K347" s="240"/>
      <c r="L347" s="245"/>
      <c r="M347" s="246"/>
      <c r="N347" s="247"/>
      <c r="O347" s="247"/>
      <c r="P347" s="247"/>
      <c r="Q347" s="247"/>
      <c r="R347" s="247"/>
      <c r="S347" s="247"/>
      <c r="T347" s="248"/>
      <c r="U347" s="12"/>
      <c r="V347" s="12"/>
      <c r="W347" s="12"/>
      <c r="X347" s="12"/>
      <c r="Y347" s="12"/>
      <c r="Z347" s="12"/>
      <c r="AA347" s="12"/>
      <c r="AB347" s="12"/>
      <c r="AC347" s="12"/>
      <c r="AD347" s="12"/>
      <c r="AE347" s="12"/>
      <c r="AT347" s="249" t="s">
        <v>124</v>
      </c>
      <c r="AU347" s="249" t="s">
        <v>86</v>
      </c>
      <c r="AV347" s="12" t="s">
        <v>84</v>
      </c>
      <c r="AW347" s="12" t="s">
        <v>32</v>
      </c>
      <c r="AX347" s="12" t="s">
        <v>76</v>
      </c>
      <c r="AY347" s="249" t="s">
        <v>116</v>
      </c>
    </row>
    <row r="348" s="13" customFormat="1">
      <c r="A348" s="13"/>
      <c r="B348" s="250"/>
      <c r="C348" s="251"/>
      <c r="D348" s="241" t="s">
        <v>124</v>
      </c>
      <c r="E348" s="252" t="s">
        <v>1</v>
      </c>
      <c r="F348" s="253" t="s">
        <v>603</v>
      </c>
      <c r="G348" s="251"/>
      <c r="H348" s="254">
        <v>83.968000000000004</v>
      </c>
      <c r="I348" s="255"/>
      <c r="J348" s="251"/>
      <c r="K348" s="251"/>
      <c r="L348" s="256"/>
      <c r="M348" s="257"/>
      <c r="N348" s="258"/>
      <c r="O348" s="258"/>
      <c r="P348" s="258"/>
      <c r="Q348" s="258"/>
      <c r="R348" s="258"/>
      <c r="S348" s="258"/>
      <c r="T348" s="259"/>
      <c r="U348" s="13"/>
      <c r="V348" s="13"/>
      <c r="W348" s="13"/>
      <c r="X348" s="13"/>
      <c r="Y348" s="13"/>
      <c r="Z348" s="13"/>
      <c r="AA348" s="13"/>
      <c r="AB348" s="13"/>
      <c r="AC348" s="13"/>
      <c r="AD348" s="13"/>
      <c r="AE348" s="13"/>
      <c r="AT348" s="260" t="s">
        <v>124</v>
      </c>
      <c r="AU348" s="260" t="s">
        <v>86</v>
      </c>
      <c r="AV348" s="13" t="s">
        <v>86</v>
      </c>
      <c r="AW348" s="13" t="s">
        <v>32</v>
      </c>
      <c r="AX348" s="13" t="s">
        <v>76</v>
      </c>
      <c r="AY348" s="260" t="s">
        <v>116</v>
      </c>
    </row>
    <row r="349" s="15" customFormat="1">
      <c r="A349" s="15"/>
      <c r="B349" s="273"/>
      <c r="C349" s="274"/>
      <c r="D349" s="241" t="s">
        <v>124</v>
      </c>
      <c r="E349" s="275" t="s">
        <v>1</v>
      </c>
      <c r="F349" s="276" t="s">
        <v>203</v>
      </c>
      <c r="G349" s="274"/>
      <c r="H349" s="277">
        <v>103.16900000000001</v>
      </c>
      <c r="I349" s="278"/>
      <c r="J349" s="274"/>
      <c r="K349" s="274"/>
      <c r="L349" s="279"/>
      <c r="M349" s="280"/>
      <c r="N349" s="281"/>
      <c r="O349" s="281"/>
      <c r="P349" s="281"/>
      <c r="Q349" s="281"/>
      <c r="R349" s="281"/>
      <c r="S349" s="281"/>
      <c r="T349" s="282"/>
      <c r="U349" s="15"/>
      <c r="V349" s="15"/>
      <c r="W349" s="15"/>
      <c r="X349" s="15"/>
      <c r="Y349" s="15"/>
      <c r="Z349" s="15"/>
      <c r="AA349" s="15"/>
      <c r="AB349" s="15"/>
      <c r="AC349" s="15"/>
      <c r="AD349" s="15"/>
      <c r="AE349" s="15"/>
      <c r="AT349" s="283" t="s">
        <v>124</v>
      </c>
      <c r="AU349" s="283" t="s">
        <v>86</v>
      </c>
      <c r="AV349" s="15" t="s">
        <v>115</v>
      </c>
      <c r="AW349" s="15" t="s">
        <v>32</v>
      </c>
      <c r="AX349" s="15" t="s">
        <v>84</v>
      </c>
      <c r="AY349" s="283" t="s">
        <v>116</v>
      </c>
    </row>
    <row r="350" s="2" customFormat="1" ht="21.75" customHeight="1">
      <c r="A350" s="38"/>
      <c r="B350" s="39"/>
      <c r="C350" s="226" t="s">
        <v>604</v>
      </c>
      <c r="D350" s="226" t="s">
        <v>117</v>
      </c>
      <c r="E350" s="227" t="s">
        <v>605</v>
      </c>
      <c r="F350" s="228" t="s">
        <v>606</v>
      </c>
      <c r="G350" s="229" t="s">
        <v>317</v>
      </c>
      <c r="H350" s="230">
        <v>288.01499999999999</v>
      </c>
      <c r="I350" s="231"/>
      <c r="J350" s="232">
        <f>ROUND(I350*H350,2)</f>
        <v>0</v>
      </c>
      <c r="K350" s="228" t="s">
        <v>121</v>
      </c>
      <c r="L350" s="44"/>
      <c r="M350" s="233" t="s">
        <v>1</v>
      </c>
      <c r="N350" s="234" t="s">
        <v>41</v>
      </c>
      <c r="O350" s="91"/>
      <c r="P350" s="235">
        <f>O350*H350</f>
        <v>0</v>
      </c>
      <c r="Q350" s="235">
        <v>0</v>
      </c>
      <c r="R350" s="235">
        <f>Q350*H350</f>
        <v>0</v>
      </c>
      <c r="S350" s="235">
        <v>0</v>
      </c>
      <c r="T350" s="236">
        <f>S350*H350</f>
        <v>0</v>
      </c>
      <c r="U350" s="38"/>
      <c r="V350" s="38"/>
      <c r="W350" s="38"/>
      <c r="X350" s="38"/>
      <c r="Y350" s="38"/>
      <c r="Z350" s="38"/>
      <c r="AA350" s="38"/>
      <c r="AB350" s="38"/>
      <c r="AC350" s="38"/>
      <c r="AD350" s="38"/>
      <c r="AE350" s="38"/>
      <c r="AR350" s="237" t="s">
        <v>115</v>
      </c>
      <c r="AT350" s="237" t="s">
        <v>117</v>
      </c>
      <c r="AU350" s="237" t="s">
        <v>86</v>
      </c>
      <c r="AY350" s="17" t="s">
        <v>116</v>
      </c>
      <c r="BE350" s="238">
        <f>IF(N350="základní",J350,0)</f>
        <v>0</v>
      </c>
      <c r="BF350" s="238">
        <f>IF(N350="snížená",J350,0)</f>
        <v>0</v>
      </c>
      <c r="BG350" s="238">
        <f>IF(N350="zákl. přenesená",J350,0)</f>
        <v>0</v>
      </c>
      <c r="BH350" s="238">
        <f>IF(N350="sníž. přenesená",J350,0)</f>
        <v>0</v>
      </c>
      <c r="BI350" s="238">
        <f>IF(N350="nulová",J350,0)</f>
        <v>0</v>
      </c>
      <c r="BJ350" s="17" t="s">
        <v>84</v>
      </c>
      <c r="BK350" s="238">
        <f>ROUND(I350*H350,2)</f>
        <v>0</v>
      </c>
      <c r="BL350" s="17" t="s">
        <v>115</v>
      </c>
      <c r="BM350" s="237" t="s">
        <v>607</v>
      </c>
    </row>
    <row r="351" s="2" customFormat="1">
      <c r="A351" s="38"/>
      <c r="B351" s="39"/>
      <c r="C351" s="40"/>
      <c r="D351" s="241" t="s">
        <v>225</v>
      </c>
      <c r="E351" s="40"/>
      <c r="F351" s="284" t="s">
        <v>598</v>
      </c>
      <c r="G351" s="40"/>
      <c r="H351" s="40"/>
      <c r="I351" s="144"/>
      <c r="J351" s="40"/>
      <c r="K351" s="40"/>
      <c r="L351" s="44"/>
      <c r="M351" s="285"/>
      <c r="N351" s="286"/>
      <c r="O351" s="91"/>
      <c r="P351" s="91"/>
      <c r="Q351" s="91"/>
      <c r="R351" s="91"/>
      <c r="S351" s="91"/>
      <c r="T351" s="92"/>
      <c r="U351" s="38"/>
      <c r="V351" s="38"/>
      <c r="W351" s="38"/>
      <c r="X351" s="38"/>
      <c r="Y351" s="38"/>
      <c r="Z351" s="38"/>
      <c r="AA351" s="38"/>
      <c r="AB351" s="38"/>
      <c r="AC351" s="38"/>
      <c r="AD351" s="38"/>
      <c r="AE351" s="38"/>
      <c r="AT351" s="17" t="s">
        <v>225</v>
      </c>
      <c r="AU351" s="17" t="s">
        <v>86</v>
      </c>
    </row>
    <row r="352" s="12" customFormat="1">
      <c r="A352" s="12"/>
      <c r="B352" s="239"/>
      <c r="C352" s="240"/>
      <c r="D352" s="241" t="s">
        <v>124</v>
      </c>
      <c r="E352" s="242" t="s">
        <v>1</v>
      </c>
      <c r="F352" s="243" t="s">
        <v>599</v>
      </c>
      <c r="G352" s="240"/>
      <c r="H352" s="242" t="s">
        <v>1</v>
      </c>
      <c r="I352" s="244"/>
      <c r="J352" s="240"/>
      <c r="K352" s="240"/>
      <c r="L352" s="245"/>
      <c r="M352" s="246"/>
      <c r="N352" s="247"/>
      <c r="O352" s="247"/>
      <c r="P352" s="247"/>
      <c r="Q352" s="247"/>
      <c r="R352" s="247"/>
      <c r="S352" s="247"/>
      <c r="T352" s="248"/>
      <c r="U352" s="12"/>
      <c r="V352" s="12"/>
      <c r="W352" s="12"/>
      <c r="X352" s="12"/>
      <c r="Y352" s="12"/>
      <c r="Z352" s="12"/>
      <c r="AA352" s="12"/>
      <c r="AB352" s="12"/>
      <c r="AC352" s="12"/>
      <c r="AD352" s="12"/>
      <c r="AE352" s="12"/>
      <c r="AT352" s="249" t="s">
        <v>124</v>
      </c>
      <c r="AU352" s="249" t="s">
        <v>86</v>
      </c>
      <c r="AV352" s="12" t="s">
        <v>84</v>
      </c>
      <c r="AW352" s="12" t="s">
        <v>32</v>
      </c>
      <c r="AX352" s="12" t="s">
        <v>76</v>
      </c>
      <c r="AY352" s="249" t="s">
        <v>116</v>
      </c>
    </row>
    <row r="353" s="13" customFormat="1">
      <c r="A353" s="13"/>
      <c r="B353" s="250"/>
      <c r="C353" s="251"/>
      <c r="D353" s="241" t="s">
        <v>124</v>
      </c>
      <c r="E353" s="252" t="s">
        <v>1</v>
      </c>
      <c r="F353" s="253" t="s">
        <v>608</v>
      </c>
      <c r="G353" s="251"/>
      <c r="H353" s="254">
        <v>118.8</v>
      </c>
      <c r="I353" s="255"/>
      <c r="J353" s="251"/>
      <c r="K353" s="251"/>
      <c r="L353" s="256"/>
      <c r="M353" s="257"/>
      <c r="N353" s="258"/>
      <c r="O353" s="258"/>
      <c r="P353" s="258"/>
      <c r="Q353" s="258"/>
      <c r="R353" s="258"/>
      <c r="S353" s="258"/>
      <c r="T353" s="259"/>
      <c r="U353" s="13"/>
      <c r="V353" s="13"/>
      <c r="W353" s="13"/>
      <c r="X353" s="13"/>
      <c r="Y353" s="13"/>
      <c r="Z353" s="13"/>
      <c r="AA353" s="13"/>
      <c r="AB353" s="13"/>
      <c r="AC353" s="13"/>
      <c r="AD353" s="13"/>
      <c r="AE353" s="13"/>
      <c r="AT353" s="260" t="s">
        <v>124</v>
      </c>
      <c r="AU353" s="260" t="s">
        <v>86</v>
      </c>
      <c r="AV353" s="13" t="s">
        <v>86</v>
      </c>
      <c r="AW353" s="13" t="s">
        <v>32</v>
      </c>
      <c r="AX353" s="13" t="s">
        <v>76</v>
      </c>
      <c r="AY353" s="260" t="s">
        <v>116</v>
      </c>
    </row>
    <row r="354" s="13" customFormat="1">
      <c r="A354" s="13"/>
      <c r="B354" s="250"/>
      <c r="C354" s="251"/>
      <c r="D354" s="241" t="s">
        <v>124</v>
      </c>
      <c r="E354" s="252" t="s">
        <v>1</v>
      </c>
      <c r="F354" s="253" t="s">
        <v>609</v>
      </c>
      <c r="G354" s="251"/>
      <c r="H354" s="254">
        <v>169.215</v>
      </c>
      <c r="I354" s="255"/>
      <c r="J354" s="251"/>
      <c r="K354" s="251"/>
      <c r="L354" s="256"/>
      <c r="M354" s="257"/>
      <c r="N354" s="258"/>
      <c r="O354" s="258"/>
      <c r="P354" s="258"/>
      <c r="Q354" s="258"/>
      <c r="R354" s="258"/>
      <c r="S354" s="258"/>
      <c r="T354" s="259"/>
      <c r="U354" s="13"/>
      <c r="V354" s="13"/>
      <c r="W354" s="13"/>
      <c r="X354" s="13"/>
      <c r="Y354" s="13"/>
      <c r="Z354" s="13"/>
      <c r="AA354" s="13"/>
      <c r="AB354" s="13"/>
      <c r="AC354" s="13"/>
      <c r="AD354" s="13"/>
      <c r="AE354" s="13"/>
      <c r="AT354" s="260" t="s">
        <v>124</v>
      </c>
      <c r="AU354" s="260" t="s">
        <v>86</v>
      </c>
      <c r="AV354" s="13" t="s">
        <v>86</v>
      </c>
      <c r="AW354" s="13" t="s">
        <v>32</v>
      </c>
      <c r="AX354" s="13" t="s">
        <v>76</v>
      </c>
      <c r="AY354" s="260" t="s">
        <v>116</v>
      </c>
    </row>
    <row r="355" s="15" customFormat="1">
      <c r="A355" s="15"/>
      <c r="B355" s="273"/>
      <c r="C355" s="274"/>
      <c r="D355" s="241" t="s">
        <v>124</v>
      </c>
      <c r="E355" s="275" t="s">
        <v>1</v>
      </c>
      <c r="F355" s="276" t="s">
        <v>203</v>
      </c>
      <c r="G355" s="274"/>
      <c r="H355" s="277">
        <v>288.01499999999999</v>
      </c>
      <c r="I355" s="278"/>
      <c r="J355" s="274"/>
      <c r="K355" s="274"/>
      <c r="L355" s="279"/>
      <c r="M355" s="280"/>
      <c r="N355" s="281"/>
      <c r="O355" s="281"/>
      <c r="P355" s="281"/>
      <c r="Q355" s="281"/>
      <c r="R355" s="281"/>
      <c r="S355" s="281"/>
      <c r="T355" s="282"/>
      <c r="U355" s="15"/>
      <c r="V355" s="15"/>
      <c r="W355" s="15"/>
      <c r="X355" s="15"/>
      <c r="Y355" s="15"/>
      <c r="Z355" s="15"/>
      <c r="AA355" s="15"/>
      <c r="AB355" s="15"/>
      <c r="AC355" s="15"/>
      <c r="AD355" s="15"/>
      <c r="AE355" s="15"/>
      <c r="AT355" s="283" t="s">
        <v>124</v>
      </c>
      <c r="AU355" s="283" t="s">
        <v>86</v>
      </c>
      <c r="AV355" s="15" t="s">
        <v>115</v>
      </c>
      <c r="AW355" s="15" t="s">
        <v>32</v>
      </c>
      <c r="AX355" s="15" t="s">
        <v>84</v>
      </c>
      <c r="AY355" s="283" t="s">
        <v>116</v>
      </c>
    </row>
    <row r="356" s="2" customFormat="1" ht="21.75" customHeight="1">
      <c r="A356" s="38"/>
      <c r="B356" s="39"/>
      <c r="C356" s="226" t="s">
        <v>610</v>
      </c>
      <c r="D356" s="226" t="s">
        <v>117</v>
      </c>
      <c r="E356" s="227" t="s">
        <v>611</v>
      </c>
      <c r="F356" s="228" t="s">
        <v>612</v>
      </c>
      <c r="G356" s="229" t="s">
        <v>317</v>
      </c>
      <c r="H356" s="230">
        <v>16.52</v>
      </c>
      <c r="I356" s="231"/>
      <c r="J356" s="232">
        <f>ROUND(I356*H356,2)</f>
        <v>0</v>
      </c>
      <c r="K356" s="228" t="s">
        <v>121</v>
      </c>
      <c r="L356" s="44"/>
      <c r="M356" s="233" t="s">
        <v>1</v>
      </c>
      <c r="N356" s="234" t="s">
        <v>41</v>
      </c>
      <c r="O356" s="91"/>
      <c r="P356" s="235">
        <f>O356*H356</f>
        <v>0</v>
      </c>
      <c r="Q356" s="235">
        <v>0</v>
      </c>
      <c r="R356" s="235">
        <f>Q356*H356</f>
        <v>0</v>
      </c>
      <c r="S356" s="235">
        <v>0</v>
      </c>
      <c r="T356" s="236">
        <f>S356*H356</f>
        <v>0</v>
      </c>
      <c r="U356" s="38"/>
      <c r="V356" s="38"/>
      <c r="W356" s="38"/>
      <c r="X356" s="38"/>
      <c r="Y356" s="38"/>
      <c r="Z356" s="38"/>
      <c r="AA356" s="38"/>
      <c r="AB356" s="38"/>
      <c r="AC356" s="38"/>
      <c r="AD356" s="38"/>
      <c r="AE356" s="38"/>
      <c r="AR356" s="237" t="s">
        <v>115</v>
      </c>
      <c r="AT356" s="237" t="s">
        <v>117</v>
      </c>
      <c r="AU356" s="237" t="s">
        <v>86</v>
      </c>
      <c r="AY356" s="17" t="s">
        <v>116</v>
      </c>
      <c r="BE356" s="238">
        <f>IF(N356="základní",J356,0)</f>
        <v>0</v>
      </c>
      <c r="BF356" s="238">
        <f>IF(N356="snížená",J356,0)</f>
        <v>0</v>
      </c>
      <c r="BG356" s="238">
        <f>IF(N356="zákl. přenesená",J356,0)</f>
        <v>0</v>
      </c>
      <c r="BH356" s="238">
        <f>IF(N356="sníž. přenesená",J356,0)</f>
        <v>0</v>
      </c>
      <c r="BI356" s="238">
        <f>IF(N356="nulová",J356,0)</f>
        <v>0</v>
      </c>
      <c r="BJ356" s="17" t="s">
        <v>84</v>
      </c>
      <c r="BK356" s="238">
        <f>ROUND(I356*H356,2)</f>
        <v>0</v>
      </c>
      <c r="BL356" s="17" t="s">
        <v>115</v>
      </c>
      <c r="BM356" s="237" t="s">
        <v>613</v>
      </c>
    </row>
    <row r="357" s="2" customFormat="1">
      <c r="A357" s="38"/>
      <c r="B357" s="39"/>
      <c r="C357" s="40"/>
      <c r="D357" s="241" t="s">
        <v>225</v>
      </c>
      <c r="E357" s="40"/>
      <c r="F357" s="284" t="s">
        <v>598</v>
      </c>
      <c r="G357" s="40"/>
      <c r="H357" s="40"/>
      <c r="I357" s="144"/>
      <c r="J357" s="40"/>
      <c r="K357" s="40"/>
      <c r="L357" s="44"/>
      <c r="M357" s="285"/>
      <c r="N357" s="286"/>
      <c r="O357" s="91"/>
      <c r="P357" s="91"/>
      <c r="Q357" s="91"/>
      <c r="R357" s="91"/>
      <c r="S357" s="91"/>
      <c r="T357" s="92"/>
      <c r="U357" s="38"/>
      <c r="V357" s="38"/>
      <c r="W357" s="38"/>
      <c r="X357" s="38"/>
      <c r="Y357" s="38"/>
      <c r="Z357" s="38"/>
      <c r="AA357" s="38"/>
      <c r="AB357" s="38"/>
      <c r="AC357" s="38"/>
      <c r="AD357" s="38"/>
      <c r="AE357" s="38"/>
      <c r="AT357" s="17" t="s">
        <v>225</v>
      </c>
      <c r="AU357" s="17" t="s">
        <v>86</v>
      </c>
    </row>
    <row r="358" s="12" customFormat="1">
      <c r="A358" s="12"/>
      <c r="B358" s="239"/>
      <c r="C358" s="240"/>
      <c r="D358" s="241" t="s">
        <v>124</v>
      </c>
      <c r="E358" s="242" t="s">
        <v>1</v>
      </c>
      <c r="F358" s="243" t="s">
        <v>599</v>
      </c>
      <c r="G358" s="240"/>
      <c r="H358" s="242" t="s">
        <v>1</v>
      </c>
      <c r="I358" s="244"/>
      <c r="J358" s="240"/>
      <c r="K358" s="240"/>
      <c r="L358" s="245"/>
      <c r="M358" s="246"/>
      <c r="N358" s="247"/>
      <c r="O358" s="247"/>
      <c r="P358" s="247"/>
      <c r="Q358" s="247"/>
      <c r="R358" s="247"/>
      <c r="S358" s="247"/>
      <c r="T358" s="248"/>
      <c r="U358" s="12"/>
      <c r="V358" s="12"/>
      <c r="W358" s="12"/>
      <c r="X358" s="12"/>
      <c r="Y358" s="12"/>
      <c r="Z358" s="12"/>
      <c r="AA358" s="12"/>
      <c r="AB358" s="12"/>
      <c r="AC358" s="12"/>
      <c r="AD358" s="12"/>
      <c r="AE358" s="12"/>
      <c r="AT358" s="249" t="s">
        <v>124</v>
      </c>
      <c r="AU358" s="249" t="s">
        <v>86</v>
      </c>
      <c r="AV358" s="12" t="s">
        <v>84</v>
      </c>
      <c r="AW358" s="12" t="s">
        <v>32</v>
      </c>
      <c r="AX358" s="12" t="s">
        <v>76</v>
      </c>
      <c r="AY358" s="249" t="s">
        <v>116</v>
      </c>
    </row>
    <row r="359" s="13" customFormat="1">
      <c r="A359" s="13"/>
      <c r="B359" s="250"/>
      <c r="C359" s="251"/>
      <c r="D359" s="241" t="s">
        <v>124</v>
      </c>
      <c r="E359" s="252" t="s">
        <v>1</v>
      </c>
      <c r="F359" s="253" t="s">
        <v>614</v>
      </c>
      <c r="G359" s="251"/>
      <c r="H359" s="254">
        <v>9.9199999999999999</v>
      </c>
      <c r="I359" s="255"/>
      <c r="J359" s="251"/>
      <c r="K359" s="251"/>
      <c r="L359" s="256"/>
      <c r="M359" s="257"/>
      <c r="N359" s="258"/>
      <c r="O359" s="258"/>
      <c r="P359" s="258"/>
      <c r="Q359" s="258"/>
      <c r="R359" s="258"/>
      <c r="S359" s="258"/>
      <c r="T359" s="259"/>
      <c r="U359" s="13"/>
      <c r="V359" s="13"/>
      <c r="W359" s="13"/>
      <c r="X359" s="13"/>
      <c r="Y359" s="13"/>
      <c r="Z359" s="13"/>
      <c r="AA359" s="13"/>
      <c r="AB359" s="13"/>
      <c r="AC359" s="13"/>
      <c r="AD359" s="13"/>
      <c r="AE359" s="13"/>
      <c r="AT359" s="260" t="s">
        <v>124</v>
      </c>
      <c r="AU359" s="260" t="s">
        <v>86</v>
      </c>
      <c r="AV359" s="13" t="s">
        <v>86</v>
      </c>
      <c r="AW359" s="13" t="s">
        <v>32</v>
      </c>
      <c r="AX359" s="13" t="s">
        <v>76</v>
      </c>
      <c r="AY359" s="260" t="s">
        <v>116</v>
      </c>
    </row>
    <row r="360" s="13" customFormat="1">
      <c r="A360" s="13"/>
      <c r="B360" s="250"/>
      <c r="C360" s="251"/>
      <c r="D360" s="241" t="s">
        <v>124</v>
      </c>
      <c r="E360" s="252" t="s">
        <v>1</v>
      </c>
      <c r="F360" s="253" t="s">
        <v>615</v>
      </c>
      <c r="G360" s="251"/>
      <c r="H360" s="254">
        <v>6.5999999999999996</v>
      </c>
      <c r="I360" s="255"/>
      <c r="J360" s="251"/>
      <c r="K360" s="251"/>
      <c r="L360" s="256"/>
      <c r="M360" s="257"/>
      <c r="N360" s="258"/>
      <c r="O360" s="258"/>
      <c r="P360" s="258"/>
      <c r="Q360" s="258"/>
      <c r="R360" s="258"/>
      <c r="S360" s="258"/>
      <c r="T360" s="259"/>
      <c r="U360" s="13"/>
      <c r="V360" s="13"/>
      <c r="W360" s="13"/>
      <c r="X360" s="13"/>
      <c r="Y360" s="13"/>
      <c r="Z360" s="13"/>
      <c r="AA360" s="13"/>
      <c r="AB360" s="13"/>
      <c r="AC360" s="13"/>
      <c r="AD360" s="13"/>
      <c r="AE360" s="13"/>
      <c r="AT360" s="260" t="s">
        <v>124</v>
      </c>
      <c r="AU360" s="260" t="s">
        <v>86</v>
      </c>
      <c r="AV360" s="13" t="s">
        <v>86</v>
      </c>
      <c r="AW360" s="13" t="s">
        <v>32</v>
      </c>
      <c r="AX360" s="13" t="s">
        <v>76</v>
      </c>
      <c r="AY360" s="260" t="s">
        <v>116</v>
      </c>
    </row>
    <row r="361" s="15" customFormat="1">
      <c r="A361" s="15"/>
      <c r="B361" s="273"/>
      <c r="C361" s="274"/>
      <c r="D361" s="241" t="s">
        <v>124</v>
      </c>
      <c r="E361" s="275" t="s">
        <v>1</v>
      </c>
      <c r="F361" s="276" t="s">
        <v>203</v>
      </c>
      <c r="G361" s="274"/>
      <c r="H361" s="277">
        <v>16.52</v>
      </c>
      <c r="I361" s="278"/>
      <c r="J361" s="274"/>
      <c r="K361" s="274"/>
      <c r="L361" s="279"/>
      <c r="M361" s="280"/>
      <c r="N361" s="281"/>
      <c r="O361" s="281"/>
      <c r="P361" s="281"/>
      <c r="Q361" s="281"/>
      <c r="R361" s="281"/>
      <c r="S361" s="281"/>
      <c r="T361" s="282"/>
      <c r="U361" s="15"/>
      <c r="V361" s="15"/>
      <c r="W361" s="15"/>
      <c r="X361" s="15"/>
      <c r="Y361" s="15"/>
      <c r="Z361" s="15"/>
      <c r="AA361" s="15"/>
      <c r="AB361" s="15"/>
      <c r="AC361" s="15"/>
      <c r="AD361" s="15"/>
      <c r="AE361" s="15"/>
      <c r="AT361" s="283" t="s">
        <v>124</v>
      </c>
      <c r="AU361" s="283" t="s">
        <v>86</v>
      </c>
      <c r="AV361" s="15" t="s">
        <v>115</v>
      </c>
      <c r="AW361" s="15" t="s">
        <v>32</v>
      </c>
      <c r="AX361" s="15" t="s">
        <v>84</v>
      </c>
      <c r="AY361" s="283" t="s">
        <v>116</v>
      </c>
    </row>
    <row r="362" s="2" customFormat="1" ht="21.75" customHeight="1">
      <c r="A362" s="38"/>
      <c r="B362" s="39"/>
      <c r="C362" s="226" t="s">
        <v>616</v>
      </c>
      <c r="D362" s="226" t="s">
        <v>117</v>
      </c>
      <c r="E362" s="227" t="s">
        <v>617</v>
      </c>
      <c r="F362" s="228" t="s">
        <v>606</v>
      </c>
      <c r="G362" s="229" t="s">
        <v>317</v>
      </c>
      <c r="H362" s="230">
        <v>247.80000000000001</v>
      </c>
      <c r="I362" s="231"/>
      <c r="J362" s="232">
        <f>ROUND(I362*H362,2)</f>
        <v>0</v>
      </c>
      <c r="K362" s="228" t="s">
        <v>121</v>
      </c>
      <c r="L362" s="44"/>
      <c r="M362" s="233" t="s">
        <v>1</v>
      </c>
      <c r="N362" s="234" t="s">
        <v>41</v>
      </c>
      <c r="O362" s="91"/>
      <c r="P362" s="235">
        <f>O362*H362</f>
        <v>0</v>
      </c>
      <c r="Q362" s="235">
        <v>0</v>
      </c>
      <c r="R362" s="235">
        <f>Q362*H362</f>
        <v>0</v>
      </c>
      <c r="S362" s="235">
        <v>0</v>
      </c>
      <c r="T362" s="236">
        <f>S362*H362</f>
        <v>0</v>
      </c>
      <c r="U362" s="38"/>
      <c r="V362" s="38"/>
      <c r="W362" s="38"/>
      <c r="X362" s="38"/>
      <c r="Y362" s="38"/>
      <c r="Z362" s="38"/>
      <c r="AA362" s="38"/>
      <c r="AB362" s="38"/>
      <c r="AC362" s="38"/>
      <c r="AD362" s="38"/>
      <c r="AE362" s="38"/>
      <c r="AR362" s="237" t="s">
        <v>115</v>
      </c>
      <c r="AT362" s="237" t="s">
        <v>117</v>
      </c>
      <c r="AU362" s="237" t="s">
        <v>86</v>
      </c>
      <c r="AY362" s="17" t="s">
        <v>116</v>
      </c>
      <c r="BE362" s="238">
        <f>IF(N362="základní",J362,0)</f>
        <v>0</v>
      </c>
      <c r="BF362" s="238">
        <f>IF(N362="snížená",J362,0)</f>
        <v>0</v>
      </c>
      <c r="BG362" s="238">
        <f>IF(N362="zákl. přenesená",J362,0)</f>
        <v>0</v>
      </c>
      <c r="BH362" s="238">
        <f>IF(N362="sníž. přenesená",J362,0)</f>
        <v>0</v>
      </c>
      <c r="BI362" s="238">
        <f>IF(N362="nulová",J362,0)</f>
        <v>0</v>
      </c>
      <c r="BJ362" s="17" t="s">
        <v>84</v>
      </c>
      <c r="BK362" s="238">
        <f>ROUND(I362*H362,2)</f>
        <v>0</v>
      </c>
      <c r="BL362" s="17" t="s">
        <v>115</v>
      </c>
      <c r="BM362" s="237" t="s">
        <v>618</v>
      </c>
    </row>
    <row r="363" s="2" customFormat="1">
      <c r="A363" s="38"/>
      <c r="B363" s="39"/>
      <c r="C363" s="40"/>
      <c r="D363" s="241" t="s">
        <v>225</v>
      </c>
      <c r="E363" s="40"/>
      <c r="F363" s="284" t="s">
        <v>598</v>
      </c>
      <c r="G363" s="40"/>
      <c r="H363" s="40"/>
      <c r="I363" s="144"/>
      <c r="J363" s="40"/>
      <c r="K363" s="40"/>
      <c r="L363" s="44"/>
      <c r="M363" s="285"/>
      <c r="N363" s="286"/>
      <c r="O363" s="91"/>
      <c r="P363" s="91"/>
      <c r="Q363" s="91"/>
      <c r="R363" s="91"/>
      <c r="S363" s="91"/>
      <c r="T363" s="92"/>
      <c r="U363" s="38"/>
      <c r="V363" s="38"/>
      <c r="W363" s="38"/>
      <c r="X363" s="38"/>
      <c r="Y363" s="38"/>
      <c r="Z363" s="38"/>
      <c r="AA363" s="38"/>
      <c r="AB363" s="38"/>
      <c r="AC363" s="38"/>
      <c r="AD363" s="38"/>
      <c r="AE363" s="38"/>
      <c r="AT363" s="17" t="s">
        <v>225</v>
      </c>
      <c r="AU363" s="17" t="s">
        <v>86</v>
      </c>
    </row>
    <row r="364" s="12" customFormat="1">
      <c r="A364" s="12"/>
      <c r="B364" s="239"/>
      <c r="C364" s="240"/>
      <c r="D364" s="241" t="s">
        <v>124</v>
      </c>
      <c r="E364" s="242" t="s">
        <v>1</v>
      </c>
      <c r="F364" s="243" t="s">
        <v>599</v>
      </c>
      <c r="G364" s="240"/>
      <c r="H364" s="242" t="s">
        <v>1</v>
      </c>
      <c r="I364" s="244"/>
      <c r="J364" s="240"/>
      <c r="K364" s="240"/>
      <c r="L364" s="245"/>
      <c r="M364" s="246"/>
      <c r="N364" s="247"/>
      <c r="O364" s="247"/>
      <c r="P364" s="247"/>
      <c r="Q364" s="247"/>
      <c r="R364" s="247"/>
      <c r="S364" s="247"/>
      <c r="T364" s="248"/>
      <c r="U364" s="12"/>
      <c r="V364" s="12"/>
      <c r="W364" s="12"/>
      <c r="X364" s="12"/>
      <c r="Y364" s="12"/>
      <c r="Z364" s="12"/>
      <c r="AA364" s="12"/>
      <c r="AB364" s="12"/>
      <c r="AC364" s="12"/>
      <c r="AD364" s="12"/>
      <c r="AE364" s="12"/>
      <c r="AT364" s="249" t="s">
        <v>124</v>
      </c>
      <c r="AU364" s="249" t="s">
        <v>86</v>
      </c>
      <c r="AV364" s="12" t="s">
        <v>84</v>
      </c>
      <c r="AW364" s="12" t="s">
        <v>32</v>
      </c>
      <c r="AX364" s="12" t="s">
        <v>76</v>
      </c>
      <c r="AY364" s="249" t="s">
        <v>116</v>
      </c>
    </row>
    <row r="365" s="13" customFormat="1">
      <c r="A365" s="13"/>
      <c r="B365" s="250"/>
      <c r="C365" s="251"/>
      <c r="D365" s="241" t="s">
        <v>124</v>
      </c>
      <c r="E365" s="252" t="s">
        <v>1</v>
      </c>
      <c r="F365" s="253" t="s">
        <v>619</v>
      </c>
      <c r="G365" s="251"/>
      <c r="H365" s="254">
        <v>148.80000000000001</v>
      </c>
      <c r="I365" s="255"/>
      <c r="J365" s="251"/>
      <c r="K365" s="251"/>
      <c r="L365" s="256"/>
      <c r="M365" s="257"/>
      <c r="N365" s="258"/>
      <c r="O365" s="258"/>
      <c r="P365" s="258"/>
      <c r="Q365" s="258"/>
      <c r="R365" s="258"/>
      <c r="S365" s="258"/>
      <c r="T365" s="259"/>
      <c r="U365" s="13"/>
      <c r="V365" s="13"/>
      <c r="W365" s="13"/>
      <c r="X365" s="13"/>
      <c r="Y365" s="13"/>
      <c r="Z365" s="13"/>
      <c r="AA365" s="13"/>
      <c r="AB365" s="13"/>
      <c r="AC365" s="13"/>
      <c r="AD365" s="13"/>
      <c r="AE365" s="13"/>
      <c r="AT365" s="260" t="s">
        <v>124</v>
      </c>
      <c r="AU365" s="260" t="s">
        <v>86</v>
      </c>
      <c r="AV365" s="13" t="s">
        <v>86</v>
      </c>
      <c r="AW365" s="13" t="s">
        <v>32</v>
      </c>
      <c r="AX365" s="13" t="s">
        <v>76</v>
      </c>
      <c r="AY365" s="260" t="s">
        <v>116</v>
      </c>
    </row>
    <row r="366" s="13" customFormat="1">
      <c r="A366" s="13"/>
      <c r="B366" s="250"/>
      <c r="C366" s="251"/>
      <c r="D366" s="241" t="s">
        <v>124</v>
      </c>
      <c r="E366" s="252" t="s">
        <v>1</v>
      </c>
      <c r="F366" s="253" t="s">
        <v>620</v>
      </c>
      <c r="G366" s="251"/>
      <c r="H366" s="254">
        <v>99</v>
      </c>
      <c r="I366" s="255"/>
      <c r="J366" s="251"/>
      <c r="K366" s="251"/>
      <c r="L366" s="256"/>
      <c r="M366" s="257"/>
      <c r="N366" s="258"/>
      <c r="O366" s="258"/>
      <c r="P366" s="258"/>
      <c r="Q366" s="258"/>
      <c r="R366" s="258"/>
      <c r="S366" s="258"/>
      <c r="T366" s="259"/>
      <c r="U366" s="13"/>
      <c r="V366" s="13"/>
      <c r="W366" s="13"/>
      <c r="X366" s="13"/>
      <c r="Y366" s="13"/>
      <c r="Z366" s="13"/>
      <c r="AA366" s="13"/>
      <c r="AB366" s="13"/>
      <c r="AC366" s="13"/>
      <c r="AD366" s="13"/>
      <c r="AE366" s="13"/>
      <c r="AT366" s="260" t="s">
        <v>124</v>
      </c>
      <c r="AU366" s="260" t="s">
        <v>86</v>
      </c>
      <c r="AV366" s="13" t="s">
        <v>86</v>
      </c>
      <c r="AW366" s="13" t="s">
        <v>32</v>
      </c>
      <c r="AX366" s="13" t="s">
        <v>76</v>
      </c>
      <c r="AY366" s="260" t="s">
        <v>116</v>
      </c>
    </row>
    <row r="367" s="15" customFormat="1">
      <c r="A367" s="15"/>
      <c r="B367" s="273"/>
      <c r="C367" s="274"/>
      <c r="D367" s="241" t="s">
        <v>124</v>
      </c>
      <c r="E367" s="275" t="s">
        <v>1</v>
      </c>
      <c r="F367" s="276" t="s">
        <v>203</v>
      </c>
      <c r="G367" s="274"/>
      <c r="H367" s="277">
        <v>247.80000000000001</v>
      </c>
      <c r="I367" s="278"/>
      <c r="J367" s="274"/>
      <c r="K367" s="274"/>
      <c r="L367" s="279"/>
      <c r="M367" s="280"/>
      <c r="N367" s="281"/>
      <c r="O367" s="281"/>
      <c r="P367" s="281"/>
      <c r="Q367" s="281"/>
      <c r="R367" s="281"/>
      <c r="S367" s="281"/>
      <c r="T367" s="282"/>
      <c r="U367" s="15"/>
      <c r="V367" s="15"/>
      <c r="W367" s="15"/>
      <c r="X367" s="15"/>
      <c r="Y367" s="15"/>
      <c r="Z367" s="15"/>
      <c r="AA367" s="15"/>
      <c r="AB367" s="15"/>
      <c r="AC367" s="15"/>
      <c r="AD367" s="15"/>
      <c r="AE367" s="15"/>
      <c r="AT367" s="283" t="s">
        <v>124</v>
      </c>
      <c r="AU367" s="283" t="s">
        <v>86</v>
      </c>
      <c r="AV367" s="15" t="s">
        <v>115</v>
      </c>
      <c r="AW367" s="15" t="s">
        <v>32</v>
      </c>
      <c r="AX367" s="15" t="s">
        <v>84</v>
      </c>
      <c r="AY367" s="283" t="s">
        <v>116</v>
      </c>
    </row>
    <row r="368" s="2" customFormat="1" ht="21.75" customHeight="1">
      <c r="A368" s="38"/>
      <c r="B368" s="39"/>
      <c r="C368" s="226" t="s">
        <v>621</v>
      </c>
      <c r="D368" s="226" t="s">
        <v>117</v>
      </c>
      <c r="E368" s="227" t="s">
        <v>622</v>
      </c>
      <c r="F368" s="228" t="s">
        <v>623</v>
      </c>
      <c r="G368" s="229" t="s">
        <v>317</v>
      </c>
      <c r="H368" s="230">
        <v>48.209000000000003</v>
      </c>
      <c r="I368" s="231"/>
      <c r="J368" s="232">
        <f>ROUND(I368*H368,2)</f>
        <v>0</v>
      </c>
      <c r="K368" s="228" t="s">
        <v>121</v>
      </c>
      <c r="L368" s="44"/>
      <c r="M368" s="233" t="s">
        <v>1</v>
      </c>
      <c r="N368" s="234" t="s">
        <v>41</v>
      </c>
      <c r="O368" s="91"/>
      <c r="P368" s="235">
        <f>O368*H368</f>
        <v>0</v>
      </c>
      <c r="Q368" s="235">
        <v>0</v>
      </c>
      <c r="R368" s="235">
        <f>Q368*H368</f>
        <v>0</v>
      </c>
      <c r="S368" s="235">
        <v>0</v>
      </c>
      <c r="T368" s="236">
        <f>S368*H368</f>
        <v>0</v>
      </c>
      <c r="U368" s="38"/>
      <c r="V368" s="38"/>
      <c r="W368" s="38"/>
      <c r="X368" s="38"/>
      <c r="Y368" s="38"/>
      <c r="Z368" s="38"/>
      <c r="AA368" s="38"/>
      <c r="AB368" s="38"/>
      <c r="AC368" s="38"/>
      <c r="AD368" s="38"/>
      <c r="AE368" s="38"/>
      <c r="AR368" s="237" t="s">
        <v>115</v>
      </c>
      <c r="AT368" s="237" t="s">
        <v>117</v>
      </c>
      <c r="AU368" s="237" t="s">
        <v>86</v>
      </c>
      <c r="AY368" s="17" t="s">
        <v>116</v>
      </c>
      <c r="BE368" s="238">
        <f>IF(N368="základní",J368,0)</f>
        <v>0</v>
      </c>
      <c r="BF368" s="238">
        <f>IF(N368="snížená",J368,0)</f>
        <v>0</v>
      </c>
      <c r="BG368" s="238">
        <f>IF(N368="zákl. přenesená",J368,0)</f>
        <v>0</v>
      </c>
      <c r="BH368" s="238">
        <f>IF(N368="sníž. přenesená",J368,0)</f>
        <v>0</v>
      </c>
      <c r="BI368" s="238">
        <f>IF(N368="nulová",J368,0)</f>
        <v>0</v>
      </c>
      <c r="BJ368" s="17" t="s">
        <v>84</v>
      </c>
      <c r="BK368" s="238">
        <f>ROUND(I368*H368,2)</f>
        <v>0</v>
      </c>
      <c r="BL368" s="17" t="s">
        <v>115</v>
      </c>
      <c r="BM368" s="237" t="s">
        <v>624</v>
      </c>
    </row>
    <row r="369" s="2" customFormat="1">
      <c r="A369" s="38"/>
      <c r="B369" s="39"/>
      <c r="C369" s="40"/>
      <c r="D369" s="241" t="s">
        <v>225</v>
      </c>
      <c r="E369" s="40"/>
      <c r="F369" s="284" t="s">
        <v>625</v>
      </c>
      <c r="G369" s="40"/>
      <c r="H369" s="40"/>
      <c r="I369" s="144"/>
      <c r="J369" s="40"/>
      <c r="K369" s="40"/>
      <c r="L369" s="44"/>
      <c r="M369" s="285"/>
      <c r="N369" s="286"/>
      <c r="O369" s="91"/>
      <c r="P369" s="91"/>
      <c r="Q369" s="91"/>
      <c r="R369" s="91"/>
      <c r="S369" s="91"/>
      <c r="T369" s="92"/>
      <c r="U369" s="38"/>
      <c r="V369" s="38"/>
      <c r="W369" s="38"/>
      <c r="X369" s="38"/>
      <c r="Y369" s="38"/>
      <c r="Z369" s="38"/>
      <c r="AA369" s="38"/>
      <c r="AB369" s="38"/>
      <c r="AC369" s="38"/>
      <c r="AD369" s="38"/>
      <c r="AE369" s="38"/>
      <c r="AT369" s="17" t="s">
        <v>225</v>
      </c>
      <c r="AU369" s="17" t="s">
        <v>86</v>
      </c>
    </row>
    <row r="370" s="12" customFormat="1">
      <c r="A370" s="12"/>
      <c r="B370" s="239"/>
      <c r="C370" s="240"/>
      <c r="D370" s="241" t="s">
        <v>124</v>
      </c>
      <c r="E370" s="242" t="s">
        <v>1</v>
      </c>
      <c r="F370" s="243" t="s">
        <v>626</v>
      </c>
      <c r="G370" s="240"/>
      <c r="H370" s="242" t="s">
        <v>1</v>
      </c>
      <c r="I370" s="244"/>
      <c r="J370" s="240"/>
      <c r="K370" s="240"/>
      <c r="L370" s="245"/>
      <c r="M370" s="246"/>
      <c r="N370" s="247"/>
      <c r="O370" s="247"/>
      <c r="P370" s="247"/>
      <c r="Q370" s="247"/>
      <c r="R370" s="247"/>
      <c r="S370" s="247"/>
      <c r="T370" s="248"/>
      <c r="U370" s="12"/>
      <c r="V370" s="12"/>
      <c r="W370" s="12"/>
      <c r="X370" s="12"/>
      <c r="Y370" s="12"/>
      <c r="Z370" s="12"/>
      <c r="AA370" s="12"/>
      <c r="AB370" s="12"/>
      <c r="AC370" s="12"/>
      <c r="AD370" s="12"/>
      <c r="AE370" s="12"/>
      <c r="AT370" s="249" t="s">
        <v>124</v>
      </c>
      <c r="AU370" s="249" t="s">
        <v>86</v>
      </c>
      <c r="AV370" s="12" t="s">
        <v>84</v>
      </c>
      <c r="AW370" s="12" t="s">
        <v>32</v>
      </c>
      <c r="AX370" s="12" t="s">
        <v>76</v>
      </c>
      <c r="AY370" s="249" t="s">
        <v>116</v>
      </c>
    </row>
    <row r="371" s="13" customFormat="1">
      <c r="A371" s="13"/>
      <c r="B371" s="250"/>
      <c r="C371" s="251"/>
      <c r="D371" s="241" t="s">
        <v>124</v>
      </c>
      <c r="E371" s="252" t="s">
        <v>1</v>
      </c>
      <c r="F371" s="253" t="s">
        <v>627</v>
      </c>
      <c r="G371" s="251"/>
      <c r="H371" s="254">
        <v>47.908999999999999</v>
      </c>
      <c r="I371" s="255"/>
      <c r="J371" s="251"/>
      <c r="K371" s="251"/>
      <c r="L371" s="256"/>
      <c r="M371" s="257"/>
      <c r="N371" s="258"/>
      <c r="O371" s="258"/>
      <c r="P371" s="258"/>
      <c r="Q371" s="258"/>
      <c r="R371" s="258"/>
      <c r="S371" s="258"/>
      <c r="T371" s="259"/>
      <c r="U371" s="13"/>
      <c r="V371" s="13"/>
      <c r="W371" s="13"/>
      <c r="X371" s="13"/>
      <c r="Y371" s="13"/>
      <c r="Z371" s="13"/>
      <c r="AA371" s="13"/>
      <c r="AB371" s="13"/>
      <c r="AC371" s="13"/>
      <c r="AD371" s="13"/>
      <c r="AE371" s="13"/>
      <c r="AT371" s="260" t="s">
        <v>124</v>
      </c>
      <c r="AU371" s="260" t="s">
        <v>86</v>
      </c>
      <c r="AV371" s="13" t="s">
        <v>86</v>
      </c>
      <c r="AW371" s="13" t="s">
        <v>32</v>
      </c>
      <c r="AX371" s="13" t="s">
        <v>76</v>
      </c>
      <c r="AY371" s="260" t="s">
        <v>116</v>
      </c>
    </row>
    <row r="372" s="12" customFormat="1">
      <c r="A372" s="12"/>
      <c r="B372" s="239"/>
      <c r="C372" s="240"/>
      <c r="D372" s="241" t="s">
        <v>124</v>
      </c>
      <c r="E372" s="242" t="s">
        <v>1</v>
      </c>
      <c r="F372" s="243" t="s">
        <v>628</v>
      </c>
      <c r="G372" s="240"/>
      <c r="H372" s="242" t="s">
        <v>1</v>
      </c>
      <c r="I372" s="244"/>
      <c r="J372" s="240"/>
      <c r="K372" s="240"/>
      <c r="L372" s="245"/>
      <c r="M372" s="246"/>
      <c r="N372" s="247"/>
      <c r="O372" s="247"/>
      <c r="P372" s="247"/>
      <c r="Q372" s="247"/>
      <c r="R372" s="247"/>
      <c r="S372" s="247"/>
      <c r="T372" s="248"/>
      <c r="U372" s="12"/>
      <c r="V372" s="12"/>
      <c r="W372" s="12"/>
      <c r="X372" s="12"/>
      <c r="Y372" s="12"/>
      <c r="Z372" s="12"/>
      <c r="AA372" s="12"/>
      <c r="AB372" s="12"/>
      <c r="AC372" s="12"/>
      <c r="AD372" s="12"/>
      <c r="AE372" s="12"/>
      <c r="AT372" s="249" t="s">
        <v>124</v>
      </c>
      <c r="AU372" s="249" t="s">
        <v>86</v>
      </c>
      <c r="AV372" s="12" t="s">
        <v>84</v>
      </c>
      <c r="AW372" s="12" t="s">
        <v>32</v>
      </c>
      <c r="AX372" s="12" t="s">
        <v>76</v>
      </c>
      <c r="AY372" s="249" t="s">
        <v>116</v>
      </c>
    </row>
    <row r="373" s="13" customFormat="1">
      <c r="A373" s="13"/>
      <c r="B373" s="250"/>
      <c r="C373" s="251"/>
      <c r="D373" s="241" t="s">
        <v>124</v>
      </c>
      <c r="E373" s="252" t="s">
        <v>1</v>
      </c>
      <c r="F373" s="253" t="s">
        <v>629</v>
      </c>
      <c r="G373" s="251"/>
      <c r="H373" s="254">
        <v>0.29999999999999999</v>
      </c>
      <c r="I373" s="255"/>
      <c r="J373" s="251"/>
      <c r="K373" s="251"/>
      <c r="L373" s="256"/>
      <c r="M373" s="257"/>
      <c r="N373" s="258"/>
      <c r="O373" s="258"/>
      <c r="P373" s="258"/>
      <c r="Q373" s="258"/>
      <c r="R373" s="258"/>
      <c r="S373" s="258"/>
      <c r="T373" s="259"/>
      <c r="U373" s="13"/>
      <c r="V373" s="13"/>
      <c r="W373" s="13"/>
      <c r="X373" s="13"/>
      <c r="Y373" s="13"/>
      <c r="Z373" s="13"/>
      <c r="AA373" s="13"/>
      <c r="AB373" s="13"/>
      <c r="AC373" s="13"/>
      <c r="AD373" s="13"/>
      <c r="AE373" s="13"/>
      <c r="AT373" s="260" t="s">
        <v>124</v>
      </c>
      <c r="AU373" s="260" t="s">
        <v>86</v>
      </c>
      <c r="AV373" s="13" t="s">
        <v>86</v>
      </c>
      <c r="AW373" s="13" t="s">
        <v>32</v>
      </c>
      <c r="AX373" s="13" t="s">
        <v>76</v>
      </c>
      <c r="AY373" s="260" t="s">
        <v>116</v>
      </c>
    </row>
    <row r="374" s="15" customFormat="1">
      <c r="A374" s="15"/>
      <c r="B374" s="273"/>
      <c r="C374" s="274"/>
      <c r="D374" s="241" t="s">
        <v>124</v>
      </c>
      <c r="E374" s="275" t="s">
        <v>1</v>
      </c>
      <c r="F374" s="276" t="s">
        <v>203</v>
      </c>
      <c r="G374" s="274"/>
      <c r="H374" s="277">
        <v>48.208999999999996</v>
      </c>
      <c r="I374" s="278"/>
      <c r="J374" s="274"/>
      <c r="K374" s="274"/>
      <c r="L374" s="279"/>
      <c r="M374" s="280"/>
      <c r="N374" s="281"/>
      <c r="O374" s="281"/>
      <c r="P374" s="281"/>
      <c r="Q374" s="281"/>
      <c r="R374" s="281"/>
      <c r="S374" s="281"/>
      <c r="T374" s="282"/>
      <c r="U374" s="15"/>
      <c r="V374" s="15"/>
      <c r="W374" s="15"/>
      <c r="X374" s="15"/>
      <c r="Y374" s="15"/>
      <c r="Z374" s="15"/>
      <c r="AA374" s="15"/>
      <c r="AB374" s="15"/>
      <c r="AC374" s="15"/>
      <c r="AD374" s="15"/>
      <c r="AE374" s="15"/>
      <c r="AT374" s="283" t="s">
        <v>124</v>
      </c>
      <c r="AU374" s="283" t="s">
        <v>86</v>
      </c>
      <c r="AV374" s="15" t="s">
        <v>115</v>
      </c>
      <c r="AW374" s="15" t="s">
        <v>32</v>
      </c>
      <c r="AX374" s="15" t="s">
        <v>84</v>
      </c>
      <c r="AY374" s="283" t="s">
        <v>116</v>
      </c>
    </row>
    <row r="375" s="2" customFormat="1" ht="21.75" customHeight="1">
      <c r="A375" s="38"/>
      <c r="B375" s="39"/>
      <c r="C375" s="226" t="s">
        <v>630</v>
      </c>
      <c r="D375" s="226" t="s">
        <v>117</v>
      </c>
      <c r="E375" s="227" t="s">
        <v>631</v>
      </c>
      <c r="F375" s="228" t="s">
        <v>632</v>
      </c>
      <c r="G375" s="229" t="s">
        <v>317</v>
      </c>
      <c r="H375" s="230">
        <v>718.63499999999999</v>
      </c>
      <c r="I375" s="231"/>
      <c r="J375" s="232">
        <f>ROUND(I375*H375,2)</f>
        <v>0</v>
      </c>
      <c r="K375" s="228" t="s">
        <v>121</v>
      </c>
      <c r="L375" s="44"/>
      <c r="M375" s="233" t="s">
        <v>1</v>
      </c>
      <c r="N375" s="234" t="s">
        <v>41</v>
      </c>
      <c r="O375" s="91"/>
      <c r="P375" s="235">
        <f>O375*H375</f>
        <v>0</v>
      </c>
      <c r="Q375" s="235">
        <v>0</v>
      </c>
      <c r="R375" s="235">
        <f>Q375*H375</f>
        <v>0</v>
      </c>
      <c r="S375" s="235">
        <v>0</v>
      </c>
      <c r="T375" s="236">
        <f>S375*H375</f>
        <v>0</v>
      </c>
      <c r="U375" s="38"/>
      <c r="V375" s="38"/>
      <c r="W375" s="38"/>
      <c r="X375" s="38"/>
      <c r="Y375" s="38"/>
      <c r="Z375" s="38"/>
      <c r="AA375" s="38"/>
      <c r="AB375" s="38"/>
      <c r="AC375" s="38"/>
      <c r="AD375" s="38"/>
      <c r="AE375" s="38"/>
      <c r="AR375" s="237" t="s">
        <v>115</v>
      </c>
      <c r="AT375" s="237" t="s">
        <v>117</v>
      </c>
      <c r="AU375" s="237" t="s">
        <v>86</v>
      </c>
      <c r="AY375" s="17" t="s">
        <v>116</v>
      </c>
      <c r="BE375" s="238">
        <f>IF(N375="základní",J375,0)</f>
        <v>0</v>
      </c>
      <c r="BF375" s="238">
        <f>IF(N375="snížená",J375,0)</f>
        <v>0</v>
      </c>
      <c r="BG375" s="238">
        <f>IF(N375="zákl. přenesená",J375,0)</f>
        <v>0</v>
      </c>
      <c r="BH375" s="238">
        <f>IF(N375="sníž. přenesená",J375,0)</f>
        <v>0</v>
      </c>
      <c r="BI375" s="238">
        <f>IF(N375="nulová",J375,0)</f>
        <v>0</v>
      </c>
      <c r="BJ375" s="17" t="s">
        <v>84</v>
      </c>
      <c r="BK375" s="238">
        <f>ROUND(I375*H375,2)</f>
        <v>0</v>
      </c>
      <c r="BL375" s="17" t="s">
        <v>115</v>
      </c>
      <c r="BM375" s="237" t="s">
        <v>633</v>
      </c>
    </row>
    <row r="376" s="2" customFormat="1">
      <c r="A376" s="38"/>
      <c r="B376" s="39"/>
      <c r="C376" s="40"/>
      <c r="D376" s="241" t="s">
        <v>225</v>
      </c>
      <c r="E376" s="40"/>
      <c r="F376" s="284" t="s">
        <v>625</v>
      </c>
      <c r="G376" s="40"/>
      <c r="H376" s="40"/>
      <c r="I376" s="144"/>
      <c r="J376" s="40"/>
      <c r="K376" s="40"/>
      <c r="L376" s="44"/>
      <c r="M376" s="285"/>
      <c r="N376" s="286"/>
      <c r="O376" s="91"/>
      <c r="P376" s="91"/>
      <c r="Q376" s="91"/>
      <c r="R376" s="91"/>
      <c r="S376" s="91"/>
      <c r="T376" s="92"/>
      <c r="U376" s="38"/>
      <c r="V376" s="38"/>
      <c r="W376" s="38"/>
      <c r="X376" s="38"/>
      <c r="Y376" s="38"/>
      <c r="Z376" s="38"/>
      <c r="AA376" s="38"/>
      <c r="AB376" s="38"/>
      <c r="AC376" s="38"/>
      <c r="AD376" s="38"/>
      <c r="AE376" s="38"/>
      <c r="AT376" s="17" t="s">
        <v>225</v>
      </c>
      <c r="AU376" s="17" t="s">
        <v>86</v>
      </c>
    </row>
    <row r="377" s="12" customFormat="1">
      <c r="A377" s="12"/>
      <c r="B377" s="239"/>
      <c r="C377" s="240"/>
      <c r="D377" s="241" t="s">
        <v>124</v>
      </c>
      <c r="E377" s="242" t="s">
        <v>1</v>
      </c>
      <c r="F377" s="243" t="s">
        <v>626</v>
      </c>
      <c r="G377" s="240"/>
      <c r="H377" s="242" t="s">
        <v>1</v>
      </c>
      <c r="I377" s="244"/>
      <c r="J377" s="240"/>
      <c r="K377" s="240"/>
      <c r="L377" s="245"/>
      <c r="M377" s="246"/>
      <c r="N377" s="247"/>
      <c r="O377" s="247"/>
      <c r="P377" s="247"/>
      <c r="Q377" s="247"/>
      <c r="R377" s="247"/>
      <c r="S377" s="247"/>
      <c r="T377" s="248"/>
      <c r="U377" s="12"/>
      <c r="V377" s="12"/>
      <c r="W377" s="12"/>
      <c r="X377" s="12"/>
      <c r="Y377" s="12"/>
      <c r="Z377" s="12"/>
      <c r="AA377" s="12"/>
      <c r="AB377" s="12"/>
      <c r="AC377" s="12"/>
      <c r="AD377" s="12"/>
      <c r="AE377" s="12"/>
      <c r="AT377" s="249" t="s">
        <v>124</v>
      </c>
      <c r="AU377" s="249" t="s">
        <v>86</v>
      </c>
      <c r="AV377" s="12" t="s">
        <v>84</v>
      </c>
      <c r="AW377" s="12" t="s">
        <v>32</v>
      </c>
      <c r="AX377" s="12" t="s">
        <v>76</v>
      </c>
      <c r="AY377" s="249" t="s">
        <v>116</v>
      </c>
    </row>
    <row r="378" s="13" customFormat="1">
      <c r="A378" s="13"/>
      <c r="B378" s="250"/>
      <c r="C378" s="251"/>
      <c r="D378" s="241" t="s">
        <v>124</v>
      </c>
      <c r="E378" s="252" t="s">
        <v>1</v>
      </c>
      <c r="F378" s="253" t="s">
        <v>634</v>
      </c>
      <c r="G378" s="251"/>
      <c r="H378" s="254">
        <v>718.63499999999999</v>
      </c>
      <c r="I378" s="255"/>
      <c r="J378" s="251"/>
      <c r="K378" s="251"/>
      <c r="L378" s="256"/>
      <c r="M378" s="257"/>
      <c r="N378" s="258"/>
      <c r="O378" s="258"/>
      <c r="P378" s="258"/>
      <c r="Q378" s="258"/>
      <c r="R378" s="258"/>
      <c r="S378" s="258"/>
      <c r="T378" s="259"/>
      <c r="U378" s="13"/>
      <c r="V378" s="13"/>
      <c r="W378" s="13"/>
      <c r="X378" s="13"/>
      <c r="Y378" s="13"/>
      <c r="Z378" s="13"/>
      <c r="AA378" s="13"/>
      <c r="AB378" s="13"/>
      <c r="AC378" s="13"/>
      <c r="AD378" s="13"/>
      <c r="AE378" s="13"/>
      <c r="AT378" s="260" t="s">
        <v>124</v>
      </c>
      <c r="AU378" s="260" t="s">
        <v>86</v>
      </c>
      <c r="AV378" s="13" t="s">
        <v>86</v>
      </c>
      <c r="AW378" s="13" t="s">
        <v>32</v>
      </c>
      <c r="AX378" s="13" t="s">
        <v>84</v>
      </c>
      <c r="AY378" s="260" t="s">
        <v>116</v>
      </c>
    </row>
    <row r="379" s="2" customFormat="1" ht="21.75" customHeight="1">
      <c r="A379" s="38"/>
      <c r="B379" s="39"/>
      <c r="C379" s="226" t="s">
        <v>635</v>
      </c>
      <c r="D379" s="226" t="s">
        <v>117</v>
      </c>
      <c r="E379" s="227" t="s">
        <v>636</v>
      </c>
      <c r="F379" s="228" t="s">
        <v>637</v>
      </c>
      <c r="G379" s="229" t="s">
        <v>317</v>
      </c>
      <c r="H379" s="230">
        <v>64.429000000000002</v>
      </c>
      <c r="I379" s="231"/>
      <c r="J379" s="232">
        <f>ROUND(I379*H379,2)</f>
        <v>0</v>
      </c>
      <c r="K379" s="228" t="s">
        <v>121</v>
      </c>
      <c r="L379" s="44"/>
      <c r="M379" s="233" t="s">
        <v>1</v>
      </c>
      <c r="N379" s="234" t="s">
        <v>41</v>
      </c>
      <c r="O379" s="91"/>
      <c r="P379" s="235">
        <f>O379*H379</f>
        <v>0</v>
      </c>
      <c r="Q379" s="235">
        <v>0</v>
      </c>
      <c r="R379" s="235">
        <f>Q379*H379</f>
        <v>0</v>
      </c>
      <c r="S379" s="235">
        <v>0</v>
      </c>
      <c r="T379" s="236">
        <f>S379*H379</f>
        <v>0</v>
      </c>
      <c r="U379" s="38"/>
      <c r="V379" s="38"/>
      <c r="W379" s="38"/>
      <c r="X379" s="38"/>
      <c r="Y379" s="38"/>
      <c r="Z379" s="38"/>
      <c r="AA379" s="38"/>
      <c r="AB379" s="38"/>
      <c r="AC379" s="38"/>
      <c r="AD379" s="38"/>
      <c r="AE379" s="38"/>
      <c r="AR379" s="237" t="s">
        <v>115</v>
      </c>
      <c r="AT379" s="237" t="s">
        <v>117</v>
      </c>
      <c r="AU379" s="237" t="s">
        <v>86</v>
      </c>
      <c r="AY379" s="17" t="s">
        <v>116</v>
      </c>
      <c r="BE379" s="238">
        <f>IF(N379="základní",J379,0)</f>
        <v>0</v>
      </c>
      <c r="BF379" s="238">
        <f>IF(N379="snížená",J379,0)</f>
        <v>0</v>
      </c>
      <c r="BG379" s="238">
        <f>IF(N379="zákl. přenesená",J379,0)</f>
        <v>0</v>
      </c>
      <c r="BH379" s="238">
        <f>IF(N379="sníž. přenesená",J379,0)</f>
        <v>0</v>
      </c>
      <c r="BI379" s="238">
        <f>IF(N379="nulová",J379,0)</f>
        <v>0</v>
      </c>
      <c r="BJ379" s="17" t="s">
        <v>84</v>
      </c>
      <c r="BK379" s="238">
        <f>ROUND(I379*H379,2)</f>
        <v>0</v>
      </c>
      <c r="BL379" s="17" t="s">
        <v>115</v>
      </c>
      <c r="BM379" s="237" t="s">
        <v>638</v>
      </c>
    </row>
    <row r="380" s="2" customFormat="1">
      <c r="A380" s="38"/>
      <c r="B380" s="39"/>
      <c r="C380" s="40"/>
      <c r="D380" s="241" t="s">
        <v>225</v>
      </c>
      <c r="E380" s="40"/>
      <c r="F380" s="284" t="s">
        <v>639</v>
      </c>
      <c r="G380" s="40"/>
      <c r="H380" s="40"/>
      <c r="I380" s="144"/>
      <c r="J380" s="40"/>
      <c r="K380" s="40"/>
      <c r="L380" s="44"/>
      <c r="M380" s="285"/>
      <c r="N380" s="286"/>
      <c r="O380" s="91"/>
      <c r="P380" s="91"/>
      <c r="Q380" s="91"/>
      <c r="R380" s="91"/>
      <c r="S380" s="91"/>
      <c r="T380" s="92"/>
      <c r="U380" s="38"/>
      <c r="V380" s="38"/>
      <c r="W380" s="38"/>
      <c r="X380" s="38"/>
      <c r="Y380" s="38"/>
      <c r="Z380" s="38"/>
      <c r="AA380" s="38"/>
      <c r="AB380" s="38"/>
      <c r="AC380" s="38"/>
      <c r="AD380" s="38"/>
      <c r="AE380" s="38"/>
      <c r="AT380" s="17" t="s">
        <v>225</v>
      </c>
      <c r="AU380" s="17" t="s">
        <v>86</v>
      </c>
    </row>
    <row r="381" s="13" customFormat="1">
      <c r="A381" s="13"/>
      <c r="B381" s="250"/>
      <c r="C381" s="251"/>
      <c r="D381" s="241" t="s">
        <v>124</v>
      </c>
      <c r="E381" s="252" t="s">
        <v>1</v>
      </c>
      <c r="F381" s="253" t="s">
        <v>640</v>
      </c>
      <c r="G381" s="251"/>
      <c r="H381" s="254">
        <v>9.9199999999999999</v>
      </c>
      <c r="I381" s="255"/>
      <c r="J381" s="251"/>
      <c r="K381" s="251"/>
      <c r="L381" s="256"/>
      <c r="M381" s="257"/>
      <c r="N381" s="258"/>
      <c r="O381" s="258"/>
      <c r="P381" s="258"/>
      <c r="Q381" s="258"/>
      <c r="R381" s="258"/>
      <c r="S381" s="258"/>
      <c r="T381" s="259"/>
      <c r="U381" s="13"/>
      <c r="V381" s="13"/>
      <c r="W381" s="13"/>
      <c r="X381" s="13"/>
      <c r="Y381" s="13"/>
      <c r="Z381" s="13"/>
      <c r="AA381" s="13"/>
      <c r="AB381" s="13"/>
      <c r="AC381" s="13"/>
      <c r="AD381" s="13"/>
      <c r="AE381" s="13"/>
      <c r="AT381" s="260" t="s">
        <v>124</v>
      </c>
      <c r="AU381" s="260" t="s">
        <v>86</v>
      </c>
      <c r="AV381" s="13" t="s">
        <v>86</v>
      </c>
      <c r="AW381" s="13" t="s">
        <v>32</v>
      </c>
      <c r="AX381" s="13" t="s">
        <v>76</v>
      </c>
      <c r="AY381" s="260" t="s">
        <v>116</v>
      </c>
    </row>
    <row r="382" s="13" customFormat="1">
      <c r="A382" s="13"/>
      <c r="B382" s="250"/>
      <c r="C382" s="251"/>
      <c r="D382" s="241" t="s">
        <v>124</v>
      </c>
      <c r="E382" s="252" t="s">
        <v>1</v>
      </c>
      <c r="F382" s="253" t="s">
        <v>641</v>
      </c>
      <c r="G382" s="251"/>
      <c r="H382" s="254">
        <v>6.5999999999999996</v>
      </c>
      <c r="I382" s="255"/>
      <c r="J382" s="251"/>
      <c r="K382" s="251"/>
      <c r="L382" s="256"/>
      <c r="M382" s="257"/>
      <c r="N382" s="258"/>
      <c r="O382" s="258"/>
      <c r="P382" s="258"/>
      <c r="Q382" s="258"/>
      <c r="R382" s="258"/>
      <c r="S382" s="258"/>
      <c r="T382" s="259"/>
      <c r="U382" s="13"/>
      <c r="V382" s="13"/>
      <c r="W382" s="13"/>
      <c r="X382" s="13"/>
      <c r="Y382" s="13"/>
      <c r="Z382" s="13"/>
      <c r="AA382" s="13"/>
      <c r="AB382" s="13"/>
      <c r="AC382" s="13"/>
      <c r="AD382" s="13"/>
      <c r="AE382" s="13"/>
      <c r="AT382" s="260" t="s">
        <v>124</v>
      </c>
      <c r="AU382" s="260" t="s">
        <v>86</v>
      </c>
      <c r="AV382" s="13" t="s">
        <v>86</v>
      </c>
      <c r="AW382" s="13" t="s">
        <v>32</v>
      </c>
      <c r="AX382" s="13" t="s">
        <v>76</v>
      </c>
      <c r="AY382" s="260" t="s">
        <v>116</v>
      </c>
    </row>
    <row r="383" s="13" customFormat="1">
      <c r="A383" s="13"/>
      <c r="B383" s="250"/>
      <c r="C383" s="251"/>
      <c r="D383" s="241" t="s">
        <v>124</v>
      </c>
      <c r="E383" s="252" t="s">
        <v>1</v>
      </c>
      <c r="F383" s="253" t="s">
        <v>642</v>
      </c>
      <c r="G383" s="251"/>
      <c r="H383" s="254">
        <v>47.908999999999999</v>
      </c>
      <c r="I383" s="255"/>
      <c r="J383" s="251"/>
      <c r="K383" s="251"/>
      <c r="L383" s="256"/>
      <c r="M383" s="257"/>
      <c r="N383" s="258"/>
      <c r="O383" s="258"/>
      <c r="P383" s="258"/>
      <c r="Q383" s="258"/>
      <c r="R383" s="258"/>
      <c r="S383" s="258"/>
      <c r="T383" s="259"/>
      <c r="U383" s="13"/>
      <c r="V383" s="13"/>
      <c r="W383" s="13"/>
      <c r="X383" s="13"/>
      <c r="Y383" s="13"/>
      <c r="Z383" s="13"/>
      <c r="AA383" s="13"/>
      <c r="AB383" s="13"/>
      <c r="AC383" s="13"/>
      <c r="AD383" s="13"/>
      <c r="AE383" s="13"/>
      <c r="AT383" s="260" t="s">
        <v>124</v>
      </c>
      <c r="AU383" s="260" t="s">
        <v>86</v>
      </c>
      <c r="AV383" s="13" t="s">
        <v>86</v>
      </c>
      <c r="AW383" s="13" t="s">
        <v>32</v>
      </c>
      <c r="AX383" s="13" t="s">
        <v>76</v>
      </c>
      <c r="AY383" s="260" t="s">
        <v>116</v>
      </c>
    </row>
    <row r="384" s="15" customFormat="1">
      <c r="A384" s="15"/>
      <c r="B384" s="273"/>
      <c r="C384" s="274"/>
      <c r="D384" s="241" t="s">
        <v>124</v>
      </c>
      <c r="E384" s="275" t="s">
        <v>1</v>
      </c>
      <c r="F384" s="276" t="s">
        <v>203</v>
      </c>
      <c r="G384" s="274"/>
      <c r="H384" s="277">
        <v>64.429000000000002</v>
      </c>
      <c r="I384" s="278"/>
      <c r="J384" s="274"/>
      <c r="K384" s="274"/>
      <c r="L384" s="279"/>
      <c r="M384" s="280"/>
      <c r="N384" s="281"/>
      <c r="O384" s="281"/>
      <c r="P384" s="281"/>
      <c r="Q384" s="281"/>
      <c r="R384" s="281"/>
      <c r="S384" s="281"/>
      <c r="T384" s="282"/>
      <c r="U384" s="15"/>
      <c r="V384" s="15"/>
      <c r="W384" s="15"/>
      <c r="X384" s="15"/>
      <c r="Y384" s="15"/>
      <c r="Z384" s="15"/>
      <c r="AA384" s="15"/>
      <c r="AB384" s="15"/>
      <c r="AC384" s="15"/>
      <c r="AD384" s="15"/>
      <c r="AE384" s="15"/>
      <c r="AT384" s="283" t="s">
        <v>124</v>
      </c>
      <c r="AU384" s="283" t="s">
        <v>86</v>
      </c>
      <c r="AV384" s="15" t="s">
        <v>115</v>
      </c>
      <c r="AW384" s="15" t="s">
        <v>32</v>
      </c>
      <c r="AX384" s="15" t="s">
        <v>84</v>
      </c>
      <c r="AY384" s="283" t="s">
        <v>116</v>
      </c>
    </row>
    <row r="385" s="2" customFormat="1" ht="21.75" customHeight="1">
      <c r="A385" s="38"/>
      <c r="B385" s="39"/>
      <c r="C385" s="226" t="s">
        <v>643</v>
      </c>
      <c r="D385" s="226" t="s">
        <v>117</v>
      </c>
      <c r="E385" s="227" t="s">
        <v>644</v>
      </c>
      <c r="F385" s="228" t="s">
        <v>316</v>
      </c>
      <c r="G385" s="229" t="s">
        <v>317</v>
      </c>
      <c r="H385" s="230">
        <v>19.201000000000001</v>
      </c>
      <c r="I385" s="231"/>
      <c r="J385" s="232">
        <f>ROUND(I385*H385,2)</f>
        <v>0</v>
      </c>
      <c r="K385" s="228" t="s">
        <v>121</v>
      </c>
      <c r="L385" s="44"/>
      <c r="M385" s="233" t="s">
        <v>1</v>
      </c>
      <c r="N385" s="234" t="s">
        <v>41</v>
      </c>
      <c r="O385" s="91"/>
      <c r="P385" s="235">
        <f>O385*H385</f>
        <v>0</v>
      </c>
      <c r="Q385" s="235">
        <v>0</v>
      </c>
      <c r="R385" s="235">
        <f>Q385*H385</f>
        <v>0</v>
      </c>
      <c r="S385" s="235">
        <v>0</v>
      </c>
      <c r="T385" s="236">
        <f>S385*H385</f>
        <v>0</v>
      </c>
      <c r="U385" s="38"/>
      <c r="V385" s="38"/>
      <c r="W385" s="38"/>
      <c r="X385" s="38"/>
      <c r="Y385" s="38"/>
      <c r="Z385" s="38"/>
      <c r="AA385" s="38"/>
      <c r="AB385" s="38"/>
      <c r="AC385" s="38"/>
      <c r="AD385" s="38"/>
      <c r="AE385" s="38"/>
      <c r="AR385" s="237" t="s">
        <v>115</v>
      </c>
      <c r="AT385" s="237" t="s">
        <v>117</v>
      </c>
      <c r="AU385" s="237" t="s">
        <v>86</v>
      </c>
      <c r="AY385" s="17" t="s">
        <v>116</v>
      </c>
      <c r="BE385" s="238">
        <f>IF(N385="základní",J385,0)</f>
        <v>0</v>
      </c>
      <c r="BF385" s="238">
        <f>IF(N385="snížená",J385,0)</f>
        <v>0</v>
      </c>
      <c r="BG385" s="238">
        <f>IF(N385="zákl. přenesená",J385,0)</f>
        <v>0</v>
      </c>
      <c r="BH385" s="238">
        <f>IF(N385="sníž. přenesená",J385,0)</f>
        <v>0</v>
      </c>
      <c r="BI385" s="238">
        <f>IF(N385="nulová",J385,0)</f>
        <v>0</v>
      </c>
      <c r="BJ385" s="17" t="s">
        <v>84</v>
      </c>
      <c r="BK385" s="238">
        <f>ROUND(I385*H385,2)</f>
        <v>0</v>
      </c>
      <c r="BL385" s="17" t="s">
        <v>115</v>
      </c>
      <c r="BM385" s="237" t="s">
        <v>645</v>
      </c>
    </row>
    <row r="386" s="2" customFormat="1">
      <c r="A386" s="38"/>
      <c r="B386" s="39"/>
      <c r="C386" s="40"/>
      <c r="D386" s="241" t="s">
        <v>225</v>
      </c>
      <c r="E386" s="40"/>
      <c r="F386" s="284" t="s">
        <v>639</v>
      </c>
      <c r="G386" s="40"/>
      <c r="H386" s="40"/>
      <c r="I386" s="144"/>
      <c r="J386" s="40"/>
      <c r="K386" s="40"/>
      <c r="L386" s="44"/>
      <c r="M386" s="285"/>
      <c r="N386" s="286"/>
      <c r="O386" s="91"/>
      <c r="P386" s="91"/>
      <c r="Q386" s="91"/>
      <c r="R386" s="91"/>
      <c r="S386" s="91"/>
      <c r="T386" s="92"/>
      <c r="U386" s="38"/>
      <c r="V386" s="38"/>
      <c r="W386" s="38"/>
      <c r="X386" s="38"/>
      <c r="Y386" s="38"/>
      <c r="Z386" s="38"/>
      <c r="AA386" s="38"/>
      <c r="AB386" s="38"/>
      <c r="AC386" s="38"/>
      <c r="AD386" s="38"/>
      <c r="AE386" s="38"/>
      <c r="AT386" s="17" t="s">
        <v>225</v>
      </c>
      <c r="AU386" s="17" t="s">
        <v>86</v>
      </c>
    </row>
    <row r="387" s="13" customFormat="1">
      <c r="A387" s="13"/>
      <c r="B387" s="250"/>
      <c r="C387" s="251"/>
      <c r="D387" s="241" t="s">
        <v>124</v>
      </c>
      <c r="E387" s="252" t="s">
        <v>1</v>
      </c>
      <c r="F387" s="253" t="s">
        <v>600</v>
      </c>
      <c r="G387" s="251"/>
      <c r="H387" s="254">
        <v>7.9199999999999999</v>
      </c>
      <c r="I387" s="255"/>
      <c r="J387" s="251"/>
      <c r="K387" s="251"/>
      <c r="L387" s="256"/>
      <c r="M387" s="257"/>
      <c r="N387" s="258"/>
      <c r="O387" s="258"/>
      <c r="P387" s="258"/>
      <c r="Q387" s="258"/>
      <c r="R387" s="258"/>
      <c r="S387" s="258"/>
      <c r="T387" s="259"/>
      <c r="U387" s="13"/>
      <c r="V387" s="13"/>
      <c r="W387" s="13"/>
      <c r="X387" s="13"/>
      <c r="Y387" s="13"/>
      <c r="Z387" s="13"/>
      <c r="AA387" s="13"/>
      <c r="AB387" s="13"/>
      <c r="AC387" s="13"/>
      <c r="AD387" s="13"/>
      <c r="AE387" s="13"/>
      <c r="AT387" s="260" t="s">
        <v>124</v>
      </c>
      <c r="AU387" s="260" t="s">
        <v>86</v>
      </c>
      <c r="AV387" s="13" t="s">
        <v>86</v>
      </c>
      <c r="AW387" s="13" t="s">
        <v>32</v>
      </c>
      <c r="AX387" s="13" t="s">
        <v>76</v>
      </c>
      <c r="AY387" s="260" t="s">
        <v>116</v>
      </c>
    </row>
    <row r="388" s="13" customFormat="1">
      <c r="A388" s="13"/>
      <c r="B388" s="250"/>
      <c r="C388" s="251"/>
      <c r="D388" s="241" t="s">
        <v>124</v>
      </c>
      <c r="E388" s="252" t="s">
        <v>1</v>
      </c>
      <c r="F388" s="253" t="s">
        <v>601</v>
      </c>
      <c r="G388" s="251"/>
      <c r="H388" s="254">
        <v>11.281000000000001</v>
      </c>
      <c r="I388" s="255"/>
      <c r="J388" s="251"/>
      <c r="K388" s="251"/>
      <c r="L388" s="256"/>
      <c r="M388" s="257"/>
      <c r="N388" s="258"/>
      <c r="O388" s="258"/>
      <c r="P388" s="258"/>
      <c r="Q388" s="258"/>
      <c r="R388" s="258"/>
      <c r="S388" s="258"/>
      <c r="T388" s="259"/>
      <c r="U388" s="13"/>
      <c r="V388" s="13"/>
      <c r="W388" s="13"/>
      <c r="X388" s="13"/>
      <c r="Y388" s="13"/>
      <c r="Z388" s="13"/>
      <c r="AA388" s="13"/>
      <c r="AB388" s="13"/>
      <c r="AC388" s="13"/>
      <c r="AD388" s="13"/>
      <c r="AE388" s="13"/>
      <c r="AT388" s="260" t="s">
        <v>124</v>
      </c>
      <c r="AU388" s="260" t="s">
        <v>86</v>
      </c>
      <c r="AV388" s="13" t="s">
        <v>86</v>
      </c>
      <c r="AW388" s="13" t="s">
        <v>32</v>
      </c>
      <c r="AX388" s="13" t="s">
        <v>76</v>
      </c>
      <c r="AY388" s="260" t="s">
        <v>116</v>
      </c>
    </row>
    <row r="389" s="15" customFormat="1">
      <c r="A389" s="15"/>
      <c r="B389" s="273"/>
      <c r="C389" s="274"/>
      <c r="D389" s="241" t="s">
        <v>124</v>
      </c>
      <c r="E389" s="275" t="s">
        <v>1</v>
      </c>
      <c r="F389" s="276" t="s">
        <v>203</v>
      </c>
      <c r="G389" s="274"/>
      <c r="H389" s="277">
        <v>19.201000000000001</v>
      </c>
      <c r="I389" s="278"/>
      <c r="J389" s="274"/>
      <c r="K389" s="274"/>
      <c r="L389" s="279"/>
      <c r="M389" s="280"/>
      <c r="N389" s="281"/>
      <c r="O389" s="281"/>
      <c r="P389" s="281"/>
      <c r="Q389" s="281"/>
      <c r="R389" s="281"/>
      <c r="S389" s="281"/>
      <c r="T389" s="282"/>
      <c r="U389" s="15"/>
      <c r="V389" s="15"/>
      <c r="W389" s="15"/>
      <c r="X389" s="15"/>
      <c r="Y389" s="15"/>
      <c r="Z389" s="15"/>
      <c r="AA389" s="15"/>
      <c r="AB389" s="15"/>
      <c r="AC389" s="15"/>
      <c r="AD389" s="15"/>
      <c r="AE389" s="15"/>
      <c r="AT389" s="283" t="s">
        <v>124</v>
      </c>
      <c r="AU389" s="283" t="s">
        <v>86</v>
      </c>
      <c r="AV389" s="15" t="s">
        <v>115</v>
      </c>
      <c r="AW389" s="15" t="s">
        <v>32</v>
      </c>
      <c r="AX389" s="15" t="s">
        <v>84</v>
      </c>
      <c r="AY389" s="283" t="s">
        <v>116</v>
      </c>
    </row>
    <row r="390" s="11" customFormat="1" ht="22.8" customHeight="1">
      <c r="A390" s="11"/>
      <c r="B390" s="212"/>
      <c r="C390" s="213"/>
      <c r="D390" s="214" t="s">
        <v>75</v>
      </c>
      <c r="E390" s="271" t="s">
        <v>646</v>
      </c>
      <c r="F390" s="271" t="s">
        <v>647</v>
      </c>
      <c r="G390" s="213"/>
      <c r="H390" s="213"/>
      <c r="I390" s="216"/>
      <c r="J390" s="272">
        <f>BK390</f>
        <v>0</v>
      </c>
      <c r="K390" s="213"/>
      <c r="L390" s="218"/>
      <c r="M390" s="219"/>
      <c r="N390" s="220"/>
      <c r="O390" s="220"/>
      <c r="P390" s="221">
        <f>SUM(P391:P392)</f>
        <v>0</v>
      </c>
      <c r="Q390" s="220"/>
      <c r="R390" s="221">
        <f>SUM(R391:R392)</f>
        <v>0</v>
      </c>
      <c r="S390" s="220"/>
      <c r="T390" s="222">
        <f>SUM(T391:T392)</f>
        <v>0</v>
      </c>
      <c r="U390" s="11"/>
      <c r="V390" s="11"/>
      <c r="W390" s="11"/>
      <c r="X390" s="11"/>
      <c r="Y390" s="11"/>
      <c r="Z390" s="11"/>
      <c r="AA390" s="11"/>
      <c r="AB390" s="11"/>
      <c r="AC390" s="11"/>
      <c r="AD390" s="11"/>
      <c r="AE390" s="11"/>
      <c r="AR390" s="223" t="s">
        <v>84</v>
      </c>
      <c r="AT390" s="224" t="s">
        <v>75</v>
      </c>
      <c r="AU390" s="224" t="s">
        <v>84</v>
      </c>
      <c r="AY390" s="223" t="s">
        <v>116</v>
      </c>
      <c r="BK390" s="225">
        <f>SUM(BK391:BK392)</f>
        <v>0</v>
      </c>
    </row>
    <row r="391" s="2" customFormat="1" ht="21.75" customHeight="1">
      <c r="A391" s="38"/>
      <c r="B391" s="39"/>
      <c r="C391" s="226" t="s">
        <v>648</v>
      </c>
      <c r="D391" s="226" t="s">
        <v>117</v>
      </c>
      <c r="E391" s="227" t="s">
        <v>649</v>
      </c>
      <c r="F391" s="228" t="s">
        <v>650</v>
      </c>
      <c r="G391" s="229" t="s">
        <v>317</v>
      </c>
      <c r="H391" s="230">
        <v>158.84299999999999</v>
      </c>
      <c r="I391" s="231"/>
      <c r="J391" s="232">
        <f>ROUND(I391*H391,2)</f>
        <v>0</v>
      </c>
      <c r="K391" s="228" t="s">
        <v>121</v>
      </c>
      <c r="L391" s="44"/>
      <c r="M391" s="233" t="s">
        <v>1</v>
      </c>
      <c r="N391" s="234" t="s">
        <v>41</v>
      </c>
      <c r="O391" s="91"/>
      <c r="P391" s="235">
        <f>O391*H391</f>
        <v>0</v>
      </c>
      <c r="Q391" s="235">
        <v>0</v>
      </c>
      <c r="R391" s="235">
        <f>Q391*H391</f>
        <v>0</v>
      </c>
      <c r="S391" s="235">
        <v>0</v>
      </c>
      <c r="T391" s="236">
        <f>S391*H391</f>
        <v>0</v>
      </c>
      <c r="U391" s="38"/>
      <c r="V391" s="38"/>
      <c r="W391" s="38"/>
      <c r="X391" s="38"/>
      <c r="Y391" s="38"/>
      <c r="Z391" s="38"/>
      <c r="AA391" s="38"/>
      <c r="AB391" s="38"/>
      <c r="AC391" s="38"/>
      <c r="AD391" s="38"/>
      <c r="AE391" s="38"/>
      <c r="AR391" s="237" t="s">
        <v>115</v>
      </c>
      <c r="AT391" s="237" t="s">
        <v>117</v>
      </c>
      <c r="AU391" s="237" t="s">
        <v>86</v>
      </c>
      <c r="AY391" s="17" t="s">
        <v>116</v>
      </c>
      <c r="BE391" s="238">
        <f>IF(N391="základní",J391,0)</f>
        <v>0</v>
      </c>
      <c r="BF391" s="238">
        <f>IF(N391="snížená",J391,0)</f>
        <v>0</v>
      </c>
      <c r="BG391" s="238">
        <f>IF(N391="zákl. přenesená",J391,0)</f>
        <v>0</v>
      </c>
      <c r="BH391" s="238">
        <f>IF(N391="sníž. přenesená",J391,0)</f>
        <v>0</v>
      </c>
      <c r="BI391" s="238">
        <f>IF(N391="nulová",J391,0)</f>
        <v>0</v>
      </c>
      <c r="BJ391" s="17" t="s">
        <v>84</v>
      </c>
      <c r="BK391" s="238">
        <f>ROUND(I391*H391,2)</f>
        <v>0</v>
      </c>
      <c r="BL391" s="17" t="s">
        <v>115</v>
      </c>
      <c r="BM391" s="237" t="s">
        <v>651</v>
      </c>
    </row>
    <row r="392" s="2" customFormat="1">
      <c r="A392" s="38"/>
      <c r="B392" s="39"/>
      <c r="C392" s="40"/>
      <c r="D392" s="241" t="s">
        <v>225</v>
      </c>
      <c r="E392" s="40"/>
      <c r="F392" s="284" t="s">
        <v>652</v>
      </c>
      <c r="G392" s="40"/>
      <c r="H392" s="40"/>
      <c r="I392" s="144"/>
      <c r="J392" s="40"/>
      <c r="K392" s="40"/>
      <c r="L392" s="44"/>
      <c r="M392" s="297"/>
      <c r="N392" s="298"/>
      <c r="O392" s="299"/>
      <c r="P392" s="299"/>
      <c r="Q392" s="299"/>
      <c r="R392" s="299"/>
      <c r="S392" s="299"/>
      <c r="T392" s="300"/>
      <c r="U392" s="38"/>
      <c r="V392" s="38"/>
      <c r="W392" s="38"/>
      <c r="X392" s="38"/>
      <c r="Y392" s="38"/>
      <c r="Z392" s="38"/>
      <c r="AA392" s="38"/>
      <c r="AB392" s="38"/>
      <c r="AC392" s="38"/>
      <c r="AD392" s="38"/>
      <c r="AE392" s="38"/>
      <c r="AT392" s="17" t="s">
        <v>225</v>
      </c>
      <c r="AU392" s="17" t="s">
        <v>86</v>
      </c>
    </row>
    <row r="393" s="2" customFormat="1" ht="6.96" customHeight="1">
      <c r="A393" s="38"/>
      <c r="B393" s="66"/>
      <c r="C393" s="67"/>
      <c r="D393" s="67"/>
      <c r="E393" s="67"/>
      <c r="F393" s="67"/>
      <c r="G393" s="67"/>
      <c r="H393" s="67"/>
      <c r="I393" s="183"/>
      <c r="J393" s="67"/>
      <c r="K393" s="67"/>
      <c r="L393" s="44"/>
      <c r="M393" s="38"/>
      <c r="O393" s="38"/>
      <c r="P393" s="38"/>
      <c r="Q393" s="38"/>
      <c r="R393" s="38"/>
      <c r="S393" s="38"/>
      <c r="T393" s="38"/>
      <c r="U393" s="38"/>
      <c r="V393" s="38"/>
      <c r="W393" s="38"/>
      <c r="X393" s="38"/>
      <c r="Y393" s="38"/>
      <c r="Z393" s="38"/>
      <c r="AA393" s="38"/>
      <c r="AB393" s="38"/>
      <c r="AC393" s="38"/>
      <c r="AD393" s="38"/>
      <c r="AE393" s="38"/>
    </row>
  </sheetData>
  <sheetProtection sheet="1" autoFilter="0" formatColumns="0" formatRows="0" objects="1" scenarios="1" spinCount="100000" saltValue="/zPpXhpNBsQJILZSYkq1wNfGYNLooHvZ3z2zlXcnpcRuxHx4/n4OXuwgJinqAjw8XHwzzsjxwzsD00qiN4bDyg==" hashValue="j0uFCyAYf6LzwMOqrmcfNvtn6+ZS4lerAssiLZedZpE49FteKbjRO+68yzE0BaYIduOEsKLJ0ZnKL35+FbFjEA==" algorithmName="SHA-512" password="CC35"/>
  <autoFilter ref="C123:K392"/>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kros\Karel</dc:creator>
  <cp:lastModifiedBy>kros\Karel</cp:lastModifiedBy>
  <dcterms:created xsi:type="dcterms:W3CDTF">2020-02-18T13:07:39Z</dcterms:created>
  <dcterms:modified xsi:type="dcterms:W3CDTF">2020-02-18T13:07:45Z</dcterms:modified>
</cp:coreProperties>
</file>