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TDATA.mutrebon.local\Home\kbleha\Desktop\"/>
    </mc:Choice>
  </mc:AlternateContent>
  <bookViews>
    <workbookView xWindow="0" yWindow="0" windowWidth="28785" windowHeight="11925" activeTab="1"/>
  </bookViews>
  <sheets>
    <sheet name="Rekapitulace stavby" sheetId="1" r:id="rId1"/>
    <sheet name="SO 01 - Vodovod" sheetId="2" r:id="rId2"/>
    <sheet name="Pokyny pro vyplnění" sheetId="3" r:id="rId3"/>
  </sheets>
  <definedNames>
    <definedName name="_xlnm._FilterDatabase" localSheetId="1" hidden="1">'SO 01 - Vodovod'!$C$99:$K$674</definedName>
    <definedName name="_xlnm.Print_Titles" localSheetId="0">'Rekapitulace stavby'!$52:$52</definedName>
    <definedName name="_xlnm.Print_Titles" localSheetId="1">'SO 01 - Vodovod'!$99:$99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  <definedName name="_xlnm.Print_Area" localSheetId="1">'SO 01 - Vodovod'!$C$4:$J$39,'SO 01 - Vodovod'!$C$45:$J$81,'SO 01 - Vodovod'!$C$87:$K$674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/>
  <c r="BI672" i="2"/>
  <c r="BH672" i="2"/>
  <c r="BG672" i="2"/>
  <c r="BF672" i="2"/>
  <c r="T672" i="2"/>
  <c r="R672" i="2"/>
  <c r="P672" i="2"/>
  <c r="BI669" i="2"/>
  <c r="BH669" i="2"/>
  <c r="BG669" i="2"/>
  <c r="BF669" i="2"/>
  <c r="T669" i="2"/>
  <c r="R669" i="2"/>
  <c r="P669" i="2"/>
  <c r="BI665" i="2"/>
  <c r="BH665" i="2"/>
  <c r="BG665" i="2"/>
  <c r="BF665" i="2"/>
  <c r="T665" i="2"/>
  <c r="T664" i="2" s="1"/>
  <c r="R665" i="2"/>
  <c r="R664" i="2" s="1"/>
  <c r="P665" i="2"/>
  <c r="P664" i="2" s="1"/>
  <c r="BI661" i="2"/>
  <c r="BH661" i="2"/>
  <c r="BG661" i="2"/>
  <c r="BF661" i="2"/>
  <c r="T661" i="2"/>
  <c r="R661" i="2"/>
  <c r="P661" i="2"/>
  <c r="BI658" i="2"/>
  <c r="BH658" i="2"/>
  <c r="BG658" i="2"/>
  <c r="BF658" i="2"/>
  <c r="T658" i="2"/>
  <c r="R658" i="2"/>
  <c r="P658" i="2"/>
  <c r="BI655" i="2"/>
  <c r="BH655" i="2"/>
  <c r="BG655" i="2"/>
  <c r="BF655" i="2"/>
  <c r="T655" i="2"/>
  <c r="R655" i="2"/>
  <c r="P655" i="2"/>
  <c r="BI652" i="2"/>
  <c r="BH652" i="2"/>
  <c r="BG652" i="2"/>
  <c r="BF652" i="2"/>
  <c r="T652" i="2"/>
  <c r="R652" i="2"/>
  <c r="P652" i="2"/>
  <c r="BI649" i="2"/>
  <c r="BH649" i="2"/>
  <c r="BG649" i="2"/>
  <c r="BF649" i="2"/>
  <c r="T649" i="2"/>
  <c r="R649" i="2"/>
  <c r="P649" i="2"/>
  <c r="BI646" i="2"/>
  <c r="BH646" i="2"/>
  <c r="BG646" i="2"/>
  <c r="BF646" i="2"/>
  <c r="T646" i="2"/>
  <c r="R646" i="2"/>
  <c r="P646" i="2"/>
  <c r="BI645" i="2"/>
  <c r="BH645" i="2"/>
  <c r="BG645" i="2"/>
  <c r="BF645" i="2"/>
  <c r="T645" i="2"/>
  <c r="R645" i="2"/>
  <c r="P645" i="2"/>
  <c r="BI644" i="2"/>
  <c r="BH644" i="2"/>
  <c r="BG644" i="2"/>
  <c r="BF644" i="2"/>
  <c r="T644" i="2"/>
  <c r="R644" i="2"/>
  <c r="P644" i="2"/>
  <c r="BI640" i="2"/>
  <c r="BH640" i="2"/>
  <c r="BG640" i="2"/>
  <c r="BF640" i="2"/>
  <c r="T640" i="2"/>
  <c r="R640" i="2"/>
  <c r="P640" i="2"/>
  <c r="BI636" i="2"/>
  <c r="BH636" i="2"/>
  <c r="BG636" i="2"/>
  <c r="BF636" i="2"/>
  <c r="T636" i="2"/>
  <c r="R636" i="2"/>
  <c r="P636" i="2"/>
  <c r="BI632" i="2"/>
  <c r="BH632" i="2"/>
  <c r="BG632" i="2"/>
  <c r="BF632" i="2"/>
  <c r="T632" i="2"/>
  <c r="R632" i="2"/>
  <c r="P632" i="2"/>
  <c r="BI628" i="2"/>
  <c r="BH628" i="2"/>
  <c r="BG628" i="2"/>
  <c r="BF628" i="2"/>
  <c r="T628" i="2"/>
  <c r="R628" i="2"/>
  <c r="P628" i="2"/>
  <c r="BI624" i="2"/>
  <c r="BH624" i="2"/>
  <c r="BG624" i="2"/>
  <c r="BF624" i="2"/>
  <c r="T624" i="2"/>
  <c r="R624" i="2"/>
  <c r="P624" i="2"/>
  <c r="BI621" i="2"/>
  <c r="BH621" i="2"/>
  <c r="BG621" i="2"/>
  <c r="BF621" i="2"/>
  <c r="T621" i="2"/>
  <c r="R621" i="2"/>
  <c r="P621" i="2"/>
  <c r="BI616" i="2"/>
  <c r="BH616" i="2"/>
  <c r="BG616" i="2"/>
  <c r="BF616" i="2"/>
  <c r="T616" i="2"/>
  <c r="R616" i="2"/>
  <c r="P616" i="2"/>
  <c r="BI613" i="2"/>
  <c r="BH613" i="2"/>
  <c r="BG613" i="2"/>
  <c r="BF613" i="2"/>
  <c r="T613" i="2"/>
  <c r="R613" i="2"/>
  <c r="P613" i="2"/>
  <c r="BI610" i="2"/>
  <c r="BH610" i="2"/>
  <c r="BG610" i="2"/>
  <c r="BF610" i="2"/>
  <c r="T610" i="2"/>
  <c r="R610" i="2"/>
  <c r="P610" i="2"/>
  <c r="BI607" i="2"/>
  <c r="BH607" i="2"/>
  <c r="BG607" i="2"/>
  <c r="BF607" i="2"/>
  <c r="T607" i="2"/>
  <c r="R607" i="2"/>
  <c r="P607" i="2"/>
  <c r="BI601" i="2"/>
  <c r="BH601" i="2"/>
  <c r="BG601" i="2"/>
  <c r="BF601" i="2"/>
  <c r="T601" i="2"/>
  <c r="R601" i="2"/>
  <c r="P601" i="2"/>
  <c r="BI595" i="2"/>
  <c r="BH595" i="2"/>
  <c r="BG595" i="2"/>
  <c r="BF595" i="2"/>
  <c r="T595" i="2"/>
  <c r="R595" i="2"/>
  <c r="P595" i="2"/>
  <c r="BI589" i="2"/>
  <c r="BH589" i="2"/>
  <c r="BG589" i="2"/>
  <c r="BF589" i="2"/>
  <c r="T589" i="2"/>
  <c r="R589" i="2"/>
  <c r="P589" i="2"/>
  <c r="BI586" i="2"/>
  <c r="BH586" i="2"/>
  <c r="BG586" i="2"/>
  <c r="BF586" i="2"/>
  <c r="T586" i="2"/>
  <c r="R586" i="2"/>
  <c r="P586" i="2"/>
  <c r="BI582" i="2"/>
  <c r="BH582" i="2"/>
  <c r="BG582" i="2"/>
  <c r="BF582" i="2"/>
  <c r="T582" i="2"/>
  <c r="R582" i="2"/>
  <c r="P582" i="2"/>
  <c r="BI578" i="2"/>
  <c r="BH578" i="2"/>
  <c r="BG578" i="2"/>
  <c r="BF578" i="2"/>
  <c r="T578" i="2"/>
  <c r="R578" i="2"/>
  <c r="P578" i="2"/>
  <c r="BI574" i="2"/>
  <c r="BH574" i="2"/>
  <c r="BG574" i="2"/>
  <c r="BF574" i="2"/>
  <c r="T574" i="2"/>
  <c r="R574" i="2"/>
  <c r="P574" i="2"/>
  <c r="BI570" i="2"/>
  <c r="BH570" i="2"/>
  <c r="BG570" i="2"/>
  <c r="BF570" i="2"/>
  <c r="T570" i="2"/>
  <c r="R570" i="2"/>
  <c r="P570" i="2"/>
  <c r="BI566" i="2"/>
  <c r="BH566" i="2"/>
  <c r="BG566" i="2"/>
  <c r="BF566" i="2"/>
  <c r="T566" i="2"/>
  <c r="R566" i="2"/>
  <c r="P566" i="2"/>
  <c r="BI562" i="2"/>
  <c r="BH562" i="2"/>
  <c r="BG562" i="2"/>
  <c r="BF562" i="2"/>
  <c r="T562" i="2"/>
  <c r="R562" i="2"/>
  <c r="P562" i="2"/>
  <c r="BI558" i="2"/>
  <c r="BH558" i="2"/>
  <c r="BG558" i="2"/>
  <c r="BF558" i="2"/>
  <c r="T558" i="2"/>
  <c r="R558" i="2"/>
  <c r="P558" i="2"/>
  <c r="BI554" i="2"/>
  <c r="BH554" i="2"/>
  <c r="BG554" i="2"/>
  <c r="BF554" i="2"/>
  <c r="T554" i="2"/>
  <c r="R554" i="2"/>
  <c r="P554" i="2"/>
  <c r="BI551" i="2"/>
  <c r="BH551" i="2"/>
  <c r="BG551" i="2"/>
  <c r="BF551" i="2"/>
  <c r="T551" i="2"/>
  <c r="R551" i="2"/>
  <c r="P551" i="2"/>
  <c r="BI548" i="2"/>
  <c r="BH548" i="2"/>
  <c r="BG548" i="2"/>
  <c r="BF548" i="2"/>
  <c r="T548" i="2"/>
  <c r="R548" i="2"/>
  <c r="P548" i="2"/>
  <c r="BI538" i="2"/>
  <c r="BH538" i="2"/>
  <c r="BG538" i="2"/>
  <c r="BF538" i="2"/>
  <c r="T538" i="2"/>
  <c r="R538" i="2"/>
  <c r="P538" i="2"/>
  <c r="BI531" i="2"/>
  <c r="BH531" i="2"/>
  <c r="BG531" i="2"/>
  <c r="BF531" i="2"/>
  <c r="T531" i="2"/>
  <c r="R531" i="2"/>
  <c r="P531" i="2"/>
  <c r="BI524" i="2"/>
  <c r="BH524" i="2"/>
  <c r="BG524" i="2"/>
  <c r="BF524" i="2"/>
  <c r="T524" i="2"/>
  <c r="R524" i="2"/>
  <c r="P524" i="2"/>
  <c r="BI520" i="2"/>
  <c r="BH520" i="2"/>
  <c r="BG520" i="2"/>
  <c r="BF520" i="2"/>
  <c r="T520" i="2"/>
  <c r="R520" i="2"/>
  <c r="P520" i="2"/>
  <c r="BI516" i="2"/>
  <c r="BH516" i="2"/>
  <c r="BG516" i="2"/>
  <c r="BF516" i="2"/>
  <c r="T516" i="2"/>
  <c r="R516" i="2"/>
  <c r="P516" i="2"/>
  <c r="BI511" i="2"/>
  <c r="BH511" i="2"/>
  <c r="BG511" i="2"/>
  <c r="BF511" i="2"/>
  <c r="T511" i="2"/>
  <c r="R511" i="2"/>
  <c r="P511" i="2"/>
  <c r="BI507" i="2"/>
  <c r="BH507" i="2"/>
  <c r="BG507" i="2"/>
  <c r="BF507" i="2"/>
  <c r="T507" i="2"/>
  <c r="R507" i="2"/>
  <c r="P507" i="2"/>
  <c r="BI504" i="2"/>
  <c r="BH504" i="2"/>
  <c r="BG504" i="2"/>
  <c r="BF504" i="2"/>
  <c r="T504" i="2"/>
  <c r="R504" i="2"/>
  <c r="P504" i="2"/>
  <c r="BI498" i="2"/>
  <c r="BH498" i="2"/>
  <c r="BG498" i="2"/>
  <c r="BF498" i="2"/>
  <c r="T498" i="2"/>
  <c r="R498" i="2"/>
  <c r="P498" i="2"/>
  <c r="BI491" i="2"/>
  <c r="BH491" i="2"/>
  <c r="BG491" i="2"/>
  <c r="BF491" i="2"/>
  <c r="T491" i="2"/>
  <c r="R491" i="2"/>
  <c r="P491" i="2"/>
  <c r="BI488" i="2"/>
  <c r="BH488" i="2"/>
  <c r="BG488" i="2"/>
  <c r="BF488" i="2"/>
  <c r="T488" i="2"/>
  <c r="R488" i="2"/>
  <c r="P488" i="2"/>
  <c r="BI482" i="2"/>
  <c r="BH482" i="2"/>
  <c r="BG482" i="2"/>
  <c r="BF482" i="2"/>
  <c r="T482" i="2"/>
  <c r="R482" i="2"/>
  <c r="P482" i="2"/>
  <c r="BI476" i="2"/>
  <c r="BH476" i="2"/>
  <c r="BG476" i="2"/>
  <c r="BF476" i="2"/>
  <c r="T476" i="2"/>
  <c r="R476" i="2"/>
  <c r="P476" i="2"/>
  <c r="BI469" i="2"/>
  <c r="BH469" i="2"/>
  <c r="BG469" i="2"/>
  <c r="BF469" i="2"/>
  <c r="T469" i="2"/>
  <c r="R469" i="2"/>
  <c r="P469" i="2"/>
  <c r="BI466" i="2"/>
  <c r="BH466" i="2"/>
  <c r="BG466" i="2"/>
  <c r="BF466" i="2"/>
  <c r="T466" i="2"/>
  <c r="R466" i="2"/>
  <c r="P466" i="2"/>
  <c r="BI460" i="2"/>
  <c r="BH460" i="2"/>
  <c r="BG460" i="2"/>
  <c r="BF460" i="2"/>
  <c r="T460" i="2"/>
  <c r="R460" i="2"/>
  <c r="P460" i="2"/>
  <c r="BI456" i="2"/>
  <c r="BH456" i="2"/>
  <c r="BG456" i="2"/>
  <c r="BF456" i="2"/>
  <c r="T456" i="2"/>
  <c r="R456" i="2"/>
  <c r="P456" i="2"/>
  <c r="BI453" i="2"/>
  <c r="BH453" i="2"/>
  <c r="BG453" i="2"/>
  <c r="BF453" i="2"/>
  <c r="T453" i="2"/>
  <c r="R453" i="2"/>
  <c r="P453" i="2"/>
  <c r="BI449" i="2"/>
  <c r="BH449" i="2"/>
  <c r="BG449" i="2"/>
  <c r="BF449" i="2"/>
  <c r="T449" i="2"/>
  <c r="R449" i="2"/>
  <c r="P449" i="2"/>
  <c r="BI446" i="2"/>
  <c r="BH446" i="2"/>
  <c r="BG446" i="2"/>
  <c r="BF446" i="2"/>
  <c r="T446" i="2"/>
  <c r="R446" i="2"/>
  <c r="P446" i="2"/>
  <c r="BI441" i="2"/>
  <c r="BH441" i="2"/>
  <c r="BG441" i="2"/>
  <c r="BF441" i="2"/>
  <c r="T441" i="2"/>
  <c r="R441" i="2"/>
  <c r="P441" i="2"/>
  <c r="BI437" i="2"/>
  <c r="BH437" i="2"/>
  <c r="BG437" i="2"/>
  <c r="BF437" i="2"/>
  <c r="T437" i="2"/>
  <c r="R437" i="2"/>
  <c r="P437" i="2"/>
  <c r="BI432" i="2"/>
  <c r="BH432" i="2"/>
  <c r="BG432" i="2"/>
  <c r="BF432" i="2"/>
  <c r="T432" i="2"/>
  <c r="R432" i="2"/>
  <c r="P432" i="2"/>
  <c r="BI420" i="2"/>
  <c r="BH420" i="2"/>
  <c r="BG420" i="2"/>
  <c r="BF420" i="2"/>
  <c r="T420" i="2"/>
  <c r="R420" i="2"/>
  <c r="P420" i="2"/>
  <c r="BI417" i="2"/>
  <c r="BH417" i="2"/>
  <c r="BG417" i="2"/>
  <c r="BF417" i="2"/>
  <c r="T417" i="2"/>
  <c r="R417" i="2"/>
  <c r="P417" i="2"/>
  <c r="BI413" i="2"/>
  <c r="BH413" i="2"/>
  <c r="BG413" i="2"/>
  <c r="BF413" i="2"/>
  <c r="T413" i="2"/>
  <c r="R413" i="2"/>
  <c r="P413" i="2"/>
  <c r="BI409" i="2"/>
  <c r="BH409" i="2"/>
  <c r="BG409" i="2"/>
  <c r="BF409" i="2"/>
  <c r="T409" i="2"/>
  <c r="R409" i="2"/>
  <c r="P409" i="2"/>
  <c r="BI398" i="2"/>
  <c r="BH398" i="2"/>
  <c r="BG398" i="2"/>
  <c r="BF398" i="2"/>
  <c r="T398" i="2"/>
  <c r="R398" i="2"/>
  <c r="P398" i="2"/>
  <c r="BI394" i="2"/>
  <c r="BH394" i="2"/>
  <c r="BG394" i="2"/>
  <c r="BF394" i="2"/>
  <c r="T394" i="2"/>
  <c r="R394" i="2"/>
  <c r="P394" i="2"/>
  <c r="BI390" i="2"/>
  <c r="BH390" i="2"/>
  <c r="BG390" i="2"/>
  <c r="BF390" i="2"/>
  <c r="T390" i="2"/>
  <c r="R390" i="2"/>
  <c r="P390" i="2"/>
  <c r="BI385" i="2"/>
  <c r="BH385" i="2"/>
  <c r="BG385" i="2"/>
  <c r="BF385" i="2"/>
  <c r="T385" i="2"/>
  <c r="R385" i="2"/>
  <c r="P385" i="2"/>
  <c r="BI373" i="2"/>
  <c r="BH373" i="2"/>
  <c r="BG373" i="2"/>
  <c r="BF373" i="2"/>
  <c r="T373" i="2"/>
  <c r="R373" i="2"/>
  <c r="P373" i="2"/>
  <c r="BI368" i="2"/>
  <c r="BH368" i="2"/>
  <c r="BG368" i="2"/>
  <c r="BF368" i="2"/>
  <c r="T368" i="2"/>
  <c r="R368" i="2"/>
  <c r="P368" i="2"/>
  <c r="BI363" i="2"/>
  <c r="BH363" i="2"/>
  <c r="BG363" i="2"/>
  <c r="BF363" i="2"/>
  <c r="T363" i="2"/>
  <c r="R363" i="2"/>
  <c r="P363" i="2"/>
  <c r="BI360" i="2"/>
  <c r="BH360" i="2"/>
  <c r="BG360" i="2"/>
  <c r="BF360" i="2"/>
  <c r="T360" i="2"/>
  <c r="R360" i="2"/>
  <c r="P360" i="2"/>
  <c r="BI356" i="2"/>
  <c r="BH356" i="2"/>
  <c r="BG356" i="2"/>
  <c r="BF356" i="2"/>
  <c r="T356" i="2"/>
  <c r="R356" i="2"/>
  <c r="P356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1" i="2"/>
  <c r="BH331" i="2"/>
  <c r="BG331" i="2"/>
  <c r="BF331" i="2"/>
  <c r="T331" i="2"/>
  <c r="R331" i="2"/>
  <c r="P331" i="2"/>
  <c r="BI322" i="2"/>
  <c r="BH322" i="2"/>
  <c r="BG322" i="2"/>
  <c r="BF322" i="2"/>
  <c r="T322" i="2"/>
  <c r="R322" i="2"/>
  <c r="P322" i="2"/>
  <c r="BI315" i="2"/>
  <c r="BH315" i="2"/>
  <c r="BG315" i="2"/>
  <c r="BF315" i="2"/>
  <c r="T315" i="2"/>
  <c r="R315" i="2"/>
  <c r="P315" i="2"/>
  <c r="BI312" i="2"/>
  <c r="BH312" i="2"/>
  <c r="BG312" i="2"/>
  <c r="BF312" i="2"/>
  <c r="T312" i="2"/>
  <c r="R312" i="2"/>
  <c r="P312" i="2"/>
  <c r="BI307" i="2"/>
  <c r="BH307" i="2"/>
  <c r="BG307" i="2"/>
  <c r="BF307" i="2"/>
  <c r="T307" i="2"/>
  <c r="R307" i="2"/>
  <c r="P307" i="2"/>
  <c r="BI303" i="2"/>
  <c r="BH303" i="2"/>
  <c r="BG303" i="2"/>
  <c r="BF303" i="2"/>
  <c r="T303" i="2"/>
  <c r="R303" i="2"/>
  <c r="P303" i="2"/>
  <c r="BI300" i="2"/>
  <c r="BH300" i="2"/>
  <c r="BG300" i="2"/>
  <c r="BF300" i="2"/>
  <c r="T300" i="2"/>
  <c r="R300" i="2"/>
  <c r="P300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0" i="2"/>
  <c r="BH280" i="2"/>
  <c r="BG280" i="2"/>
  <c r="BF280" i="2"/>
  <c r="T280" i="2"/>
  <c r="R280" i="2"/>
  <c r="P280" i="2"/>
  <c r="BI274" i="2"/>
  <c r="BH274" i="2"/>
  <c r="BG274" i="2"/>
  <c r="BF274" i="2"/>
  <c r="T274" i="2"/>
  <c r="R274" i="2"/>
  <c r="P274" i="2"/>
  <c r="BI271" i="2"/>
  <c r="BH271" i="2"/>
  <c r="BG271" i="2"/>
  <c r="BF271" i="2"/>
  <c r="T271" i="2"/>
  <c r="R271" i="2"/>
  <c r="P271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51" i="2"/>
  <c r="BH251" i="2"/>
  <c r="BG251" i="2"/>
  <c r="BF251" i="2"/>
  <c r="T251" i="2"/>
  <c r="R251" i="2"/>
  <c r="P251" i="2"/>
  <c r="BI246" i="2"/>
  <c r="BH246" i="2"/>
  <c r="BG246" i="2"/>
  <c r="BF246" i="2"/>
  <c r="T246" i="2"/>
  <c r="R246" i="2"/>
  <c r="P246" i="2"/>
  <c r="BI242" i="2"/>
  <c r="BH242" i="2"/>
  <c r="BG242" i="2"/>
  <c r="BF242" i="2"/>
  <c r="T242" i="2"/>
  <c r="R242" i="2"/>
  <c r="P242" i="2"/>
  <c r="BI204" i="2"/>
  <c r="BH204" i="2"/>
  <c r="BG204" i="2"/>
  <c r="BF204" i="2"/>
  <c r="T204" i="2"/>
  <c r="R204" i="2"/>
  <c r="P204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49" i="2"/>
  <c r="BH149" i="2"/>
  <c r="BG149" i="2"/>
  <c r="BF149" i="2"/>
  <c r="T149" i="2"/>
  <c r="R149" i="2"/>
  <c r="P149" i="2"/>
  <c r="BI138" i="2"/>
  <c r="BH138" i="2"/>
  <c r="BG138" i="2"/>
  <c r="BF138" i="2"/>
  <c r="T138" i="2"/>
  <c r="R138" i="2"/>
  <c r="P138" i="2"/>
  <c r="BI133" i="2"/>
  <c r="BH133" i="2"/>
  <c r="BG133" i="2"/>
  <c r="BF133" i="2"/>
  <c r="T133" i="2"/>
  <c r="R133" i="2"/>
  <c r="P133" i="2"/>
  <c r="BI121" i="2"/>
  <c r="BH121" i="2"/>
  <c r="BG121" i="2"/>
  <c r="BF121" i="2"/>
  <c r="T121" i="2"/>
  <c r="R121" i="2"/>
  <c r="P121" i="2"/>
  <c r="BI115" i="2"/>
  <c r="BH115" i="2"/>
  <c r="BG115" i="2"/>
  <c r="BF115" i="2"/>
  <c r="T115" i="2"/>
  <c r="R115" i="2"/>
  <c r="P115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4" i="2"/>
  <c r="BH104" i="2"/>
  <c r="BG104" i="2"/>
  <c r="BF104" i="2"/>
  <c r="T104" i="2"/>
  <c r="R104" i="2"/>
  <c r="P104" i="2"/>
  <c r="J96" i="2"/>
  <c r="F94" i="2"/>
  <c r="E92" i="2"/>
  <c r="J54" i="2"/>
  <c r="F52" i="2"/>
  <c r="E50" i="2"/>
  <c r="J24" i="2"/>
  <c r="E24" i="2"/>
  <c r="J97" i="2" s="1"/>
  <c r="J23" i="2"/>
  <c r="J18" i="2"/>
  <c r="E18" i="2"/>
  <c r="F97" i="2" s="1"/>
  <c r="J17" i="2"/>
  <c r="J15" i="2"/>
  <c r="E15" i="2"/>
  <c r="F96" i="2" s="1"/>
  <c r="J14" i="2"/>
  <c r="J12" i="2"/>
  <c r="J52" i="2" s="1"/>
  <c r="E7" i="2"/>
  <c r="E90" i="2" s="1"/>
  <c r="L50" i="1"/>
  <c r="AM50" i="1"/>
  <c r="AM49" i="1"/>
  <c r="L49" i="1"/>
  <c r="AM47" i="1"/>
  <c r="L47" i="1"/>
  <c r="L45" i="1"/>
  <c r="L44" i="1"/>
  <c r="J672" i="2"/>
  <c r="J665" i="2"/>
  <c r="J661" i="2"/>
  <c r="BK655" i="2"/>
  <c r="BK652" i="2"/>
  <c r="BK649" i="2"/>
  <c r="BK646" i="2"/>
  <c r="BK645" i="2"/>
  <c r="BK644" i="2"/>
  <c r="BK640" i="2"/>
  <c r="BK636" i="2"/>
  <c r="J632" i="2"/>
  <c r="J624" i="2"/>
  <c r="BK616" i="2"/>
  <c r="J610" i="2"/>
  <c r="J601" i="2"/>
  <c r="J589" i="2"/>
  <c r="J582" i="2"/>
  <c r="BK574" i="2"/>
  <c r="J566" i="2"/>
  <c r="BK558" i="2"/>
  <c r="BK551" i="2"/>
  <c r="BK538" i="2"/>
  <c r="J524" i="2"/>
  <c r="BK516" i="2"/>
  <c r="J507" i="2"/>
  <c r="J498" i="2"/>
  <c r="BK482" i="2"/>
  <c r="J476" i="2"/>
  <c r="J466" i="2"/>
  <c r="BK456" i="2"/>
  <c r="BK449" i="2"/>
  <c r="J441" i="2"/>
  <c r="BK432" i="2"/>
  <c r="BK417" i="2"/>
  <c r="BK409" i="2"/>
  <c r="BK394" i="2"/>
  <c r="BK385" i="2"/>
  <c r="J368" i="2"/>
  <c r="J360" i="2"/>
  <c r="J348" i="2"/>
  <c r="BK339" i="2"/>
  <c r="BK331" i="2"/>
  <c r="J315" i="2"/>
  <c r="BK307" i="2"/>
  <c r="J300" i="2"/>
  <c r="J290" i="2"/>
  <c r="BK274" i="2"/>
  <c r="J265" i="2"/>
  <c r="J258" i="2"/>
  <c r="BK255" i="2"/>
  <c r="BK251" i="2"/>
  <c r="J242" i="2"/>
  <c r="J198" i="2"/>
  <c r="BK190" i="2"/>
  <c r="J138" i="2"/>
  <c r="BK121" i="2"/>
  <c r="BK110" i="2"/>
  <c r="BK104" i="2"/>
  <c r="BK669" i="2"/>
  <c r="BK632" i="2"/>
  <c r="BK624" i="2"/>
  <c r="J616" i="2"/>
  <c r="BK610" i="2"/>
  <c r="BK601" i="2"/>
  <c r="BK589" i="2"/>
  <c r="BK582" i="2"/>
  <c r="J574" i="2"/>
  <c r="BK566" i="2"/>
  <c r="J558" i="2"/>
  <c r="J551" i="2"/>
  <c r="J538" i="2"/>
  <c r="BK524" i="2"/>
  <c r="J516" i="2"/>
  <c r="BK507" i="2"/>
  <c r="BK498" i="2"/>
  <c r="J488" i="2"/>
  <c r="BK476" i="2"/>
  <c r="BK466" i="2"/>
  <c r="J456" i="2"/>
  <c r="J449" i="2"/>
  <c r="BK441" i="2"/>
  <c r="J432" i="2"/>
  <c r="J417" i="2"/>
  <c r="J409" i="2"/>
  <c r="J394" i="2"/>
  <c r="J385" i="2"/>
  <c r="BK368" i="2"/>
  <c r="BK360" i="2"/>
  <c r="BK348" i="2"/>
  <c r="J339" i="2"/>
  <c r="J331" i="2"/>
  <c r="BK315" i="2"/>
  <c r="J307" i="2"/>
  <c r="BK300" i="2"/>
  <c r="J294" i="2"/>
  <c r="J280" i="2"/>
  <c r="BK271" i="2"/>
  <c r="BK262" i="2"/>
  <c r="J251" i="2"/>
  <c r="BK242" i="2"/>
  <c r="BK194" i="2"/>
  <c r="BK149" i="2"/>
  <c r="BK133" i="2"/>
  <c r="BK115" i="2"/>
  <c r="BK107" i="2"/>
  <c r="AS54" i="1"/>
  <c r="BK665" i="2"/>
  <c r="BK661" i="2"/>
  <c r="BK658" i="2"/>
  <c r="J658" i="2"/>
  <c r="J655" i="2"/>
  <c r="J652" i="2"/>
  <c r="J649" i="2"/>
  <c r="J646" i="2"/>
  <c r="J645" i="2"/>
  <c r="J644" i="2"/>
  <c r="J640" i="2"/>
  <c r="J636" i="2"/>
  <c r="J628" i="2"/>
  <c r="J621" i="2"/>
  <c r="BK613" i="2"/>
  <c r="BK607" i="2"/>
  <c r="BK595" i="2"/>
  <c r="J586" i="2"/>
  <c r="BK578" i="2"/>
  <c r="BK570" i="2"/>
  <c r="BK562" i="2"/>
  <c r="BK554" i="2"/>
  <c r="J548" i="2"/>
  <c r="BK531" i="2"/>
  <c r="BK520" i="2"/>
  <c r="J511" i="2"/>
  <c r="J504" i="2"/>
  <c r="J491" i="2"/>
  <c r="BK488" i="2"/>
  <c r="J469" i="2"/>
  <c r="BK460" i="2"/>
  <c r="BK453" i="2"/>
  <c r="BK446" i="2"/>
  <c r="BK437" i="2"/>
  <c r="J420" i="2"/>
  <c r="BK413" i="2"/>
  <c r="J398" i="2"/>
  <c r="J390" i="2"/>
  <c r="BK373" i="2"/>
  <c r="BK363" i="2"/>
  <c r="J356" i="2"/>
  <c r="BK345" i="2"/>
  <c r="BK336" i="2"/>
  <c r="BK322" i="2"/>
  <c r="BK312" i="2"/>
  <c r="J303" i="2"/>
  <c r="J297" i="2"/>
  <c r="BK294" i="2"/>
  <c r="BK280" i="2"/>
  <c r="J271" i="2"/>
  <c r="J262" i="2"/>
  <c r="J255" i="2"/>
  <c r="J246" i="2"/>
  <c r="J204" i="2"/>
  <c r="J194" i="2"/>
  <c r="J149" i="2"/>
  <c r="J133" i="2"/>
  <c r="J115" i="2"/>
  <c r="J107" i="2"/>
  <c r="BK672" i="2"/>
  <c r="J669" i="2"/>
  <c r="BK628" i="2"/>
  <c r="BK621" i="2"/>
  <c r="J613" i="2"/>
  <c r="J607" i="2"/>
  <c r="J595" i="2"/>
  <c r="BK586" i="2"/>
  <c r="J578" i="2"/>
  <c r="J570" i="2"/>
  <c r="J562" i="2"/>
  <c r="J554" i="2"/>
  <c r="BK548" i="2"/>
  <c r="J531" i="2"/>
  <c r="J520" i="2"/>
  <c r="BK511" i="2"/>
  <c r="BK504" i="2"/>
  <c r="BK491" i="2"/>
  <c r="J482" i="2"/>
  <c r="BK469" i="2"/>
  <c r="J460" i="2"/>
  <c r="J453" i="2"/>
  <c r="J446" i="2"/>
  <c r="J437" i="2"/>
  <c r="BK420" i="2"/>
  <c r="J413" i="2"/>
  <c r="BK398" i="2"/>
  <c r="BK390" i="2"/>
  <c r="J373" i="2"/>
  <c r="J363" i="2"/>
  <c r="BK356" i="2"/>
  <c r="J345" i="2"/>
  <c r="J336" i="2"/>
  <c r="J322" i="2"/>
  <c r="J312" i="2"/>
  <c r="BK303" i="2"/>
  <c r="BK297" i="2"/>
  <c r="BK290" i="2"/>
  <c r="J274" i="2"/>
  <c r="BK265" i="2"/>
  <c r="BK258" i="2"/>
  <c r="BK246" i="2"/>
  <c r="BK204" i="2"/>
  <c r="BK198" i="2"/>
  <c r="J190" i="2"/>
  <c r="BK138" i="2"/>
  <c r="J121" i="2"/>
  <c r="J110" i="2"/>
  <c r="J104" i="2"/>
  <c r="BK103" i="2" l="1"/>
  <c r="J103" i="2" s="1"/>
  <c r="J62" i="2" s="1"/>
  <c r="P103" i="2"/>
  <c r="BK120" i="2"/>
  <c r="J120" i="2"/>
  <c r="J63" i="2" s="1"/>
  <c r="R120" i="2"/>
  <c r="BK137" i="2"/>
  <c r="J137" i="2" s="1"/>
  <c r="J64" i="2" s="1"/>
  <c r="R137" i="2"/>
  <c r="BK193" i="2"/>
  <c r="J193" i="2" s="1"/>
  <c r="J65" i="2" s="1"/>
  <c r="R193" i="2"/>
  <c r="T193" i="2"/>
  <c r="BK203" i="2"/>
  <c r="J203" i="2" s="1"/>
  <c r="J66" i="2" s="1"/>
  <c r="P203" i="2"/>
  <c r="T203" i="2"/>
  <c r="P245" i="2"/>
  <c r="T245" i="2"/>
  <c r="P270" i="2"/>
  <c r="T270" i="2"/>
  <c r="P293" i="2"/>
  <c r="R293" i="2"/>
  <c r="BK311" i="2"/>
  <c r="BK310" i="2" s="1"/>
  <c r="J310" i="2" s="1"/>
  <c r="J70" i="2" s="1"/>
  <c r="R311" i="2"/>
  <c r="R310" i="2" s="1"/>
  <c r="BK330" i="2"/>
  <c r="R330" i="2"/>
  <c r="BK445" i="2"/>
  <c r="J445" i="2" s="1"/>
  <c r="J74" i="2" s="1"/>
  <c r="T445" i="2"/>
  <c r="T515" i="2"/>
  <c r="R651" i="2"/>
  <c r="BK668" i="2"/>
  <c r="J668" i="2" s="1"/>
  <c r="J80" i="2" s="1"/>
  <c r="R668" i="2"/>
  <c r="R103" i="2"/>
  <c r="T103" i="2"/>
  <c r="P120" i="2"/>
  <c r="T120" i="2"/>
  <c r="P137" i="2"/>
  <c r="T137" i="2"/>
  <c r="P193" i="2"/>
  <c r="R203" i="2"/>
  <c r="BK245" i="2"/>
  <c r="J245" i="2" s="1"/>
  <c r="J67" i="2" s="1"/>
  <c r="R245" i="2"/>
  <c r="BK270" i="2"/>
  <c r="J270" i="2" s="1"/>
  <c r="J68" i="2" s="1"/>
  <c r="R270" i="2"/>
  <c r="BK293" i="2"/>
  <c r="J293" i="2" s="1"/>
  <c r="J69" i="2" s="1"/>
  <c r="T293" i="2"/>
  <c r="P311" i="2"/>
  <c r="P310" i="2" s="1"/>
  <c r="T311" i="2"/>
  <c r="T310" i="2" s="1"/>
  <c r="P330" i="2"/>
  <c r="T330" i="2"/>
  <c r="P445" i="2"/>
  <c r="R445" i="2"/>
  <c r="BK515" i="2"/>
  <c r="J515" i="2" s="1"/>
  <c r="J75" i="2" s="1"/>
  <c r="P515" i="2"/>
  <c r="R515" i="2"/>
  <c r="BK643" i="2"/>
  <c r="J643" i="2" s="1"/>
  <c r="J76" i="2" s="1"/>
  <c r="P643" i="2"/>
  <c r="R643" i="2"/>
  <c r="T643" i="2"/>
  <c r="BK651" i="2"/>
  <c r="J651" i="2" s="1"/>
  <c r="J78" i="2" s="1"/>
  <c r="P651" i="2"/>
  <c r="T651" i="2"/>
  <c r="P668" i="2"/>
  <c r="T668" i="2"/>
  <c r="E48" i="2"/>
  <c r="F54" i="2"/>
  <c r="F55" i="2"/>
  <c r="J94" i="2"/>
  <c r="BE115" i="2"/>
  <c r="BE133" i="2"/>
  <c r="BE138" i="2"/>
  <c r="BE194" i="2"/>
  <c r="BE242" i="2"/>
  <c r="BE258" i="2"/>
  <c r="BE262" i="2"/>
  <c r="BE297" i="2"/>
  <c r="BE300" i="2"/>
  <c r="BE303" i="2"/>
  <c r="BE312" i="2"/>
  <c r="BE315" i="2"/>
  <c r="BE331" i="2"/>
  <c r="BE345" i="2"/>
  <c r="BE356" i="2"/>
  <c r="BE363" i="2"/>
  <c r="BE385" i="2"/>
  <c r="BE394" i="2"/>
  <c r="BE398" i="2"/>
  <c r="BE409" i="2"/>
  <c r="BE417" i="2"/>
  <c r="BE420" i="2"/>
  <c r="BE437" i="2"/>
  <c r="BE441" i="2"/>
  <c r="BE460" i="2"/>
  <c r="BE466" i="2"/>
  <c r="BE476" i="2"/>
  <c r="BE482" i="2"/>
  <c r="BE488" i="2"/>
  <c r="BE491" i="2"/>
  <c r="BE498" i="2"/>
  <c r="BE504" i="2"/>
  <c r="BE511" i="2"/>
  <c r="BE516" i="2"/>
  <c r="BE531" i="2"/>
  <c r="BE551" i="2"/>
  <c r="BE562" i="2"/>
  <c r="BE570" i="2"/>
  <c r="BE578" i="2"/>
  <c r="BE589" i="2"/>
  <c r="BE595" i="2"/>
  <c r="BE607" i="2"/>
  <c r="BE610" i="2"/>
  <c r="BE621" i="2"/>
  <c r="BE628" i="2"/>
  <c r="BE632" i="2"/>
  <c r="BE665" i="2"/>
  <c r="BE669" i="2"/>
  <c r="BE672" i="2"/>
  <c r="J55" i="2"/>
  <c r="BE104" i="2"/>
  <c r="BE107" i="2"/>
  <c r="BE110" i="2"/>
  <c r="BE121" i="2"/>
  <c r="BE149" i="2"/>
  <c r="BE190" i="2"/>
  <c r="BE198" i="2"/>
  <c r="BE204" i="2"/>
  <c r="BE246" i="2"/>
  <c r="BE251" i="2"/>
  <c r="BE255" i="2"/>
  <c r="BE265" i="2"/>
  <c r="BE271" i="2"/>
  <c r="BE274" i="2"/>
  <c r="BE280" i="2"/>
  <c r="BE290" i="2"/>
  <c r="BE294" i="2"/>
  <c r="BE307" i="2"/>
  <c r="BE322" i="2"/>
  <c r="BE336" i="2"/>
  <c r="BE339" i="2"/>
  <c r="BE348" i="2"/>
  <c r="BE360" i="2"/>
  <c r="BE368" i="2"/>
  <c r="BE373" i="2"/>
  <c r="BE390" i="2"/>
  <c r="BE413" i="2"/>
  <c r="BE432" i="2"/>
  <c r="BE446" i="2"/>
  <c r="BE449" i="2"/>
  <c r="BE453" i="2"/>
  <c r="BE456" i="2"/>
  <c r="BE469" i="2"/>
  <c r="BE507" i="2"/>
  <c r="BE520" i="2"/>
  <c r="BE524" i="2"/>
  <c r="BE538" i="2"/>
  <c r="BE548" i="2"/>
  <c r="BE554" i="2"/>
  <c r="BE558" i="2"/>
  <c r="BE566" i="2"/>
  <c r="BE574" i="2"/>
  <c r="BE582" i="2"/>
  <c r="BE586" i="2"/>
  <c r="BE601" i="2"/>
  <c r="BE613" i="2"/>
  <c r="BE616" i="2"/>
  <c r="BE624" i="2"/>
  <c r="BE636" i="2"/>
  <c r="BE640" i="2"/>
  <c r="BE644" i="2"/>
  <c r="BE645" i="2"/>
  <c r="BE646" i="2"/>
  <c r="BE649" i="2"/>
  <c r="BE652" i="2"/>
  <c r="BE655" i="2"/>
  <c r="BE658" i="2"/>
  <c r="BE661" i="2"/>
  <c r="BK664" i="2"/>
  <c r="J664" i="2" s="1"/>
  <c r="J79" i="2" s="1"/>
  <c r="F34" i="2"/>
  <c r="BA55" i="1" s="1"/>
  <c r="BA54" i="1" s="1"/>
  <c r="AW54" i="1" s="1"/>
  <c r="AK30" i="1" s="1"/>
  <c r="J34" i="2"/>
  <c r="AW55" i="1" s="1"/>
  <c r="F37" i="2"/>
  <c r="BD55" i="1" s="1"/>
  <c r="BD54" i="1" s="1"/>
  <c r="W33" i="1" s="1"/>
  <c r="F35" i="2"/>
  <c r="BB55" i="1" s="1"/>
  <c r="BB54" i="1" s="1"/>
  <c r="W31" i="1" s="1"/>
  <c r="F36" i="2"/>
  <c r="BC55" i="1" s="1"/>
  <c r="BC54" i="1" s="1"/>
  <c r="W32" i="1" s="1"/>
  <c r="T329" i="2" l="1"/>
  <c r="R650" i="2"/>
  <c r="P650" i="2"/>
  <c r="P329" i="2"/>
  <c r="T102" i="2"/>
  <c r="T101" i="2" s="1"/>
  <c r="BK329" i="2"/>
  <c r="J329" i="2" s="1"/>
  <c r="J72" i="2" s="1"/>
  <c r="T650" i="2"/>
  <c r="R102" i="2"/>
  <c r="R329" i="2"/>
  <c r="P102" i="2"/>
  <c r="BK102" i="2"/>
  <c r="J102" i="2" s="1"/>
  <c r="J61" i="2" s="1"/>
  <c r="J311" i="2"/>
  <c r="J71" i="2"/>
  <c r="J330" i="2"/>
  <c r="J73" i="2" s="1"/>
  <c r="BK650" i="2"/>
  <c r="J650" i="2" s="1"/>
  <c r="J77" i="2" s="1"/>
  <c r="AX54" i="1"/>
  <c r="W30" i="1"/>
  <c r="J33" i="2"/>
  <c r="AV55" i="1" s="1"/>
  <c r="AT55" i="1" s="1"/>
  <c r="AY54" i="1"/>
  <c r="F33" i="2"/>
  <c r="AZ55" i="1" s="1"/>
  <c r="AZ54" i="1" s="1"/>
  <c r="W29" i="1" s="1"/>
  <c r="P101" i="2" l="1"/>
  <c r="R101" i="2"/>
  <c r="R100" i="2" s="1"/>
  <c r="P100" i="2"/>
  <c r="AU55" i="1" s="1"/>
  <c r="AU54" i="1" s="1"/>
  <c r="T100" i="2"/>
  <c r="BK101" i="2"/>
  <c r="J101" i="2" s="1"/>
  <c r="J60" i="2" s="1"/>
  <c r="AV54" i="1"/>
  <c r="AK29" i="1" s="1"/>
  <c r="BK100" i="2" l="1"/>
  <c r="J100" i="2" s="1"/>
  <c r="J59" i="2" s="1"/>
  <c r="AT54" i="1"/>
  <c r="J30" i="2" l="1"/>
  <c r="AG55" i="1" s="1"/>
  <c r="AN55" i="1" s="1"/>
  <c r="J39" i="2" l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<sst xmlns="http://schemas.openxmlformats.org/spreadsheetml/2006/main" count="6510" uniqueCount="987">
  <si>
    <t>Export Komplet</t>
  </si>
  <si>
    <t>VZ</t>
  </si>
  <si>
    <t>2.0</t>
  </si>
  <si>
    <t/>
  </si>
  <si>
    <t>False</t>
  </si>
  <si>
    <t>{a743c089-0018-4c4d-96a4-c3a22e7f2dd9}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</si>
  <si>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</si>
  <si>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</si>
  <si>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</si>
  <si>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</si>
  <si>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</si>
  <si>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</si>
  <si>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</si>
  <si>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</si>
  <si>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</si>
  <si>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</si>
  <si>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</si>
  <si>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vodovodu v ul. Pražská, Třeboň</t>
  </si>
  <si>
    <t>KSO:</t>
  </si>
  <si>
    <t>CC-CZ:</t>
  </si>
  <si>
    <t>Místo:</t>
  </si>
  <si>
    <t>Třeboň</t>
  </si>
  <si>
    <t>Datum:</t>
  </si>
  <si>
    <t>1. 5. 2020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</si>
  <si>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</si>
  <si>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</si>
  <si>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</si>
  <si>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</si>
  <si>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</si>
  <si>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</si>
  <si>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</si>
  <si>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65968263</t>
  </si>
  <si>
    <t>Ing.Jana Máchová - vodohospodářská projekce</t>
  </si>
  <si>
    <t>CZ 7053091243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</si>
  <si>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</si>
  <si>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</si>
  <si>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</si>
  <si>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</si>
  <si>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</si>
  <si>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</si>
  <si>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</si>
  <si>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</si>
  <si>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</si>
  <si>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</si>
  <si>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</si>
  <si>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</si>
  <si>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</si>
  <si>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</si>
  <si>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</si>
  <si>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</si>
  <si>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</si>
  <si>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</si>
  <si>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</si>
  <si>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</si>
  <si>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</si>
  <si>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</si>
  <si>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</si>
  <si>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</si>
  <si>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</si>
  <si>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</si>
  <si>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</si>
  <si>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</si>
  <si>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</si>
  <si>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</si>
  <si>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</si>
  <si>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</si>
  <si>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</si>
  <si>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</si>
  <si>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</si>
  <si>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</si>
  <si>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</si>
  <si>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</si>
  <si>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</si>
  <si>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</si>
  <si>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</si>
  <si>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</si>
  <si>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</si>
  <si>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</si>
  <si>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Vodovod</t>
  </si>
  <si>
    <t>STA</t>
  </si>
  <si>
    <t>1</t>
  </si>
  <si>
    <t>{93b1d295-26e5-4b00-87cd-5bc1509a5ef4}</t>
  </si>
  <si>
    <t>2</t>
  </si>
  <si>
    <t>KRYCÍ LIST SOUPISU PRACÍ</t>
  </si>
  <si>
    <t>Objekt:</t>
  </si>
  <si>
    <t>SO 01 - Vodovod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</si>
  <si>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</si>
  <si>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</si>
  <si>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</si>
  <si>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</si>
  <si>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</si>
  <si>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</si>
  <si>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</si>
  <si>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</si>
  <si>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</si>
  <si>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14 - Zemní práce - ražení a protlačování</t>
  </si>
  <si>
    <t xml:space="preserve">      15 - Zemní práce - zajištění výkopu, násypu a svahu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</si>
  <si>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</si>
  <si>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</si>
  <si>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</si>
  <si>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 xml:space="preserve">    4 - Vodorovné konstrukce</t>
  </si>
  <si>
    <t xml:space="preserve">      45 - Podkladní a vedlejší konstrukce kromě vozovek a železničního svršku</t>
  </si>
  <si>
    <t xml:space="preserve">    8 - Trubní vedení</t>
  </si>
  <si>
    <t xml:space="preserve">      85 - Potrubí z trub litinových</t>
  </si>
  <si>
    <t xml:space="preserve">      87 - Potrubí z trub plastických a skleněných</t>
  </si>
  <si>
    <t xml:space="preserve">      89 - Trubní vedení - ostatní konstrukce</t>
  </si>
  <si>
    <t xml:space="preserve">    99 - Přesun hmot a manipulace se sutí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</si>
  <si>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</si>
  <si>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</si>
  <si>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</si>
  <si>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</si>
  <si>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</si>
  <si>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</si>
  <si>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</si>
  <si>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</si>
  <si>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</si>
  <si>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</si>
  <si>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</si>
  <si>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</si>
  <si>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</si>
  <si>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</si>
  <si>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</si>
  <si>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</si>
  <si>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</si>
  <si>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</si>
  <si>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</si>
  <si>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</si>
  <si>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</si>
  <si>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</si>
  <si>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</si>
  <si>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</si>
  <si>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115101201</t>
  </si>
  <si>
    <t>Čerpání vody na dopravní výšku do 10 m s uvažovaným průměrným přítokem do 500 l/min</t>
  </si>
  <si>
    <t>hod</t>
  </si>
  <si>
    <t>CS ÚRS 2020 01</t>
  </si>
  <si>
    <t>4</t>
  </si>
  <si>
    <t>3</t>
  </si>
  <si>
    <t>-177835249</t>
  </si>
  <si>
    <t>VV</t>
  </si>
  <si>
    <t>"odhad" 2*8</t>
  </si>
  <si>
    <t>Součet</t>
  </si>
  <si>
    <t>115101301</t>
  </si>
  <si>
    <t>Pohotovost záložní čerpací soupravy pro dopravní výšku do 10 m s uvažovaným průměrným přítokem do 500 l/min</t>
  </si>
  <si>
    <t>den</t>
  </si>
  <si>
    <t>-715567123</t>
  </si>
  <si>
    <t>"odhad" 2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</si>
  <si>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</si>
  <si>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</si>
  <si>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m</t>
  </si>
  <si>
    <t>1250002080</t>
  </si>
  <si>
    <t xml:space="preserve">"hlavní řad" </t>
  </si>
  <si>
    <t>"km 0,50580 - plynovod" 1,0</t>
  </si>
  <si>
    <t>"km 0,53893 - plynovod" 1,0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</si>
  <si>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</si>
  <si>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</si>
  <si>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1993303608</t>
  </si>
  <si>
    <t>"km 0,59038 - sdělovací kabel" 1,0</t>
  </si>
  <si>
    <t>"km 0,62255 - kabel NN" 1,0</t>
  </si>
  <si>
    <t>12</t>
  </si>
  <si>
    <t>Zemní práce - odkopávky a prokopávky</t>
  </si>
  <si>
    <t>5</t>
  </si>
  <si>
    <t>121151113</t>
  </si>
  <si>
    <t>Sejmutí ornice strojně při souvislé ploše přes 100 do 500 m2, tl. vrstvy do 200 mm</t>
  </si>
  <si>
    <t>m2</t>
  </si>
  <si>
    <t>2125023875</t>
  </si>
  <si>
    <t>"km 0,00000 - 0,07030 RT" 1,0*70,30</t>
  </si>
  <si>
    <t>"km 0,07030 - 0,07930 asfalt protlak" 0</t>
  </si>
  <si>
    <t>"km 0,07930 - 0,20448 RT" 1,0*(204,48-79,12)</t>
  </si>
  <si>
    <t>"km 0,20448 - 0,21948 příkop, krajnice,asfalt,krajnice,příkop - protlak 16 m" 0</t>
  </si>
  <si>
    <t>"km 0,21948 - 0,22829 RT" 1,0*(228,29-219,48)</t>
  </si>
  <si>
    <t>"km 0,22829 - 0,47827 pole" 1,0*(478,27-228,29)*0</t>
  </si>
  <si>
    <t>"km 0,47827 - 0,53403 RT" 1,0*(534,03-478,27)</t>
  </si>
  <si>
    <t>"km 0,53403 - 0,57781 příkop" 0</t>
  </si>
  <si>
    <t>"km 0,57781 - 0,65475 louka" 1,0*(654,75-577,81)</t>
  </si>
  <si>
    <t>6</t>
  </si>
  <si>
    <t>121151115</t>
  </si>
  <si>
    <t>Sejmutí ornice strojně při souvislé ploše přes 100 do 500 m2, tl. vrstvy přes 250 do 300 mm</t>
  </si>
  <si>
    <t>-95070113</t>
  </si>
  <si>
    <t>"km 0,22829 - 0,47827 pole" 1,0*(478,27-228,29)</t>
  </si>
  <si>
    <t>13</t>
  </si>
  <si>
    <t>Zemní práce - hloubené vykopávky</t>
  </si>
  <si>
    <t>7</t>
  </si>
  <si>
    <t>130001101</t>
  </si>
  <si>
    <t>Příplatek k cenám hloubených vykopávek za ztížení vykopávky v blízkosti podzemního vedení nebo výbušnin pro jakoukoliv třídu horniny</t>
  </si>
  <si>
    <t>m3</t>
  </si>
  <si>
    <t>-1002158456</t>
  </si>
  <si>
    <t>"potrubí do DN 200"</t>
  </si>
  <si>
    <t>"km 0,50580 - plynovod" 1,0*(1,62-0,20)*1,5</t>
  </si>
  <si>
    <t>"km 0,53893 - plynovod" 1,0*1,32*1,5</t>
  </si>
  <si>
    <t>Mezisoučet</t>
  </si>
  <si>
    <t>"kabely"</t>
  </si>
  <si>
    <t>"km 0,59038 - sdělovací kabel" 1,0*(1,75-0,20)*1,5</t>
  </si>
  <si>
    <t>"km 0,62255 - kabel NN" 1,0*(1,83-0,20)*1,5</t>
  </si>
  <si>
    <t>8</t>
  </si>
  <si>
    <t>132254204</t>
  </si>
  <si>
    <t>Hloubení zapažených rýh šířky přes 800 do 2 000 mm strojně s urovnáním dna do předepsaného profilu a spádu v hornině třídy těžitelnosti I skupiny 3 přes 100 do 500 m3</t>
  </si>
  <si>
    <t>-280171166</t>
  </si>
  <si>
    <t>"km 0,00000 - 0,00164 RT" 1,0*((1,70-0,20)+(1,59-0,20))*0,5*(1,64-0,00)</t>
  </si>
  <si>
    <t>"km 0,00164 - 0,07030 RT" 1,0*((1,59-0,20)+(1,59-0,20))*0,5*(70,30-1,64)</t>
  </si>
  <si>
    <t>"km 0,07030 - 0,07930 RT,asfalt,RT - podvrt 9,0 m" 0</t>
  </si>
  <si>
    <t>"km 0,07930 - 0,11360 RT" 1,0*((1,62-0,20)+(1,50-0,20))*0,5*(113,60-79,30)</t>
  </si>
  <si>
    <t>"km 0,11360 - 0,14082 RT" 1,0*((1,50-0,20)+(1,62-0,20))*0,5*(140,82-113,60)</t>
  </si>
  <si>
    <t>"km 0,14082 - 0,16277 RT" 1,0*((1,62-0,20)+(1,53-0,20))*0,5*(162,77-140,82)</t>
  </si>
  <si>
    <t>"km 0,16277 - 0,18712 RT" 1,0*((1,53-0,20)+(1,57-0,20))*0,5*(187,12-162,77)</t>
  </si>
  <si>
    <t>"km 0,18712 - 0,20448 RT" 1,0*((1,57-0,20)+(1,56-0,20))*0,5*(204,48-187,12)</t>
  </si>
  <si>
    <t>"km 0,20448 - 0,21948 příkop,krajnice,asfalt,příkop - podvrt 15,0 m" 0</t>
  </si>
  <si>
    <t>"km 0,21948 - 0,22828 RT" 1,0*((1,51-0,20)+(1,96-0,20))*0,5*(228,28-219,48)</t>
  </si>
  <si>
    <t>"km 0,22828 - 0,26350 pole" 1,0*((1,96-0,30)+(2,08-0,30))*0,5*(263,50-228,28)</t>
  </si>
  <si>
    <t>"km 0,26350 - 0,28565 pole" 1,0*((2,08-0,30)+(2,08-0,30))*0,5*(285,65-263,50)</t>
  </si>
  <si>
    <t>"km 0,28565 - 0,31319 pole" 1,0*((2,08-0,30)+(1,73-0,30))*0,5*(313,19-285,65)</t>
  </si>
  <si>
    <t>"km 0,31319 - 0,33668 pole" 1,0*((1,73-0,30)+(1,61-0,30))*0,5*(336,68-313,19)</t>
  </si>
  <si>
    <t>"km 0,33668 - 0,36008 pole" 1,0*((1,61-0,30)+(1,76-0,30))*0,5*(360,08-336,68)</t>
  </si>
  <si>
    <t>"km 0,36008 - 0,37271 pole" 1,0*((1,76-0,30)+(1,69-0,30))*0,5*(372,71-360,08)</t>
  </si>
  <si>
    <t>"km 0,37271 - 0,40461 pole" 1,0*((1,69-0,30)+(1,92-0,30))*0,5*(404,61-372,71)</t>
  </si>
  <si>
    <t>"km 0,40461 - 0,44204 pole" 1,0*((1,92-0,30)+(1,75-0,30))*0,5*(442,04-404,61)</t>
  </si>
  <si>
    <t>"km 0,44204 - 0,47168 pole" 1,0*((1,75-0,30)+(1,78-0,30))*0,5*(471,68-442,04)</t>
  </si>
  <si>
    <t>"km 0,47168 - 0,47827 pole" 1,0*((1,78-0,30)+(1,80-0,30))*0,5*(478,27-471,68)</t>
  </si>
  <si>
    <t>"km 0,47827 - 0,49825 RT" 1,0*((1,80-0,20)+(1,99-0,20))*0,5*(498,25-478,27)</t>
  </si>
  <si>
    <t>"km 0,49825 - 0,50580 RT" 1,0*((1,99-0,20)+(1,83-0,20))*0,5*(505,80-498,25)</t>
  </si>
  <si>
    <t>"km 0,50580 - 0,53403 RT" 1,0*((1,83-0,20)+(1,71-0,20))*0,5*(534,03-505,80)</t>
  </si>
  <si>
    <t>"km 0,53403 - 0,53560 příkop" 1,0*(1,71+1,19)*0,5*(535,60-534,03)</t>
  </si>
  <si>
    <t>"km 0,53560 - 0,55547 příkop" 1,0*(1,19+1,97)*0,5*(555,47-535,60)</t>
  </si>
  <si>
    <t>"km 0,55547 - 0,57543 příkop" 1,0*(1,97+1,24)*0,5*(575,43-555,47)</t>
  </si>
  <si>
    <t>"km 0,57543 - 0,57781 příkop" 1,0*(1,24+1,68)*0,5*(577,81-575,43)</t>
  </si>
  <si>
    <t>"km 0,57781 - 0,59783 louka" 1,0*((1,68-0,20)+(1,80-0,20))*0,5*(597,83-577,81)</t>
  </si>
  <si>
    <t>"km 0,59783 - 0,62847 louka" 1,0*((1,80-0,20)+(1,84-0,20))*0,5*(628,47-597,83)</t>
  </si>
  <si>
    <t>"km 0,62847 - 0,64919 louka" 1,0*((1,84-0,20)+(1,84-0,20))*0,5*(649,19-628,47)</t>
  </si>
  <si>
    <t>"km 0,64919 - 0,65475 louka" 1,0*((1,84-0,20)+(1,70-0,2))*0,5*(654,75-649,19)</t>
  </si>
  <si>
    <t>"rozšíření pro HP1,2" 1,0*(1,70+1,98)*1,0</t>
  </si>
  <si>
    <t>"rozšíření pro startovací jámy"</t>
  </si>
  <si>
    <t>"podvrt km 0,07030 " 2*0,75*(1,59+1,62)*0,5*7,0</t>
  </si>
  <si>
    <t>"podvrt km 0,20448 " 2*0,75*(1,56+1,80)*0,5*7,0</t>
  </si>
  <si>
    <t>"odpočet podílu výkopu v hor.tř. II.,sk.4" -0,5*988,866</t>
  </si>
  <si>
    <t>9</t>
  </si>
  <si>
    <t>132354204</t>
  </si>
  <si>
    <t>Hloubení zapažených rýh šířky přes 800 do 2 000 mm strojně s urovnáním dna do předepsaného profilu a spádu v hornině třídy těžitelnosti II skupiny 4 přes 100 do 500 m3</t>
  </si>
  <si>
    <t>1000803916</t>
  </si>
  <si>
    <t>"výkop v hor.tř. II.,sk.4" 0,5*988,866</t>
  </si>
  <si>
    <t>14</t>
  </si>
  <si>
    <t>Zemní práce - ražení a protlačování</t>
  </si>
  <si>
    <t>10</t>
  </si>
  <si>
    <t>141721218</t>
  </si>
  <si>
    <t>Řízený zemní protlak délky protlaku do 50 m v hornině třídy těžitelnosti I a II, skupiny 1 až 4 včetně protlačení trub v hloubce do 6 m vnějšího průměru vrtu přes 280 do 315 mm</t>
  </si>
  <si>
    <t>-717625975</t>
  </si>
  <si>
    <t>"podvrt km 0,07030 " 9,0</t>
  </si>
  <si>
    <t>"podvrt km 0,20448 " 15,0</t>
  </si>
  <si>
    <t>M</t>
  </si>
  <si>
    <t>28613454</t>
  </si>
  <si>
    <t>potrubí dvouvrstvé PE100 RC se signalizační vrstvou SDR17 315x18,7mm dl 12m</t>
  </si>
  <si>
    <t>-1049558587</t>
  </si>
  <si>
    <t>P</t>
  </si>
  <si>
    <t>Poznámka k položce:_x000D_
protlakové</t>
  </si>
  <si>
    <t>Zemní práce - zajištění výkopu, násypu a svahu</t>
  </si>
  <si>
    <t>151101101</t>
  </si>
  <si>
    <t>Zřízení pažení a rozepření stěn rýh pro podzemní vedení příložné pro jakoukoliv mezerovitost, hloubky do 2 m</t>
  </si>
  <si>
    <t>1453145746</t>
  </si>
  <si>
    <t>"km 0,00000 - 0,00164 RT" 2,0*((1,70-0,20)+(1,59-0,20))*0,5*(1,64-0,00)</t>
  </si>
  <si>
    <t>"km 0,00164 - 0,07030 RT" 2,0*((1,59-0,20)+(1,59-0,20))*0,5*(70,30-1,64)</t>
  </si>
  <si>
    <t>"km 0,07930 - 0,11360 RT" 2,0*((1,62-0,20)+(1,50-0,20))*0,5*(113,60-79,30)</t>
  </si>
  <si>
    <t>"km 0,11360 - 0,14082 RT" 2,0*((1,50-0,20)+(1,62-0,20))*0,5*(140,82-113,60)</t>
  </si>
  <si>
    <t>"km 0,14082 - 0,16277 RT" 2,0*((1,62-0,20)+(1,53-0,20))*0,5*(162,77-140,82)</t>
  </si>
  <si>
    <t>"km 0,16277 - 0,18712 RT" 2,0*((1,53-0,20)+(1,57-0,20))*0,5*(187,12-162,77)</t>
  </si>
  <si>
    <t>"km 0,18712 - 0,20448 RT" 2,0*((1,57-0,20)+(1,56-0,20))*0,5*(204,48-187,12)</t>
  </si>
  <si>
    <t>"km 0,21948 - 0,22828 RT" 2,0*((1,51-0,20)+(1,96-0,20))*0,5*(228,28-219,48)</t>
  </si>
  <si>
    <t>"km 0,22828 - 0,26350 pole" 2,0*((1,96-0,30)+(2,08-0,30))*0,5*(263,50-228,28)</t>
  </si>
  <si>
    <t>"km 0,26350 - 0,28565 pole" 2,0*((2,08-0,30)+(2,08-0,30))*0,5*(285,65-263,50)</t>
  </si>
  <si>
    <t>"km 0,28565 - 0,31319 pole" 2,0*((2,08-0,30)+(1,73-0,30))*0,5*(313,19-285,65)</t>
  </si>
  <si>
    <t>"km 0,31319 - 0,33668 pole" 2,0*((1,73-0,30)+(1,61-0,30))*0,5*(336,68-313,19)</t>
  </si>
  <si>
    <t>"km 0,33668 - 0,36008 pole" 2,0*((1,61-0,30)+(1,76-0,30))*0,5*(360,08-336,68)</t>
  </si>
  <si>
    <t>"km 0,36008 - 0,37271 pole" 2,0*((1,76-0,30)+(1,69-0,30))*0,5*(372,71-360,08)</t>
  </si>
  <si>
    <t>"km 0,37271 - 0,40461 pole" 2,0*((1,69-0,30)+(1,92-0,30))*0,5*(404,61-372,71)</t>
  </si>
  <si>
    <t>"km 0,40461 - 0,44204 pole" 2,0*((1,92-0,30)+(1,75-0,30))*0,5*(442,04-404,61)</t>
  </si>
  <si>
    <t>"km 0,44204 - 0,47168 pole" 2,0*((1,75-0,30)+(1,78-0,30))*0,5*(471,68-442,04)</t>
  </si>
  <si>
    <t>"km 0,47168 - 0,47827 pole" 2,0*((1,78-0,30)+(1,80-0,30))*0,5*(478,27-471,68)</t>
  </si>
  <si>
    <t>"km 0,47827 - 0,49825 RT" 2,0*((1,80-0,20)+(1,99-0,20))*0,5*(498,25-478,27)</t>
  </si>
  <si>
    <t>"km 0,49825 - 0,50580 RT" 2,0*((1,99-0,20)+(1,83-0,20))*0,5*(505,80-498,25)</t>
  </si>
  <si>
    <t>"km 0,50580 - 0,53403 RT" 2,0*((1,83-0,20)+(1,71-0,20))*0,5*(534,03-505,80)</t>
  </si>
  <si>
    <t>"km 0,53403 - 0,53560 příkop" 2,0*(1,71+1,19)*0,5*(535,60-534,03)</t>
  </si>
  <si>
    <t>"km 0,53560 - 0,55547 příkop" 2,0*(1,19+1,97)*0,5*(555,47-535,60)</t>
  </si>
  <si>
    <t>"km 0,55547 - 0,57543 příkop" 2,0*(1,97+1,24)*0,5*(575,43-555,47)</t>
  </si>
  <si>
    <t>"km 0,57543 - 0,57781 příkop" 2,0*(1,24+1,68)*0,5*(577,81-575,43)</t>
  </si>
  <si>
    <t>"km 0,57781 - 0,59783 louka" 2,0*((1,68-0,20)+(1,80-0,20))*0,5*(597,83-577,81)</t>
  </si>
  <si>
    <t>"km 0,59783 - 0,62847 louka" 2,0*((1,80-0,20)+(1,84-0,20))*0,5*(628,47-597,83)</t>
  </si>
  <si>
    <t>"km 0,62847 - 0,64919 louka" 2,0*((1,84-0,20)+(1,84-0,20))*0,5*(649,19-628,47)</t>
  </si>
  <si>
    <t>"km 0,64919 - 0,65475 louka" 2,0*((1,84-0,20)+(1,70-0,2))*0,5*(654,75-649,19)</t>
  </si>
  <si>
    <t>"podvrt km 0,07030 " 2*0,75*(1,59+1,62)*0,5*2,0</t>
  </si>
  <si>
    <t>"podvrt km 0,20448 " 2*0,75*(1,56+1,80)*0,5*2,0</t>
  </si>
  <si>
    <t>151101111</t>
  </si>
  <si>
    <t>Odstranění pažení a rozepření stěn rýh pro podzemní vedení s uložením materiálu na vzdálenost do 3 m od kraje výkopu příložné, hloubky do 2 m</t>
  </si>
  <si>
    <t>-957598123</t>
  </si>
  <si>
    <t>"viz pol zřízení" 1911,239</t>
  </si>
  <si>
    <t>16</t>
  </si>
  <si>
    <t>Zemní práce - přemístění výkopku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</si>
  <si>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</si>
  <si>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</si>
  <si>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-896442588</t>
  </si>
  <si>
    <t>"sejmutá ornice z meziskládky zpět"</t>
  </si>
  <si>
    <t>"tl. 200 mm" 337,170*0,2</t>
  </si>
  <si>
    <t>"tl. 300 mm" 249,98*0,3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</si>
  <si>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</si>
  <si>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</si>
  <si>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1349111956</t>
  </si>
  <si>
    <t>"výkop" 494,433</t>
  </si>
  <si>
    <t>"zásyp" -0,5*660,699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</si>
  <si>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</si>
  <si>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</si>
  <si>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559271569</t>
  </si>
  <si>
    <t>"skládka 19 km" 164,083*9</t>
  </si>
  <si>
    <t>17</t>
  </si>
  <si>
    <t>162751137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</si>
  <si>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</si>
  <si>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-297112207</t>
  </si>
  <si>
    <t>18</t>
  </si>
  <si>
    <t>162751139</t>
  </si>
  <si>
    <t>Vodorovné přemístění výkopku nebo sypaniny po suchu na obvyklém dopravním prostředku, bez naložení výkopku, avšak se složením bez rozhrnutí z horniny třídy těžitelnosti II na vzdálenost skupiny 4 a 5 na vzdálenost Příplatek k ceně za každých dalších i započatých 1 000 m</t>
  </si>
  <si>
    <t>985227231</t>
  </si>
  <si>
    <t>19</t>
  </si>
  <si>
    <t>167151111</t>
  </si>
  <si>
    <t>Nakládání, skládání a překládání neulehlého výkopku nebo sypaniny strojně nakládání, množství přes 100 m3, z hornin třídy těžitelnosti I, skupiny 1 až 3</t>
  </si>
  <si>
    <t>1997915577</t>
  </si>
  <si>
    <t>Zemní práce - konstrukce ze zemin</t>
  </si>
  <si>
    <t>20</t>
  </si>
  <si>
    <t>171201231</t>
  </si>
  <si>
    <t>Poplatek za uložení stavebního odpadu na recyklační skládce (skládkovné) zeminy a kamení zatříděného do Katalogu odpadů pod kódem 17 05 04</t>
  </si>
  <si>
    <t>t</t>
  </si>
  <si>
    <t>-1847790523</t>
  </si>
  <si>
    <t>"odvoz" 2*164,083</t>
  </si>
  <si>
    <t>174101101</t>
  </si>
  <si>
    <t>Zásyp sypaninou z jakékoliv horniny strojně s uložením výkopku ve vrstvách se zhutněním jam, šachet, rýh nebo kolem objektů v těchto vykopávkách</t>
  </si>
  <si>
    <t>-1748378331</t>
  </si>
  <si>
    <t>"výkop" 988,866</t>
  </si>
  <si>
    <t>"šp lože" -63,075</t>
  </si>
  <si>
    <t>"obsyp" -257,904</t>
  </si>
  <si>
    <t>"potrubí" -7,188</t>
  </si>
  <si>
    <t>22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</si>
  <si>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</si>
  <si>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</si>
  <si>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605505888</t>
  </si>
  <si>
    <t>"d 110x10"  (222,42-24,0)*1,0*0,41</t>
  </si>
  <si>
    <t>"d 125x11,4" 432,33*1,0*0,425</t>
  </si>
  <si>
    <t>"potrubí"</t>
  </si>
  <si>
    <t>"d 110x10"  -3,14*0,055*0,055*(222,42-24,0)</t>
  </si>
  <si>
    <t>"d 125x11,4" -3,14*0,0625*0,0625*432,33</t>
  </si>
  <si>
    <t>23</t>
  </si>
  <si>
    <t>58331200</t>
  </si>
  <si>
    <t>štěrkopísek netříděný zásypový</t>
  </si>
  <si>
    <t>-2015350580</t>
  </si>
  <si>
    <t>"obsyp" 257,904*2,15</t>
  </si>
  <si>
    <t>Zemní práce - povrchové úpravy terénu</t>
  </si>
  <si>
    <t>24</t>
  </si>
  <si>
    <t>181351103</t>
  </si>
  <si>
    <t>Rozprostření a urovnání ornice v rovině nebo ve svahu sklonu do 1:5 strojně při souvislé ploše přes 100 do 500 m2, tl. vrstvy do 200 mm</t>
  </si>
  <si>
    <t>307394555</t>
  </si>
  <si>
    <t>"viz pol sejmutí" 337,170</t>
  </si>
  <si>
    <t>25</t>
  </si>
  <si>
    <t>181351105</t>
  </si>
  <si>
    <t>Rozprostření a urovnání ornice v rovině nebo ve svahu sklonu do 1:5 strojně při souvislé ploše přes 100 do 500 m2, tl. vrstvy přes 250 do 300 mm</t>
  </si>
  <si>
    <t>1427189035</t>
  </si>
  <si>
    <t>"viz pol sejmutí" 249,98</t>
  </si>
  <si>
    <t>26</t>
  </si>
  <si>
    <t>181411121</t>
  </si>
  <si>
    <t>Založení trávníku na půdě předem připravené plochy do 1000 m2 výsevem včetně utažení lučního v rovině nebo na svahu do 1:5</t>
  </si>
  <si>
    <t>-1110174316</t>
  </si>
  <si>
    <t>27</t>
  </si>
  <si>
    <t>00572100</t>
  </si>
  <si>
    <t>osivo jetelotráva intenzivní víceletá</t>
  </si>
  <si>
    <t>kg</t>
  </si>
  <si>
    <t>524504878</t>
  </si>
  <si>
    <t>237,170*0,030*1,05</t>
  </si>
  <si>
    <t>7,471*0,015 'Přepočtené koeficientem množství</t>
  </si>
  <si>
    <t>28</t>
  </si>
  <si>
    <t>R181951102</t>
  </si>
  <si>
    <t>Úprava pláně vyrovnáním výškových rozdílů v hornině tř. 1 až 4 se zhutněním ručně</t>
  </si>
  <si>
    <t>1049266258</t>
  </si>
  <si>
    <t>"hlavní řad" 1,0*(654,75-9-15)</t>
  </si>
  <si>
    <t>Vodorovné konstrukce</t>
  </si>
  <si>
    <t>45</t>
  </si>
  <si>
    <t>Podkladní a vedlejší konstrukce kromě vozovek a železničního svršku</t>
  </si>
  <si>
    <t>29</t>
  </si>
  <si>
    <t>451572111</t>
  </si>
  <si>
    <t>Lože pod potrubí, stoky a drobné objekty v otevřeném výkopu z kameniva drobného těženého 0 až 4 mm</t>
  </si>
  <si>
    <t>-1002546329</t>
  </si>
  <si>
    <t>"hlavní řad" 1,0*(654,75-9,0-15,0)*0,1</t>
  </si>
  <si>
    <t>30</t>
  </si>
  <si>
    <t>452313131</t>
  </si>
  <si>
    <t>Podkladní a zajišťovací konstrukce z betonu prostého v otevřeném výkopu bloky pro potrubí z betonu tř. C 12/15</t>
  </si>
  <si>
    <t>470898759</t>
  </si>
  <si>
    <t>" napojení" 0,5*0,4*0,5*2</t>
  </si>
  <si>
    <t>"odbočení" 0,5*0,4*0,5*2</t>
  </si>
  <si>
    <t xml:space="preserve">"lomy" </t>
  </si>
  <si>
    <t>"VB9"0,5*0,4*0,5*1</t>
  </si>
  <si>
    <t>"křížení" 0</t>
  </si>
  <si>
    <t>31</t>
  </si>
  <si>
    <t>452353101</t>
  </si>
  <si>
    <t>Bednění podkladních a zajišťovacích konstrukcí v otevřeném výkopu bloků pro potrubí</t>
  </si>
  <si>
    <t>547243501</t>
  </si>
  <si>
    <t>" napojení" 0,5*0,4*4*2</t>
  </si>
  <si>
    <t>"odbočení" 0,5*0,4*4*2</t>
  </si>
  <si>
    <t>"VB9"0,5*0,4*4*1</t>
  </si>
  <si>
    <t>Trubní vedení</t>
  </si>
  <si>
    <t>85</t>
  </si>
  <si>
    <t>Potrubí z trub litinových</t>
  </si>
  <si>
    <t>32</t>
  </si>
  <si>
    <t>850245121</t>
  </si>
  <si>
    <t>Výřez nebo výsek na potrubí z trub litinových tlakových nebo plastických hmot DN 80</t>
  </si>
  <si>
    <t>kus</t>
  </si>
  <si>
    <t>1647499659</t>
  </si>
  <si>
    <t>"napojení PE 63 - P1,P2,P4,P4" 4</t>
  </si>
  <si>
    <t>"napojení  PE 90 km 0,000" 1</t>
  </si>
  <si>
    <t>"stávající ocel 80 VB3,4" 2</t>
  </si>
  <si>
    <t>33</t>
  </si>
  <si>
    <t>850265121</t>
  </si>
  <si>
    <t>Výřez nebo výsek na potrubí z trub litinových tlakových nebo plastických hmot DN 100</t>
  </si>
  <si>
    <t>1360569266</t>
  </si>
  <si>
    <t>"napojení km 0,000" 1</t>
  </si>
  <si>
    <t>34</t>
  </si>
  <si>
    <t>850311811</t>
  </si>
  <si>
    <t>Bourání stávajícího potrubí z trub litinových hrdlových nebo přírubových v otevřeném výkopu DN do 150</t>
  </si>
  <si>
    <t>1201612673</t>
  </si>
  <si>
    <t>"stávající potrubí v trase"</t>
  </si>
  <si>
    <t>"litina DN 125" 369,0</t>
  </si>
  <si>
    <t>"ocel DN 100" 84,0</t>
  </si>
  <si>
    <t>"litina DN 100" 202,0</t>
  </si>
  <si>
    <t>35</t>
  </si>
  <si>
    <t>850315121</t>
  </si>
  <si>
    <t>Výřez nebo výsek na potrubí z trub litinových tlakových nebo plastických hmot DN 150</t>
  </si>
  <si>
    <t>-216634659</t>
  </si>
  <si>
    <t>"napojení ve vodárně d 125" 1</t>
  </si>
  <si>
    <t>36</t>
  </si>
  <si>
    <t>857242122</t>
  </si>
  <si>
    <t>Montáž litinových tvarovek na potrubí litinovém tlakovém jednoosých na potrubí z trub přírubových v otevřeném výkopu, kanálu nebo v šachtě DN 80</t>
  </si>
  <si>
    <t>2079951487</t>
  </si>
  <si>
    <t>"spojka hrdlo/příruba DN 80"</t>
  </si>
  <si>
    <t>"VB3 - P3" 1</t>
  </si>
  <si>
    <t>"VB6 - P4" 1</t>
  </si>
  <si>
    <t>"koleno s patkou PP80 - HP1,2" 2</t>
  </si>
  <si>
    <t>37</t>
  </si>
  <si>
    <t>31951003</t>
  </si>
  <si>
    <t>Potrubní spojka jištěná proti posuvu hrdlo-příruba  DN 80</t>
  </si>
  <si>
    <t>128</t>
  </si>
  <si>
    <t>1914643996</t>
  </si>
  <si>
    <t>38</t>
  </si>
  <si>
    <t>55254047</t>
  </si>
  <si>
    <t>koleno 90° s patkou přírubové litinové vodovodní N-kus PN10/40 DN 80</t>
  </si>
  <si>
    <t>988052829</t>
  </si>
  <si>
    <t>"koleno s patkou PP80" 2</t>
  </si>
  <si>
    <t>39</t>
  </si>
  <si>
    <t>857262122</t>
  </si>
  <si>
    <t>Montáž litinových tvarovek na potrubí litinovém tlakovém jednoosých na potrubí z trub přírubových v otevřeném výkopu, kanálu nebo v šachtě DN 100</t>
  </si>
  <si>
    <t>254745490</t>
  </si>
  <si>
    <t>"redukce RP 10/80"</t>
  </si>
  <si>
    <t>"napojení VB0" 2</t>
  </si>
  <si>
    <t>"VB3- P3" 1</t>
  </si>
  <si>
    <t>40</t>
  </si>
  <si>
    <t>55259815</t>
  </si>
  <si>
    <t>přechod přírubový tvárná litina dl 200mm DN 100/80</t>
  </si>
  <si>
    <t>875314808</t>
  </si>
  <si>
    <t>41</t>
  </si>
  <si>
    <t>857264122</t>
  </si>
  <si>
    <t>Montáž litinových tvarovek na potrubí litinovém tlakovém odbočných na potrubí z trub přírubových v otevřeném výkopu, kanálu nebo v šachtě DN 100</t>
  </si>
  <si>
    <t>1429087669</t>
  </si>
  <si>
    <t>"T-kus 100/50"</t>
  </si>
  <si>
    <t>"napojení P1" 1</t>
  </si>
  <si>
    <t>"napojení P2" 1</t>
  </si>
  <si>
    <t>"T-kus 100/100"</t>
  </si>
  <si>
    <t>"VB3" 1</t>
  </si>
  <si>
    <t>"kříž TT100/100"</t>
  </si>
  <si>
    <t>"napojení VB0" 1</t>
  </si>
  <si>
    <t>42</t>
  </si>
  <si>
    <t>55253513</t>
  </si>
  <si>
    <t>tvarovka přírubová litinová s přírubovou odbočkou,práškový epoxid tl 250µm T-kus DN 100/50</t>
  </si>
  <si>
    <t>1490998682</t>
  </si>
  <si>
    <t>43</t>
  </si>
  <si>
    <t>55253516</t>
  </si>
  <si>
    <t>tvarovka přírubová litinová vodovodní s přírubovou odbočkou PN10/16 T-kus DN 100/100</t>
  </si>
  <si>
    <t>1724352835</t>
  </si>
  <si>
    <t>44</t>
  </si>
  <si>
    <t>55253592</t>
  </si>
  <si>
    <t>kříž přírubový litinový PN10/16 TT-kus DN 100/100</t>
  </si>
  <si>
    <t>2052594966</t>
  </si>
  <si>
    <t>857312122</t>
  </si>
  <si>
    <t>Montáž litinových tvarovek na potrubí litinovém tlakovém jednoosých na potrubí z trub přírubových v otevřeném výkopu, kanálu nebo v šachtě DN 150</t>
  </si>
  <si>
    <t>-1969102805</t>
  </si>
  <si>
    <t>"spojka 125/125"</t>
  </si>
  <si>
    <t>"VB10 -napojení ve vodárně" 2</t>
  </si>
  <si>
    <t>"redukce FFR 125/100"</t>
  </si>
  <si>
    <t>"VB4" 1</t>
  </si>
  <si>
    <t>"redukce FFR 125/80"</t>
  </si>
  <si>
    <t>46</t>
  </si>
  <si>
    <t>31951005</t>
  </si>
  <si>
    <t>Potrubní spojka jištěná proti posuvu hrdlo-příruba  DN 125</t>
  </si>
  <si>
    <t>1704740009</t>
  </si>
  <si>
    <t>47</t>
  </si>
  <si>
    <t>55253614</t>
  </si>
  <si>
    <t>přechod přírubový,práškový epoxid tl 250µm FFR-kus litinový dl 200mm DN 125/80</t>
  </si>
  <si>
    <t>2076288465</t>
  </si>
  <si>
    <t>48</t>
  </si>
  <si>
    <t>55253679</t>
  </si>
  <si>
    <t>přechod přírubový litinový PN10/16 FFR-kus dl 200mm DN 125/100</t>
  </si>
  <si>
    <t>-70508690</t>
  </si>
  <si>
    <t>49</t>
  </si>
  <si>
    <t>857314122</t>
  </si>
  <si>
    <t>Montáž litinových tvarovek na potrubí litinovém tlakovém odbočných na potrubí z trub přírubových v otevřeném výkopu, kanálu nebo v šachtě DN 150</t>
  </si>
  <si>
    <t>923231797</t>
  </si>
  <si>
    <t>"T-kus 125/50"</t>
  </si>
  <si>
    <t>"VB8 - P5" 1</t>
  </si>
  <si>
    <t>"T-kus 125/80"</t>
  </si>
  <si>
    <t>"VB5 - stávající PVC80" 1</t>
  </si>
  <si>
    <t>"T-kus 125/125"</t>
  </si>
  <si>
    <t>"VB4 - HP2" 1</t>
  </si>
  <si>
    <t>50</t>
  </si>
  <si>
    <t>55253519</t>
  </si>
  <si>
    <t>tvarovka přírubová litinová s přírubovou odbočkou,práškový epoxid tl 250µm T-kus DN 125/50</t>
  </si>
  <si>
    <t>345841026</t>
  </si>
  <si>
    <t>51</t>
  </si>
  <si>
    <t>55253521</t>
  </si>
  <si>
    <t>tvarovka přírubová litinová s přírubovou odbočkou,práškový epoxid tl 250µm T-kus DN 125/80</t>
  </si>
  <si>
    <t>-1166577786</t>
  </si>
  <si>
    <t>52</t>
  </si>
  <si>
    <t>55253523</t>
  </si>
  <si>
    <t>tvarovka přírubová litinová vodovodní s přírubovou odbočkou PN10/16 T-kus DN 125/125</t>
  </si>
  <si>
    <t>-1706334004</t>
  </si>
  <si>
    <t>87</t>
  </si>
  <si>
    <t>Potrubí z trub plastických a skleněných</t>
  </si>
  <si>
    <t>53</t>
  </si>
  <si>
    <t>871251141</t>
  </si>
  <si>
    <t>Montáž vodovodního potrubí z plastů v otevřeném výkopu z polyetylenu PE 100 svařovaných na tupo SDR 11/PN16 D 110 x 10,0 mm</t>
  </si>
  <si>
    <t>-1663108576</t>
  </si>
  <si>
    <t>"hlavní řad d 110x10"  222,42</t>
  </si>
  <si>
    <t>54</t>
  </si>
  <si>
    <t>ELM.19272</t>
  </si>
  <si>
    <t xml:space="preserve">Trubka vodovodní PE RC Protect SDR 11 110x10,0mm (typ 2 dle PAS 1075); 12m </t>
  </si>
  <si>
    <t>-1166412461</t>
  </si>
  <si>
    <t>Poznámka k položce:_x000D_
 s rozšířenou odolností proti šíření trhlin</t>
  </si>
  <si>
    <t>55</t>
  </si>
  <si>
    <t>871261141</t>
  </si>
  <si>
    <t>Montáž vodovodního potrubí z plastů v otevřeném výkopu z polyetylenu PE 100 svařovaných na tupo SDR 11/PN16 D 125 x 11,4 mm</t>
  </si>
  <si>
    <t>1701121293</t>
  </si>
  <si>
    <t>"hlavní řad d 125x11,4"  432,33</t>
  </si>
  <si>
    <t>56</t>
  </si>
  <si>
    <t>ELM.19416</t>
  </si>
  <si>
    <t>Trubka vodovodní PE RC Protect SDR 11 125x11,4mm (typ 2 dle PAS 1075); 12m</t>
  </si>
  <si>
    <t>-1133787963</t>
  </si>
  <si>
    <t>57</t>
  </si>
  <si>
    <t>28653133</t>
  </si>
  <si>
    <t>nákružek lemový PE 100 SDR11 63mm</t>
  </si>
  <si>
    <t>-261229386</t>
  </si>
  <si>
    <t>" P1" 1</t>
  </si>
  <si>
    <t>" P2" 1</t>
  </si>
  <si>
    <t>" P4" 1</t>
  </si>
  <si>
    <t>" P5" 1</t>
  </si>
  <si>
    <t>58</t>
  </si>
  <si>
    <t>28653135</t>
  </si>
  <si>
    <t>nákružek lemový PE 100 SDR11 90mm</t>
  </si>
  <si>
    <t>637736106</t>
  </si>
  <si>
    <t>"VB0 napojení" 1</t>
  </si>
  <si>
    <t>59</t>
  </si>
  <si>
    <t>28653136</t>
  </si>
  <si>
    <t>nákružek lemový PE 100 SDR11 110mm</t>
  </si>
  <si>
    <t>1989943200</t>
  </si>
  <si>
    <t>"VB0 napojení" 1+1</t>
  </si>
  <si>
    <t>"P1" 2</t>
  </si>
  <si>
    <t>"P2" 2</t>
  </si>
  <si>
    <t>"P3" 2</t>
  </si>
  <si>
    <t>60</t>
  </si>
  <si>
    <t>28653137</t>
  </si>
  <si>
    <t>nákružek lemový PE 100 SDR11 125mm</t>
  </si>
  <si>
    <t>-2059022228</t>
  </si>
  <si>
    <t>"VB5" 2</t>
  </si>
  <si>
    <t>"VB6" 2</t>
  </si>
  <si>
    <t>"VB8" 2</t>
  </si>
  <si>
    <t>61</t>
  </si>
  <si>
    <t>28654365</t>
  </si>
  <si>
    <t>příruba volná k lemovému nákružku z polypropylénu 63</t>
  </si>
  <si>
    <t>684108921</t>
  </si>
  <si>
    <t>62</t>
  </si>
  <si>
    <t>28654368</t>
  </si>
  <si>
    <t>příruba volná k lemovému nákružku z polypropylénu 90</t>
  </si>
  <si>
    <t>-1056370769</t>
  </si>
  <si>
    <t>63</t>
  </si>
  <si>
    <t>28654410</t>
  </si>
  <si>
    <t>příruba volná k lemovému nákružku z polypropylénu 110</t>
  </si>
  <si>
    <t>-842117204</t>
  </si>
  <si>
    <t>64</t>
  </si>
  <si>
    <t>WVN.PRI125NXXX.1</t>
  </si>
  <si>
    <t>volná příruba PP  D 125 (k lemovému nákružku)</t>
  </si>
  <si>
    <t>-811975951</t>
  </si>
  <si>
    <t>65</t>
  </si>
  <si>
    <t>R0108901</t>
  </si>
  <si>
    <t xml:space="preserve">Šrouby,podložky,matice,těsnění pro přírubové spoje dle specifikace oddílu 008 Trubní vedení (jedná se o DN50-8 ks, DN 80 - 11 ks, DN 100 - 15 ks, DN 125 - 9 ks  přírubových spojení) a nátěry kompletační._x000D_
</t>
  </si>
  <si>
    <t>kpl</t>
  </si>
  <si>
    <t>-451411672</t>
  </si>
  <si>
    <t>66</t>
  </si>
  <si>
    <t>877271201</t>
  </si>
  <si>
    <t>Montáž tvarovek na vodovodním plastovém potrubí z polyetylenu PE 100 svařovaných na tupo SDR 11/PN16 oblouků nebo redukcí d 125</t>
  </si>
  <si>
    <t>-1601826084</t>
  </si>
  <si>
    <t xml:space="preserve">"oblouk 30° - d 125" </t>
  </si>
  <si>
    <t>"VB9" 1</t>
  </si>
  <si>
    <t>67</t>
  </si>
  <si>
    <t>WVN.FFD60815W</t>
  </si>
  <si>
    <t>Oblouk 30° PE100 RC SDR17 125</t>
  </si>
  <si>
    <t>-494788662</t>
  </si>
  <si>
    <t>89</t>
  </si>
  <si>
    <t>Trubní vedení - ostatní konstrukce</t>
  </si>
  <si>
    <t>68</t>
  </si>
  <si>
    <t>891211112</t>
  </si>
  <si>
    <t>Montáž vodovodních armatur na potrubí šoupátek nebo klapek uzavíracích v otevřeném výkopu nebo v šachtách s osazením zemní soupravy (bez poklopů) DN 50</t>
  </si>
  <si>
    <t>-981514670</t>
  </si>
  <si>
    <t>"Š50"</t>
  </si>
  <si>
    <t>"P1,2,4,5" 4</t>
  </si>
  <si>
    <t>69</t>
  </si>
  <si>
    <t>42221301</t>
  </si>
  <si>
    <t>šoupátko pitná voda litina GGG 50 krátká stavební dl PN10/16 DN 50x150mm</t>
  </si>
  <si>
    <t>-382138675</t>
  </si>
  <si>
    <t>70</t>
  </si>
  <si>
    <t>891241112</t>
  </si>
  <si>
    <t>Montáž vodovodních armatur na potrubí šoupátek nebo klapek uzavíracích v otevřeném výkopu nebo v šachtách s osazením zemní soupravy (bez poklopů) DN 80</t>
  </si>
  <si>
    <t>1772616348</t>
  </si>
  <si>
    <t>"Š80"</t>
  </si>
  <si>
    <t>"HP1,2"2</t>
  </si>
  <si>
    <t>"P3" 1</t>
  </si>
  <si>
    <t>"stáv. DN80" 1</t>
  </si>
  <si>
    <t>71</t>
  </si>
  <si>
    <t>42221303</t>
  </si>
  <si>
    <t>šoupátko pitná voda litina GGG 50 krátká stavební dl PN10/16 DN 80x180mm</t>
  </si>
  <si>
    <t>499524250</t>
  </si>
  <si>
    <t>72</t>
  </si>
  <si>
    <t>42291079</t>
  </si>
  <si>
    <t>souprava zemní pro šoupátka DN 65-80mm Rd 2,0m</t>
  </si>
  <si>
    <t>844000432</t>
  </si>
  <si>
    <t>"Š50" 4</t>
  </si>
  <si>
    <t>73</t>
  </si>
  <si>
    <t>891247111</t>
  </si>
  <si>
    <t>Montáž vodovodních armatur na potrubí hydrantů podzemních (bez osazení poklopů) DN 80</t>
  </si>
  <si>
    <t>-1188359587</t>
  </si>
  <si>
    <t>"HP1,2" 2</t>
  </si>
  <si>
    <t>74</t>
  </si>
  <si>
    <t>42273594</t>
  </si>
  <si>
    <t>hydrant podzemní DN 80 PN 16 dvojitý uzávěr s koulí krycí v 1500mm</t>
  </si>
  <si>
    <t>-1993538380</t>
  </si>
  <si>
    <t>75</t>
  </si>
  <si>
    <t>891261112</t>
  </si>
  <si>
    <t>Montáž vodovodních armatur na potrubí šoupátek nebo klapek uzavíracích v otevřeném výkopu nebo v šachtách s osazením zemní soupravy (bez poklopů) DN 100</t>
  </si>
  <si>
    <t>174070610</t>
  </si>
  <si>
    <t>"Š100"</t>
  </si>
  <si>
    <t>"VB0 -napojení " 2</t>
  </si>
  <si>
    <t>76</t>
  </si>
  <si>
    <t>42221304</t>
  </si>
  <si>
    <t>šoupátko pitná voda litina GGG 50 krátká stavební dl PN10/16 DN 100x190mm</t>
  </si>
  <si>
    <t>177567958</t>
  </si>
  <si>
    <t>77</t>
  </si>
  <si>
    <t>891311112</t>
  </si>
  <si>
    <t>Montáž vodovodních armatur na potrubí šoupátek nebo klapek uzavíracích v otevřeném výkopu nebo v šachtách s osazením zemní soupravy (bez poklopů) DN 150</t>
  </si>
  <si>
    <t>1458295498</t>
  </si>
  <si>
    <t xml:space="preserve">"Š 125" </t>
  </si>
  <si>
    <t>"VB5" 1</t>
  </si>
  <si>
    <t>78</t>
  </si>
  <si>
    <t>42221305</t>
  </si>
  <si>
    <t>šoupátko pitná voda litina GGG 50 krátká stavební dl PN10/16 DN 125x200mm</t>
  </si>
  <si>
    <t>1658859132</t>
  </si>
  <si>
    <t>79</t>
  </si>
  <si>
    <t>42291080</t>
  </si>
  <si>
    <t>souprava zemní pro šoupátka DN 100-150m Rd 2,0m</t>
  </si>
  <si>
    <t>-17082629</t>
  </si>
  <si>
    <t>"Š100"2</t>
  </si>
  <si>
    <t>"Š125" 1</t>
  </si>
  <si>
    <t>80</t>
  </si>
  <si>
    <t>892271111</t>
  </si>
  <si>
    <t>Tlakové zkoušky vodou na potrubí DN 100 nebo 125</t>
  </si>
  <si>
    <t>-1446049265</t>
  </si>
  <si>
    <t>81</t>
  </si>
  <si>
    <t>892273122</t>
  </si>
  <si>
    <t>Proplach a dezinfekce vodovodního potrubí DN od 80 do 125</t>
  </si>
  <si>
    <t>-919046421</t>
  </si>
  <si>
    <t>82</t>
  </si>
  <si>
    <t>892273129.1</t>
  </si>
  <si>
    <t>Laboratorní rozbor vody</t>
  </si>
  <si>
    <t>536725748</t>
  </si>
  <si>
    <t>Poznámka k položce:_x000D_
Odběr vzorků a laboratorní rozbor vody certifikovanou laboratoří dle platných technických norem a předpisů.</t>
  </si>
  <si>
    <t>83</t>
  </si>
  <si>
    <t>892372111</t>
  </si>
  <si>
    <t>Tlakové zkoušky vodou zabezpečení konců potrubí při tlakových zkouškách DN do 300</t>
  </si>
  <si>
    <t>573222089</t>
  </si>
  <si>
    <t>84</t>
  </si>
  <si>
    <t>899401112</t>
  </si>
  <si>
    <t>Osazení poklopů litinových šoupátkových</t>
  </si>
  <si>
    <t>-898893</t>
  </si>
  <si>
    <t>"Š 50" 4</t>
  </si>
  <si>
    <t>"Š 80" 5</t>
  </si>
  <si>
    <t>"Š 100" 2</t>
  </si>
  <si>
    <t>"Š 125" 1</t>
  </si>
  <si>
    <t>42291352</t>
  </si>
  <si>
    <t>poklop litinový šoupátkový pro zemní soupravy osazení do terénu a do vozovky</t>
  </si>
  <si>
    <t>769420664</t>
  </si>
  <si>
    <t>86</t>
  </si>
  <si>
    <t>HWL.348100000000</t>
  </si>
  <si>
    <t>PODKLAD. DESKA  UNI UNI</t>
  </si>
  <si>
    <t>1743430489</t>
  </si>
  <si>
    <t>899401113</t>
  </si>
  <si>
    <t>Osazení poklopů litinových hydrantových</t>
  </si>
  <si>
    <t>1546265424</t>
  </si>
  <si>
    <t>88</t>
  </si>
  <si>
    <t>42291452</t>
  </si>
  <si>
    <t>poklop litinový hydrantový DN 80</t>
  </si>
  <si>
    <t>1099378430</t>
  </si>
  <si>
    <t>HWL.348200000000</t>
  </si>
  <si>
    <t>PODKLAD. DESKA  POD HYDRANT.POKLOP</t>
  </si>
  <si>
    <t>-1212765617</t>
  </si>
  <si>
    <t>90</t>
  </si>
  <si>
    <t>899721111</t>
  </si>
  <si>
    <t>Signalizační vodič na potrubí DN do 150 mm</t>
  </si>
  <si>
    <t>1188388423</t>
  </si>
  <si>
    <t>"vytažení" 12*1,90</t>
  </si>
  <si>
    <t>91</t>
  </si>
  <si>
    <t>899721119.1</t>
  </si>
  <si>
    <t>Revize/proměření signalizačního vodiče na potrubí PVC</t>
  </si>
  <si>
    <t>368016360</t>
  </si>
  <si>
    <t>92</t>
  </si>
  <si>
    <t>899722113</t>
  </si>
  <si>
    <t>Krytí potrubí z plastů výstražnou fólií z PVC šířky 34 cm</t>
  </si>
  <si>
    <t>600652706</t>
  </si>
  <si>
    <t>"hlavní řad d 110x10"  222,42-24,0</t>
  </si>
  <si>
    <t>93</t>
  </si>
  <si>
    <t>899911152</t>
  </si>
  <si>
    <t>Kluzné objímky (pojízdná sedla) pro zasunutí potrubí do chráničky výšky 90 mm vnějšího průměru potrubí do 372 mm</t>
  </si>
  <si>
    <t>1662051922</t>
  </si>
  <si>
    <t>"podvrt km 0,07030 " 10</t>
  </si>
  <si>
    <t>"podvrt km 0,20448 " 16</t>
  </si>
  <si>
    <t>94</t>
  </si>
  <si>
    <t>899913144</t>
  </si>
  <si>
    <t>Koncové uzavírací manžety chrániček DN potrubí x DN chráničky DN 100 x 300</t>
  </si>
  <si>
    <t>-129324669</t>
  </si>
  <si>
    <t>"podvrt km 0,07030 " 2</t>
  </si>
  <si>
    <t>"podvrt km 0,20448 " 2</t>
  </si>
  <si>
    <t>95</t>
  </si>
  <si>
    <t>R0108902.1</t>
  </si>
  <si>
    <t>Suchovod DN 100 - dodávka,údržba, dmtž vč. zkoušek a rozboru vody - 1. úsek</t>
  </si>
  <si>
    <t>622158983</t>
  </si>
  <si>
    <t>96</t>
  </si>
  <si>
    <t>R0108902.2</t>
  </si>
  <si>
    <t>Suchovod DN 100 - dodávka,údržba, dmtž vč. zkoušek a rozboru vody - 2. úsek</t>
  </si>
  <si>
    <t>1940346070</t>
  </si>
  <si>
    <t>"2. úsek - od protlaku pod hlavní komunikací do konce trasy vodovodu" 655,00-202,0</t>
  </si>
  <si>
    <t>99</t>
  </si>
  <si>
    <t>Přesun hmot a manipulace se sutí</t>
  </si>
  <si>
    <t>97</t>
  </si>
  <si>
    <t>998276101</t>
  </si>
  <si>
    <t>Přesun hmot pro trubní vedení hloubené z trub z plastických hmot nebo sklolaminátových pro vodovody nebo kanalizace v otevřeném výkopu dopravní vzdálenost do 15 m</t>
  </si>
  <si>
    <t>-1750534539</t>
  </si>
  <si>
    <t>98</t>
  </si>
  <si>
    <t>997013501</t>
  </si>
  <si>
    <t>Odvoz suti a vybouraných hmot na skládku nebo meziskládku se složením, na vzdálenost do 1 km</t>
  </si>
  <si>
    <t>247510110</t>
  </si>
  <si>
    <t>997013509</t>
  </si>
  <si>
    <t>Odvoz suti a vybouraných hmot na skládku nebo meziskládku se složením, na vzdálenost Příplatek k ceně za každý další i započatý 1 km přes 1 km</t>
  </si>
  <si>
    <t>-1596940196</t>
  </si>
  <si>
    <t>"skládka 19 km" 28,820*18</t>
  </si>
  <si>
    <t>100</t>
  </si>
  <si>
    <t>997013849.1</t>
  </si>
  <si>
    <t>Poplatek za uložení na skládce kovového odpadu (do výkupu)</t>
  </si>
  <si>
    <t>-1606141672</t>
  </si>
  <si>
    <t>VRN</t>
  </si>
  <si>
    <t>Vedlejší rozpočtové náklady</t>
  </si>
  <si>
    <t>VRN1</t>
  </si>
  <si>
    <t>Průzkumné, geodetické a projektové práce</t>
  </si>
  <si>
    <t>101</t>
  </si>
  <si>
    <t>011603002</t>
  </si>
  <si>
    <t>Vytýčení stávajících inženýrských sítí</t>
  </si>
  <si>
    <t>Kč</t>
  </si>
  <si>
    <t>1024</t>
  </si>
  <si>
    <t>-405599282</t>
  </si>
  <si>
    <t>102</t>
  </si>
  <si>
    <t>012103001</t>
  </si>
  <si>
    <t>Geodetické práce před výstavbou - vytýčení stavby</t>
  </si>
  <si>
    <t>-826008772</t>
  </si>
  <si>
    <t>103</t>
  </si>
  <si>
    <t>012303001</t>
  </si>
  <si>
    <t>Geodetické práce po výstavbě - zaměření skutečného provedení stavby</t>
  </si>
  <si>
    <t>-596928409</t>
  </si>
  <si>
    <t>104</t>
  </si>
  <si>
    <t>013254000</t>
  </si>
  <si>
    <t>Dokumentace skutečného provedení stavby</t>
  </si>
  <si>
    <t>42681364</t>
  </si>
  <si>
    <t>VRN3</t>
  </si>
  <si>
    <t>Zařízení staveniště</t>
  </si>
  <si>
    <t>105</t>
  </si>
  <si>
    <t>030001000</t>
  </si>
  <si>
    <t>419542235</t>
  </si>
  <si>
    <t>VRN7</t>
  </si>
  <si>
    <t>Provozní vlivy</t>
  </si>
  <si>
    <t>106</t>
  </si>
  <si>
    <t>072103002</t>
  </si>
  <si>
    <t>Projednání DIO a zajištění DIR komunikace I. třídy</t>
  </si>
  <si>
    <t>…</t>
  </si>
  <si>
    <t>-1427373300</t>
  </si>
  <si>
    <t>107</t>
  </si>
  <si>
    <t>072103021</t>
  </si>
  <si>
    <t xml:space="preserve">Zajištění DIO komunikace I. třídy </t>
  </si>
  <si>
    <t>419967361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</si>
  <si>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</si>
  <si>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</si>
  <si>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</si>
  <si>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</si>
  <si>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</si>
  <si>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</si>
  <si>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</si>
  <si>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</si>
  <si>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</si>
  <si>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</si>
  <si>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</si>
  <si>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</si>
  <si>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</si>
  <si>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</si>
  <si>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</si>
  <si>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</si>
  <si>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</si>
  <si>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</si>
  <si>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</si>
  <si>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</si>
  <si>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</si>
  <si>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</si>
  <si>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</si>
  <si>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</si>
  <si>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</si>
  <si>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</si>
  <si>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</si>
  <si>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</si>
  <si>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</si>
  <si>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</si>
  <si>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</si>
  <si>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</si>
  <si>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</si>
  <si>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</si>
  <si>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</si>
  <si>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</si>
  <si>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</si>
  <si>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</si>
  <si>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</si>
  <si>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</si>
  <si>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</si>
  <si>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</si>
  <si>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</si>
  <si>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</si>
  <si>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</si>
  <si>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</si>
  <si>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</si>
  <si>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</si>
  <si>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</si>
  <si>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</si>
  <si>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</si>
  <si>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</si>
  <si>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</si>
  <si>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</si>
  <si>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</si>
  <si>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</si>
  <si>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</si>
  <si>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</si>
  <si>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</si>
  <si>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</si>
  <si>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</si>
  <si>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</si>
  <si>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</si>
  <si>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</si>
  <si>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</si>
  <si>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</si>
  <si>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</si>
  <si>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</si>
  <si>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</si>
  <si>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</si>
  <si>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</si>
  <si>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</si>
  <si>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</si>
  <si>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</si>
  <si>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</si>
  <si>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</si>
  <si>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</si>
  <si>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</si>
  <si>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</si>
  <si>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</si>
  <si>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</si>
  <si>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</si>
  <si>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</si>
  <si>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</si>
  <si>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</si>
  <si>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</si>
  <si>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</si>
  <si>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</si>
  <si>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</si>
  <si>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</si>
  <si>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</si>
  <si>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</si>
  <si>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</si>
  <si>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</si>
  <si>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</si>
  <si>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</si>
  <si>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</si>
  <si>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</si>
  <si>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</si>
  <si>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</si>
  <si>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</si>
  <si>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</si>
  <si>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</si>
  <si>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</si>
  <si>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</si>
  <si>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</si>
  <si>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</si>
  <si>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</si>
  <si>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</si>
  <si>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</si>
  <si>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</si>
  <si>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</si>
  <si>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</si>
  <si>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</si>
  <si>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</si>
  <si>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</si>
  <si>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</si>
  <si>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</si>
  <si>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</si>
  <si>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</si>
  <si>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</si>
  <si>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</si>
  <si>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</si>
  <si>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</si>
  <si>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</si>
  <si>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</si>
  <si>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</si>
  <si>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</si>
  <si>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</si>
  <si>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</si>
  <si>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</si>
  <si>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</si>
  <si>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</si>
  <si>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</si>
  <si>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</si>
  <si>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</si>
  <si>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</si>
  <si>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</si>
  <si>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</si>
  <si>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</si>
  <si>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</si>
  <si>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</si>
  <si>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</si>
  <si>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</si>
  <si>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</si>
  <si>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</si>
  <si>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</si>
  <si>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</si>
  <si>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</si>
  <si>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</si>
  <si>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</si>
  <si>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</si>
  <si>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</si>
  <si>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</si>
  <si>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</si>
  <si>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</si>
  <si>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</si>
  <si>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</si>
  <si>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</si>
  <si>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</si>
  <si>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</si>
  <si>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</si>
  <si>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</si>
  <si>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</si>
  <si>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</si>
  <si>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</si>
  <si>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</si>
  <si>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</si>
  <si>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</si>
  <si>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</si>
  <si>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</si>
  <si>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</si>
  <si>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</si>
  <si>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</si>
  <si>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</si>
  <si>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</si>
  <si>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</si>
  <si>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</si>
  <si>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</si>
  <si>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</si>
  <si>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</si>
  <si>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</si>
  <si>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</si>
  <si>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</si>
  <si>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</si>
  <si>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</si>
  <si>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Poznámka k položce:_x000D_
1. úsek - od VB1 k protlaku pod hlavní komunikací.</t>
  </si>
  <si>
    <t>"1. úsek - od VB1 k protlaku pod hlavní komunikací " 202,00-0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</si>
</sst>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 applyProtection="1">
      <alignment vertical="center"/>
      <protection locked="0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  <protection locked="0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3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>
      <selection activeCell="AC11" sqref="AC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09" t="s">
        <v>6</v>
      </c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S2" s="19" t="s">
        <v>7</v>
      </c>
      <c r="BT2" s="19" t="s">
        <v>8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pans="1:74" s="1" customFormat="1" ht="24.95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pans="1:74" s="1" customFormat="1" ht="12" customHeight="1">
      <c r="B5" s="22"/>
      <c r="D5" s="26" t="s">
        <v>14</v>
      </c>
      <c r="K5" s="295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R5" s="22"/>
      <c r="BE5" s="292" t="s">
        <v>15</v>
      </c>
      <c r="BS5" s="19" t="s">
        <v>7</v>
      </c>
    </row>
    <row r="6" spans="1:74" s="1" customFormat="1" ht="36.950000000000003" customHeight="1">
      <c r="B6" s="22"/>
      <c r="D6" s="28" t="s">
        <v>16</v>
      </c>
      <c r="K6" s="297" t="s">
        <v>17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R6" s="22"/>
      <c r="BE6" s="293"/>
      <c r="BS6" s="19" t="s">
        <v>7</v>
      </c>
    </row>
    <row r="7" spans="1:74" s="1" customFormat="1" ht="12" customHeight="1">
      <c r="B7" s="22"/>
      <c r="D7" s="29" t="s">
        <v>18</v>
      </c>
      <c r="K7" s="27" t="s">
        <v>3</v>
      </c>
      <c r="AK7" s="29" t="s">
        <v>19</v>
      </c>
      <c r="AN7" s="27" t="s">
        <v>3</v>
      </c>
      <c r="AR7" s="22"/>
      <c r="BE7" s="293"/>
      <c r="BS7" s="19" t="s">
        <v>7</v>
      </c>
    </row>
    <row r="8" spans="1:74" s="1" customFormat="1" ht="12" customHeight="1">
      <c r="B8" s="22"/>
      <c r="D8" s="29" t="s">
        <v>20</v>
      </c>
      <c r="K8" s="27" t="s">
        <v>21</v>
      </c>
      <c r="AK8" s="29" t="s">
        <v>22</v>
      </c>
      <c r="AN8" s="30" t="s">
        <v>23</v>
      </c>
      <c r="AR8" s="22"/>
      <c r="BE8" s="293"/>
      <c r="BS8" s="19" t="s">
        <v>7</v>
      </c>
    </row>
    <row r="9" spans="1:74" s="1" customFormat="1" ht="14.45" customHeight="1">
      <c r="B9" s="22"/>
      <c r="AR9" s="22"/>
      <c r="BE9" s="293"/>
      <c r="BS9" s="19" t="s">
        <v>7</v>
      </c>
    </row>
    <row r="10" spans="1:74" s="1" customFormat="1" ht="12" customHeight="1">
      <c r="B10" s="22"/>
      <c r="D10" s="29" t="s">
        <v>24</v>
      </c>
      <c r="AK10" s="29" t="s">
        <v>25</v>
      </c>
      <c r="AN10" s="27" t="s">
        <v>3</v>
      </c>
      <c r="AR10" s="22"/>
      <c r="BE10" s="293"/>
      <c r="BS10" s="19" t="s">
        <v>7</v>
      </c>
    </row>
    <row r="11" spans="1:74" s="1" customFormat="1" ht="18.399999999999999" customHeight="1">
      <c r="B11" s="22"/>
      <c r="E11" s="27" t="s">
        <v>26</v>
      </c>
      <c r="AK11" s="29" t="s">
        <v>27</v>
      </c>
      <c r="AN11" s="27" t="s">
        <v>3</v>
      </c>
      <c r="AR11" s="22"/>
      <c r="BE11" s="293"/>
      <c r="BS11" s="19" t="s">
        <v>7</v>
      </c>
    </row>
    <row r="12" spans="1:74" s="1" customFormat="1" ht="6.95" customHeight="1">
      <c r="B12" s="22"/>
      <c r="AR12" s="22"/>
      <c r="BE12" s="293"/>
      <c r="BS12" s="19" t="s">
        <v>7</v>
      </c>
    </row>
    <row r="13" spans="1:74" s="1" customFormat="1" ht="12" customHeight="1">
      <c r="B13" s="22"/>
      <c r="D13" s="29" t="s">
        <v>28</v>
      </c>
      <c r="AK13" s="29" t="s">
        <v>25</v>
      </c>
      <c r="AN13" s="31" t="s">
        <v>29</v>
      </c>
      <c r="AR13" s="22"/>
      <c r="BE13" s="293"/>
      <c r="BS13" s="19" t="s">
        <v>7</v>
      </c>
    </row>
    <row r="14" spans="1:74" ht="12.75">
      <c r="B14" s="22"/>
      <c r="E14" s="298" t="s">
        <v>29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" t="s">
        <v>27</v>
      </c>
      <c r="AN14" s="31" t="s">
        <v>29</v>
      </c>
      <c r="AR14" s="22"/>
      <c r="BE14" s="293"/>
      <c r="BS14" s="19" t="s">
        <v>7</v>
      </c>
    </row>
    <row r="15" spans="1:74" s="1" customFormat="1" ht="6.95" customHeight="1">
      <c r="B15" s="22"/>
      <c r="AR15" s="22"/>
      <c r="BE15" s="293"/>
      <c r="BS15" s="19" t="s">
        <v>4</v>
      </c>
    </row>
    <row r="16" spans="1:74" s="1" customFormat="1" ht="12" customHeight="1">
      <c r="B16" s="22"/>
      <c r="D16" s="29" t="s">
        <v>30</v>
      </c>
      <c r="AK16" s="29" t="s">
        <v>25</v>
      </c>
      <c r="AN16" s="27" t="s">
        <v>31</v>
      </c>
      <c r="AR16" s="22"/>
      <c r="BE16" s="293"/>
      <c r="BS16" s="19" t="s">
        <v>4</v>
      </c>
    </row>
    <row r="17" spans="1:71" s="1" customFormat="1" ht="18.399999999999999" customHeight="1">
      <c r="B17" s="22"/>
      <c r="E17" s="27" t="s">
        <v>32</v>
      </c>
      <c r="AK17" s="29" t="s">
        <v>27</v>
      </c>
      <c r="AN17" s="27" t="s">
        <v>33</v>
      </c>
      <c r="AR17" s="22"/>
      <c r="BE17" s="293"/>
      <c r="BS17" s="19" t="s">
        <v>34</v>
      </c>
    </row>
    <row r="18" spans="1:71" s="1" customFormat="1" ht="6.95" customHeight="1">
      <c r="B18" s="22"/>
      <c r="AR18" s="22"/>
      <c r="BE18" s="293"/>
      <c r="BS18" s="19" t="s">
        <v>7</v>
      </c>
    </row>
    <row r="19" spans="1:71" s="1" customFormat="1" ht="12" customHeight="1">
      <c r="B19" s="22"/>
      <c r="D19" s="29" t="s">
        <v>35</v>
      </c>
      <c r="AK19" s="29" t="s">
        <v>25</v>
      </c>
      <c r="AN19" s="27" t="s">
        <v>3</v>
      </c>
      <c r="AR19" s="22"/>
      <c r="BE19" s="293"/>
      <c r="BS19" s="19" t="s">
        <v>7</v>
      </c>
    </row>
    <row r="20" spans="1:71" s="1" customFormat="1" ht="18.399999999999999" customHeight="1">
      <c r="B20" s="22"/>
      <c r="E20" s="27" t="s">
        <v>26</v>
      </c>
      <c r="AK20" s="29" t="s">
        <v>27</v>
      </c>
      <c r="AN20" s="27" t="s">
        <v>3</v>
      </c>
      <c r="AR20" s="22"/>
      <c r="BE20" s="293"/>
      <c r="BS20" s="19" t="s">
        <v>4</v>
      </c>
    </row>
    <row r="21" spans="1:71" s="1" customFormat="1" ht="6.95" customHeight="1">
      <c r="B21" s="22"/>
      <c r="AR21" s="22"/>
      <c r="BE21" s="293"/>
    </row>
    <row r="22" spans="1:71" s="1" customFormat="1" ht="12" customHeight="1">
      <c r="B22" s="22"/>
      <c r="D22" s="29" t="s">
        <v>36</v>
      </c>
      <c r="AR22" s="22"/>
      <c r="BE22" s="293"/>
    </row>
    <row r="23" spans="1:71" s="1" customFormat="1" ht="47.25" customHeight="1">
      <c r="B23" s="22"/>
      <c r="E23" s="300" t="s">
        <v>37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R23" s="22"/>
      <c r="BE23" s="293"/>
    </row>
    <row r="24" spans="1:71" s="1" customFormat="1" ht="6.95" customHeight="1">
      <c r="B24" s="22"/>
      <c r="AR24" s="22"/>
      <c r="BE24" s="293"/>
    </row>
    <row r="25" spans="1:71" s="1" customFormat="1" ht="6.95" customHeight="1">
      <c r="B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22"/>
      <c r="BE25" s="293"/>
    </row>
    <row r="26" spans="1:71" s="2" customFormat="1" ht="25.9" customHeight="1">
      <c r="A26" s="34"/>
      <c r="B26" s="35"/>
      <c r="C26" s="34"/>
      <c r="D26" s="36" t="s">
        <v>38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01">
        <f>ROUND(AG54,2)</f>
        <v>0</v>
      </c>
      <c r="AL26" s="302"/>
      <c r="AM26" s="302"/>
      <c r="AN26" s="302"/>
      <c r="AO26" s="302"/>
      <c r="AP26" s="34"/>
      <c r="AQ26" s="34"/>
      <c r="AR26" s="35"/>
      <c r="BE26" s="293"/>
    </row>
    <row r="27" spans="1:71" s="2" customFormat="1" ht="6.95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93"/>
    </row>
    <row r="28" spans="1:71" s="2" customFormat="1" ht="12.75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03" t="s">
        <v>39</v>
      </c>
      <c r="M28" s="303"/>
      <c r="N28" s="303"/>
      <c r="O28" s="303"/>
      <c r="P28" s="303"/>
      <c r="Q28" s="34"/>
      <c r="R28" s="34"/>
      <c r="S28" s="34"/>
      <c r="T28" s="34"/>
      <c r="U28" s="34"/>
      <c r="V28" s="34"/>
      <c r="W28" s="303" t="s">
        <v>40</v>
      </c>
      <c r="X28" s="303"/>
      <c r="Y28" s="303"/>
      <c r="Z28" s="303"/>
      <c r="AA28" s="303"/>
      <c r="AB28" s="303"/>
      <c r="AC28" s="303"/>
      <c r="AD28" s="303"/>
      <c r="AE28" s="303"/>
      <c r="AF28" s="34"/>
      <c r="AG28" s="34"/>
      <c r="AH28" s="34"/>
      <c r="AI28" s="34"/>
      <c r="AJ28" s="34"/>
      <c r="AK28" s="303" t="s">
        <v>41</v>
      </c>
      <c r="AL28" s="303"/>
      <c r="AM28" s="303"/>
      <c r="AN28" s="303"/>
      <c r="AO28" s="303"/>
      <c r="AP28" s="34"/>
      <c r="AQ28" s="34"/>
      <c r="AR28" s="35"/>
      <c r="BE28" s="293"/>
    </row>
    <row r="29" spans="1:71" s="3" customFormat="1" ht="14.45" customHeight="1">
      <c r="B29" s="39"/>
      <c r="D29" s="29" t="s">
        <v>42</v>
      </c>
      <c r="F29" s="29" t="s">
        <v>43</v>
      </c>
      <c r="L29" s="291">
        <v>0.21</v>
      </c>
      <c r="M29" s="290"/>
      <c r="N29" s="290"/>
      <c r="O29" s="290"/>
      <c r="P29" s="290"/>
      <c r="W29" s="289">
        <f>ROUND(AZ54, 2)</f>
        <v>0</v>
      </c>
      <c r="X29" s="290"/>
      <c r="Y29" s="290"/>
      <c r="Z29" s="290"/>
      <c r="AA29" s="290"/>
      <c r="AB29" s="290"/>
      <c r="AC29" s="290"/>
      <c r="AD29" s="290"/>
      <c r="AE29" s="290"/>
      <c r="AK29" s="289">
        <f>ROUND(AV54, 2)</f>
        <v>0</v>
      </c>
      <c r="AL29" s="290"/>
      <c r="AM29" s="290"/>
      <c r="AN29" s="290"/>
      <c r="AO29" s="290"/>
      <c r="AR29" s="39"/>
      <c r="BE29" s="294"/>
    </row>
    <row r="30" spans="1:71" s="3" customFormat="1" ht="14.45" customHeight="1">
      <c r="B30" s="39"/>
      <c r="F30" s="29" t="s">
        <v>44</v>
      </c>
      <c r="L30" s="291">
        <v>0.15</v>
      </c>
      <c r="M30" s="290"/>
      <c r="N30" s="290"/>
      <c r="O30" s="290"/>
      <c r="P30" s="290"/>
      <c r="W30" s="289">
        <f>ROUND(BA54, 2)</f>
        <v>0</v>
      </c>
      <c r="X30" s="290"/>
      <c r="Y30" s="290"/>
      <c r="Z30" s="290"/>
      <c r="AA30" s="290"/>
      <c r="AB30" s="290"/>
      <c r="AC30" s="290"/>
      <c r="AD30" s="290"/>
      <c r="AE30" s="290"/>
      <c r="AK30" s="289">
        <f>ROUND(AW54, 2)</f>
        <v>0</v>
      </c>
      <c r="AL30" s="290"/>
      <c r="AM30" s="290"/>
      <c r="AN30" s="290"/>
      <c r="AO30" s="290"/>
      <c r="AR30" s="39"/>
      <c r="BE30" s="294"/>
    </row>
    <row r="31" spans="1:71" s="3" customFormat="1" ht="14.45" hidden="1" customHeight="1">
      <c r="B31" s="39"/>
      <c r="F31" s="29" t="s">
        <v>45</v>
      </c>
      <c r="L31" s="291">
        <v>0.21</v>
      </c>
      <c r="M31" s="290"/>
      <c r="N31" s="290"/>
      <c r="O31" s="290"/>
      <c r="P31" s="290"/>
      <c r="W31" s="289">
        <f>ROUND(BB54, 2)</f>
        <v>0</v>
      </c>
      <c r="X31" s="290"/>
      <c r="Y31" s="290"/>
      <c r="Z31" s="290"/>
      <c r="AA31" s="290"/>
      <c r="AB31" s="290"/>
      <c r="AC31" s="290"/>
      <c r="AD31" s="290"/>
      <c r="AE31" s="290"/>
      <c r="AK31" s="289">
        <v>0</v>
      </c>
      <c r="AL31" s="290"/>
      <c r="AM31" s="290"/>
      <c r="AN31" s="290"/>
      <c r="AO31" s="290"/>
      <c r="AR31" s="39"/>
      <c r="BE31" s="294"/>
    </row>
    <row r="32" spans="1:71" s="3" customFormat="1" ht="14.45" hidden="1" customHeight="1">
      <c r="B32" s="39"/>
      <c r="F32" s="29" t="s">
        <v>46</v>
      </c>
      <c r="L32" s="291">
        <v>0.15</v>
      </c>
      <c r="M32" s="290"/>
      <c r="N32" s="290"/>
      <c r="O32" s="290"/>
      <c r="P32" s="290"/>
      <c r="W32" s="289">
        <f>ROUND(BC54, 2)</f>
        <v>0</v>
      </c>
      <c r="X32" s="290"/>
      <c r="Y32" s="290"/>
      <c r="Z32" s="290"/>
      <c r="AA32" s="290"/>
      <c r="AB32" s="290"/>
      <c r="AC32" s="290"/>
      <c r="AD32" s="290"/>
      <c r="AE32" s="290"/>
      <c r="AK32" s="289">
        <v>0</v>
      </c>
      <c r="AL32" s="290"/>
      <c r="AM32" s="290"/>
      <c r="AN32" s="290"/>
      <c r="AO32" s="290"/>
      <c r="AR32" s="39"/>
      <c r="BE32" s="294"/>
    </row>
    <row r="33" spans="1:57" s="3" customFormat="1" ht="14.45" hidden="1" customHeight="1">
      <c r="B33" s="39"/>
      <c r="F33" s="29" t="s">
        <v>47</v>
      </c>
      <c r="L33" s="291">
        <v>0</v>
      </c>
      <c r="M33" s="290"/>
      <c r="N33" s="290"/>
      <c r="O33" s="290"/>
      <c r="P33" s="290"/>
      <c r="W33" s="289">
        <f>ROUND(BD54, 2)</f>
        <v>0</v>
      </c>
      <c r="X33" s="290"/>
      <c r="Y33" s="290"/>
      <c r="Z33" s="290"/>
      <c r="AA33" s="290"/>
      <c r="AB33" s="290"/>
      <c r="AC33" s="290"/>
      <c r="AD33" s="290"/>
      <c r="AE33" s="290"/>
      <c r="AK33" s="289">
        <v>0</v>
      </c>
      <c r="AL33" s="290"/>
      <c r="AM33" s="290"/>
      <c r="AN33" s="290"/>
      <c r="AO33" s="290"/>
      <c r="AR33" s="39"/>
    </row>
    <row r="34" spans="1:57" s="2" customFormat="1" ht="6.95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34"/>
    </row>
    <row r="35" spans="1:57" s="2" customFormat="1" ht="25.9" customHeight="1">
      <c r="A35" s="34"/>
      <c r="B35" s="35"/>
      <c r="C35" s="40"/>
      <c r="D35" s="41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49</v>
      </c>
      <c r="U35" s="42"/>
      <c r="V35" s="42"/>
      <c r="W35" s="42"/>
      <c r="X35" s="323" t="s">
        <v>50</v>
      </c>
      <c r="Y35" s="324"/>
      <c r="Z35" s="324"/>
      <c r="AA35" s="324"/>
      <c r="AB35" s="324"/>
      <c r="AC35" s="42"/>
      <c r="AD35" s="42"/>
      <c r="AE35" s="42"/>
      <c r="AF35" s="42"/>
      <c r="AG35" s="42"/>
      <c r="AH35" s="42"/>
      <c r="AI35" s="42"/>
      <c r="AJ35" s="42"/>
      <c r="AK35" s="325">
        <f>SUM(AK26:AK33)</f>
        <v>0</v>
      </c>
      <c r="AL35" s="324"/>
      <c r="AM35" s="324"/>
      <c r="AN35" s="324"/>
      <c r="AO35" s="326"/>
      <c r="AP35" s="40"/>
      <c r="AQ35" s="40"/>
      <c r="AR35" s="35"/>
      <c r="BE35" s="34"/>
    </row>
    <row r="36" spans="1:57" s="2" customFormat="1" ht="6.95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pans="1:57" s="2" customFormat="1" ht="6.95" customHeight="1">
      <c r="A37" s="34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5"/>
      <c r="BE37" s="34"/>
    </row>
    <row r="41" spans="1:57" s="2" customFormat="1" ht="6.95" customHeight="1">
      <c r="A41" s="34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5"/>
      <c r="BE41" s="34"/>
    </row>
    <row r="42" spans="1:57" s="2" customFormat="1" ht="24.95" customHeight="1">
      <c r="A42" s="34"/>
      <c r="B42" s="35"/>
      <c r="C42" s="23" t="s">
        <v>51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5"/>
      <c r="BE42" s="34"/>
    </row>
    <row r="43" spans="1:57" s="2" customFormat="1" ht="6.95" customHeight="1">
      <c r="A43" s="34"/>
      <c r="B43" s="3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BE43" s="34"/>
    </row>
    <row r="44" spans="1:57" s="4" customFormat="1" ht="12" customHeight="1">
      <c r="B44" s="48"/>
      <c r="C44" s="29" t="s">
        <v>14</v>
      </c>
      <c r="L44" s="4">
        <f>K5</f>
        <v>0</v>
      </c>
      <c r="AR44" s="48"/>
    </row>
    <row r="45" spans="1:57" s="5" customFormat="1" ht="36.950000000000003" customHeight="1">
      <c r="B45" s="49"/>
      <c r="C45" s="50" t="s">
        <v>16</v>
      </c>
      <c r="L45" s="314" t="str">
        <f>K6</f>
        <v>Oprava vodovodu v ul. Pražská, Třeboň</v>
      </c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R45" s="49"/>
    </row>
    <row r="46" spans="1:57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BE46" s="34"/>
    </row>
    <row r="47" spans="1:57" s="2" customFormat="1" ht="12" customHeight="1">
      <c r="A47" s="34"/>
      <c r="B47" s="35"/>
      <c r="C47" s="29" t="s">
        <v>20</v>
      </c>
      <c r="D47" s="34"/>
      <c r="E47" s="34"/>
      <c r="F47" s="34"/>
      <c r="G47" s="34"/>
      <c r="H47" s="34"/>
      <c r="I47" s="34"/>
      <c r="J47" s="34"/>
      <c r="K47" s="34"/>
      <c r="L47" s="51" t="str">
        <f>IF(K8="","",K8)</f>
        <v>Třeboň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9" t="s">
        <v>22</v>
      </c>
      <c r="AJ47" s="34"/>
      <c r="AK47" s="34"/>
      <c r="AL47" s="34"/>
      <c r="AM47" s="316" t="str">
        <f>IF(AN8= "","",AN8)</f>
        <v>1. 5. 2020</v>
      </c>
      <c r="AN47" s="316"/>
      <c r="AO47" s="34"/>
      <c r="AP47" s="34"/>
      <c r="AQ47" s="34"/>
      <c r="AR47" s="35"/>
      <c r="BE47" s="34"/>
    </row>
    <row r="48" spans="1:57" s="2" customFormat="1" ht="6.95" customHeight="1">
      <c r="A48" s="34"/>
      <c r="B48" s="35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5"/>
      <c r="BE48" s="34"/>
    </row>
    <row r="49" spans="1:91" s="2" customFormat="1" ht="25.7" customHeight="1">
      <c r="A49" s="34"/>
      <c r="B49" s="35"/>
      <c r="C49" s="29" t="s">
        <v>24</v>
      </c>
      <c r="D49" s="34"/>
      <c r="E49" s="34"/>
      <c r="F49" s="34"/>
      <c r="G49" s="34"/>
      <c r="H49" s="34"/>
      <c r="I49" s="34"/>
      <c r="J49" s="34"/>
      <c r="K49" s="34"/>
      <c r="L49" s="4" t="str">
        <f>IF(E11= "","",E11)</f>
        <v xml:space="preserve"> 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9" t="s">
        <v>30</v>
      </c>
      <c r="AJ49" s="34"/>
      <c r="AK49" s="34"/>
      <c r="AL49" s="34"/>
      <c r="AM49" s="317" t="str">
        <f>IF(E17="","",E17)</f>
        <v>Ing.Jana Máchová - vodohospodářská projekce</v>
      </c>
      <c r="AN49" s="318"/>
      <c r="AO49" s="318"/>
      <c r="AP49" s="318"/>
      <c r="AQ49" s="34"/>
      <c r="AR49" s="35"/>
      <c r="AS49" s="319" t="s">
        <v>52</v>
      </c>
      <c r="AT49" s="320"/>
      <c r="AU49" s="53"/>
      <c r="AV49" s="53"/>
      <c r="AW49" s="53"/>
      <c r="AX49" s="53"/>
      <c r="AY49" s="53"/>
      <c r="AZ49" s="53"/>
      <c r="BA49" s="53"/>
      <c r="BB49" s="53"/>
      <c r="BC49" s="53"/>
      <c r="BD49" s="54"/>
      <c r="BE49" s="34"/>
    </row>
    <row r="50" spans="1:91" s="2" customFormat="1" ht="15.2" customHeight="1">
      <c r="A50" s="34"/>
      <c r="B50" s="35"/>
      <c r="C50" s="29" t="s">
        <v>28</v>
      </c>
      <c r="D50" s="34"/>
      <c r="E50" s="34"/>
      <c r="F50" s="34"/>
      <c r="G50" s="34"/>
      <c r="H50" s="34"/>
      <c r="I50" s="34"/>
      <c r="J50" s="34"/>
      <c r="K50" s="34"/>
      <c r="L50" s="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9" t="s">
        <v>35</v>
      </c>
      <c r="AJ50" s="34"/>
      <c r="AK50" s="34"/>
      <c r="AL50" s="34"/>
      <c r="AM50" s="317" t="str">
        <f>IF(E20="","",E20)</f>
        <v xml:space="preserve"> </v>
      </c>
      <c r="AN50" s="318"/>
      <c r="AO50" s="318"/>
      <c r="AP50" s="318"/>
      <c r="AQ50" s="34"/>
      <c r="AR50" s="35"/>
      <c r="AS50" s="321"/>
      <c r="AT50" s="322"/>
      <c r="AU50" s="55"/>
      <c r="AV50" s="55"/>
      <c r="AW50" s="55"/>
      <c r="AX50" s="55"/>
      <c r="AY50" s="55"/>
      <c r="AZ50" s="55"/>
      <c r="BA50" s="55"/>
      <c r="BB50" s="55"/>
      <c r="BC50" s="55"/>
      <c r="BD50" s="56"/>
      <c r="BE50" s="34"/>
    </row>
    <row r="51" spans="1:91" s="2" customFormat="1" ht="10.9" customHeight="1">
      <c r="A51" s="34"/>
      <c r="B51" s="35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5"/>
      <c r="AS51" s="321"/>
      <c r="AT51" s="322"/>
      <c r="AU51" s="55"/>
      <c r="AV51" s="55"/>
      <c r="AW51" s="55"/>
      <c r="AX51" s="55"/>
      <c r="AY51" s="55"/>
      <c r="AZ51" s="55"/>
      <c r="BA51" s="55"/>
      <c r="BB51" s="55"/>
      <c r="BC51" s="55"/>
      <c r="BD51" s="56"/>
      <c r="BE51" s="34"/>
    </row>
    <row r="52" spans="1:91" s="2" customFormat="1" ht="29.25" customHeight="1">
      <c r="A52" s="34"/>
      <c r="B52" s="35"/>
      <c r="C52" s="310" t="s">
        <v>53</v>
      </c>
      <c r="D52" s="311"/>
      <c r="E52" s="311"/>
      <c r="F52" s="311"/>
      <c r="G52" s="311"/>
      <c r="H52" s="57"/>
      <c r="I52" s="312" t="s">
        <v>54</v>
      </c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3" t="s">
        <v>55</v>
      </c>
      <c r="AH52" s="311"/>
      <c r="AI52" s="311"/>
      <c r="AJ52" s="311"/>
      <c r="AK52" s="311"/>
      <c r="AL52" s="311"/>
      <c r="AM52" s="311"/>
      <c r="AN52" s="312" t="s">
        <v>56</v>
      </c>
      <c r="AO52" s="311"/>
      <c r="AP52" s="311"/>
      <c r="AQ52" s="58" t="s">
        <v>57</v>
      </c>
      <c r="AR52" s="35"/>
      <c r="AS52" s="59" t="s">
        <v>58</v>
      </c>
      <c r="AT52" s="60" t="s">
        <v>59</v>
      </c>
      <c r="AU52" s="60" t="s">
        <v>60</v>
      </c>
      <c r="AV52" s="60" t="s">
        <v>61</v>
      </c>
      <c r="AW52" s="60" t="s">
        <v>62</v>
      </c>
      <c r="AX52" s="60" t="s">
        <v>63</v>
      </c>
      <c r="AY52" s="60" t="s">
        <v>64</v>
      </c>
      <c r="AZ52" s="60" t="s">
        <v>65</v>
      </c>
      <c r="BA52" s="60" t="s">
        <v>66</v>
      </c>
      <c r="BB52" s="60" t="s">
        <v>67</v>
      </c>
      <c r="BC52" s="60" t="s">
        <v>68</v>
      </c>
      <c r="BD52" s="61" t="s">
        <v>69</v>
      </c>
      <c r="BE52" s="34"/>
    </row>
    <row r="53" spans="1:91" s="2" customFormat="1" ht="10.9" customHeight="1">
      <c r="A53" s="34"/>
      <c r="B53" s="3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  <c r="BE53" s="34"/>
    </row>
    <row r="54" spans="1:91" s="6" customFormat="1" ht="32.450000000000003" customHeight="1">
      <c r="B54" s="65"/>
      <c r="C54" s="66" t="s">
        <v>70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307">
        <f>ROUND(AG55,2)</f>
        <v>0</v>
      </c>
      <c r="AH54" s="307"/>
      <c r="AI54" s="307"/>
      <c r="AJ54" s="307"/>
      <c r="AK54" s="307"/>
      <c r="AL54" s="307"/>
      <c r="AM54" s="307"/>
      <c r="AN54" s="308">
        <f>SUM(AG54,AT54)</f>
        <v>0</v>
      </c>
      <c r="AO54" s="308"/>
      <c r="AP54" s="308"/>
      <c r="AQ54" s="69" t="s">
        <v>3</v>
      </c>
      <c r="AR54" s="65"/>
      <c r="AS54" s="70">
        <f>ROUND(AS55,2)</f>
        <v>0</v>
      </c>
      <c r="AT54" s="71">
        <f>ROUND(SUM(AV54:AW54),2)</f>
        <v>0</v>
      </c>
      <c r="AU54" s="72">
        <f>ROUND(AU55,5)</f>
        <v>0</v>
      </c>
      <c r="AV54" s="71">
        <f>ROUND(AZ54*L29,2)</f>
        <v>0</v>
      </c>
      <c r="AW54" s="71">
        <f>ROUND(BA54*L30,2)</f>
        <v>0</v>
      </c>
      <c r="AX54" s="71">
        <f>ROUND(BB54*L29,2)</f>
        <v>0</v>
      </c>
      <c r="AY54" s="71">
        <f>ROUND(BC54*L30,2)</f>
        <v>0</v>
      </c>
      <c r="AZ54" s="71">
        <f>ROUND(AZ55,2)</f>
        <v>0</v>
      </c>
      <c r="BA54" s="71">
        <f>ROUND(BA55,2)</f>
        <v>0</v>
      </c>
      <c r="BB54" s="71">
        <f>ROUND(BB55,2)</f>
        <v>0</v>
      </c>
      <c r="BC54" s="71">
        <f>ROUND(BC55,2)</f>
        <v>0</v>
      </c>
      <c r="BD54" s="73">
        <f>ROUND(BD55,2)</f>
        <v>0</v>
      </c>
      <c r="BS54" s="74" t="s">
        <v>71</v>
      </c>
      <c r="BT54" s="74" t="s">
        <v>72</v>
      </c>
      <c r="BU54" s="75" t="s">
        <v>73</v>
      </c>
      <c r="BV54" s="74" t="s">
        <v>74</v>
      </c>
      <c r="BW54" s="74" t="s">
        <v>5</v>
      </c>
      <c r="BX54" s="74" t="s">
        <v>75</v>
      </c>
      <c r="CL54" s="74" t="s">
        <v>3</v>
      </c>
    </row>
    <row r="55" spans="1:91" s="7" customFormat="1" ht="16.5" customHeight="1">
      <c r="A55" s="76" t="s">
        <v>76</v>
      </c>
      <c r="B55" s="77"/>
      <c r="C55" s="78"/>
      <c r="D55" s="306" t="s">
        <v>77</v>
      </c>
      <c r="E55" s="306"/>
      <c r="F55" s="306"/>
      <c r="G55" s="306"/>
      <c r="H55" s="306"/>
      <c r="I55" s="79"/>
      <c r="J55" s="306" t="s">
        <v>78</v>
      </c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4">
        <f>'SO 01 - Vodovod'!J30</f>
        <v>0</v>
      </c>
      <c r="AH55" s="305"/>
      <c r="AI55" s="305"/>
      <c r="AJ55" s="305"/>
      <c r="AK55" s="305"/>
      <c r="AL55" s="305"/>
      <c r="AM55" s="305"/>
      <c r="AN55" s="304">
        <f>SUM(AG55,AT55)</f>
        <v>0</v>
      </c>
      <c r="AO55" s="305"/>
      <c r="AP55" s="305"/>
      <c r="AQ55" s="80" t="s">
        <v>79</v>
      </c>
      <c r="AR55" s="77"/>
      <c r="AS55" s="81">
        <v>0</v>
      </c>
      <c r="AT55" s="82">
        <f>ROUND(SUM(AV55:AW55),2)</f>
        <v>0</v>
      </c>
      <c r="AU55" s="83">
        <f>'SO 01 - Vodovod'!P100</f>
        <v>0</v>
      </c>
      <c r="AV55" s="82">
        <f>'SO 01 - Vodovod'!J33</f>
        <v>0</v>
      </c>
      <c r="AW55" s="82">
        <f>'SO 01 - Vodovod'!J34</f>
        <v>0</v>
      </c>
      <c r="AX55" s="82">
        <f>'SO 01 - Vodovod'!J35</f>
        <v>0</v>
      </c>
      <c r="AY55" s="82">
        <f>'SO 01 - Vodovod'!J36</f>
        <v>0</v>
      </c>
      <c r="AZ55" s="82">
        <f>'SO 01 - Vodovod'!F33</f>
        <v>0</v>
      </c>
      <c r="BA55" s="82">
        <f>'SO 01 - Vodovod'!F34</f>
        <v>0</v>
      </c>
      <c r="BB55" s="82">
        <f>'SO 01 - Vodovod'!F35</f>
        <v>0</v>
      </c>
      <c r="BC55" s="82">
        <f>'SO 01 - Vodovod'!F36</f>
        <v>0</v>
      </c>
      <c r="BD55" s="84">
        <f>'SO 01 - Vodovod'!F37</f>
        <v>0</v>
      </c>
      <c r="BT55" s="85" t="s">
        <v>80</v>
      </c>
      <c r="BV55" s="85" t="s">
        <v>74</v>
      </c>
      <c r="BW55" s="85" t="s">
        <v>81</v>
      </c>
      <c r="BX55" s="85" t="s">
        <v>5</v>
      </c>
      <c r="CL55" s="85" t="s">
        <v>3</v>
      </c>
      <c r="CM55" s="85" t="s">
        <v>82</v>
      </c>
    </row>
    <row r="56" spans="1:91" s="2" customFormat="1" ht="30" customHeight="1">
      <c r="A56" s="34"/>
      <c r="B56" s="35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5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91" s="2" customFormat="1" ht="6.95" customHeight="1">
      <c r="A57" s="34"/>
      <c r="B57" s="44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35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</sheetData>
  <mergeCells count="42">
    <mergeCell ref="AR2:BE2"/>
    <mergeCell ref="C52:G52"/>
    <mergeCell ref="I52:AF52"/>
    <mergeCell ref="AG52:AM52"/>
    <mergeCell ref="AN52:AP52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AN55:AP55"/>
    <mergeCell ref="AG55:AM55"/>
    <mergeCell ref="D55:H55"/>
    <mergeCell ref="J55:AF55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  <mergeCell ref="W32:AE32"/>
    <mergeCell ref="AK32:AO32"/>
    <mergeCell ref="L32:P32"/>
  </mergeCells>
  <hyperlinks>
    <hyperlink ref="A55" location="'SO 01 - Vodovod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75"/>
  <sheetViews>
    <sheetView showGridLines="0" tabSelected="1" topLeftCell="A651" workbookViewId="0">
      <selection activeCell="J688" sqref="J68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309" t="s">
        <v>6</v>
      </c>
      <c r="M2" s="296"/>
      <c r="N2" s="296"/>
      <c r="O2" s="296"/>
      <c r="P2" s="296"/>
      <c r="Q2" s="296"/>
      <c r="R2" s="296"/>
      <c r="S2" s="296"/>
      <c r="T2" s="296"/>
      <c r="U2" s="296"/>
      <c r="V2" s="296"/>
      <c r="AT2" s="19" t="s">
        <v>81</v>
      </c>
    </row>
    <row r="3" spans="1:46" s="1" customFormat="1" ht="6.95" customHeight="1">
      <c r="B3" s="20"/>
      <c r="C3" s="21"/>
      <c r="D3" s="21"/>
      <c r="E3" s="21"/>
      <c r="F3" s="21"/>
      <c r="G3" s="21"/>
      <c r="H3" s="21"/>
      <c r="I3" s="87"/>
      <c r="J3" s="21"/>
      <c r="K3" s="21"/>
      <c r="L3" s="22"/>
      <c r="AT3" s="19" t="s">
        <v>82</v>
      </c>
    </row>
    <row r="4" spans="1:46" s="1" customFormat="1" ht="24.95" customHeight="1">
      <c r="B4" s="22"/>
      <c r="D4" s="23" t="s">
        <v>83</v>
      </c>
      <c r="I4" s="86"/>
      <c r="L4" s="22"/>
      <c r="M4" s="88" t="s">
        <v>11</v>
      </c>
      <c r="AT4" s="19" t="s">
        <v>4</v>
      </c>
    </row>
    <row r="5" spans="1:46" s="1" customFormat="1" ht="6.95" customHeight="1">
      <c r="B5" s="22"/>
      <c r="I5" s="86"/>
      <c r="L5" s="22"/>
    </row>
    <row r="6" spans="1:46" s="1" customFormat="1" ht="12" customHeight="1">
      <c r="B6" s="22"/>
      <c r="D6" s="29" t="s">
        <v>16</v>
      </c>
      <c r="I6" s="86"/>
      <c r="L6" s="22"/>
    </row>
    <row r="7" spans="1:46" s="1" customFormat="1" ht="16.5" customHeight="1">
      <c r="B7" s="22"/>
      <c r="E7" s="328" t="str">
        <f>'Rekapitulace stavby'!K6</f>
        <v>Oprava vodovodu v ul. Pražská, Třeboň</v>
      </c>
      <c r="F7" s="329"/>
      <c r="G7" s="329"/>
      <c r="H7" s="329"/>
      <c r="I7" s="86"/>
      <c r="L7" s="22"/>
    </row>
    <row r="8" spans="1:46" s="2" customFormat="1" ht="12" customHeight="1">
      <c r="A8" s="34"/>
      <c r="B8" s="35"/>
      <c r="C8" s="34"/>
      <c r="D8" s="29" t="s">
        <v>84</v>
      </c>
      <c r="E8" s="34"/>
      <c r="F8" s="34"/>
      <c r="G8" s="34"/>
      <c r="H8" s="34"/>
      <c r="I8" s="89"/>
      <c r="J8" s="34"/>
      <c r="K8" s="34"/>
      <c r="L8" s="90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5"/>
      <c r="C9" s="34"/>
      <c r="D9" s="34"/>
      <c r="E9" s="314" t="s">
        <v>85</v>
      </c>
      <c r="F9" s="327"/>
      <c r="G9" s="327"/>
      <c r="H9" s="327"/>
      <c r="I9" s="89"/>
      <c r="J9" s="34"/>
      <c r="K9" s="34"/>
      <c r="L9" s="90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>
      <c r="A10" s="34"/>
      <c r="B10" s="35"/>
      <c r="C10" s="34"/>
      <c r="D10" s="34"/>
      <c r="E10" s="34"/>
      <c r="F10" s="34"/>
      <c r="G10" s="34"/>
      <c r="H10" s="34"/>
      <c r="I10" s="89"/>
      <c r="J10" s="34"/>
      <c r="K10" s="34"/>
      <c r="L10" s="90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5"/>
      <c r="C11" s="34"/>
      <c r="D11" s="29" t="s">
        <v>18</v>
      </c>
      <c r="E11" s="34"/>
      <c r="F11" s="27" t="s">
        <v>3</v>
      </c>
      <c r="G11" s="34"/>
      <c r="H11" s="34"/>
      <c r="I11" s="91" t="s">
        <v>19</v>
      </c>
      <c r="J11" s="27" t="s">
        <v>3</v>
      </c>
      <c r="K11" s="34"/>
      <c r="L11" s="90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5"/>
      <c r="C12" s="34"/>
      <c r="D12" s="29" t="s">
        <v>20</v>
      </c>
      <c r="E12" s="34"/>
      <c r="F12" s="27" t="s">
        <v>21</v>
      </c>
      <c r="G12" s="34"/>
      <c r="H12" s="34"/>
      <c r="I12" s="91" t="s">
        <v>22</v>
      </c>
      <c r="J12" s="52" t="str">
        <f>'Rekapitulace stavby'!AN8</f>
        <v>1. 5. 2020</v>
      </c>
      <c r="K12" s="34"/>
      <c r="L12" s="90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5"/>
      <c r="C13" s="34"/>
      <c r="D13" s="34"/>
      <c r="E13" s="34"/>
      <c r="F13" s="34"/>
      <c r="G13" s="34"/>
      <c r="H13" s="34"/>
      <c r="I13" s="89"/>
      <c r="J13" s="34"/>
      <c r="K13" s="34"/>
      <c r="L13" s="90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5"/>
      <c r="C14" s="34"/>
      <c r="D14" s="29" t="s">
        <v>24</v>
      </c>
      <c r="E14" s="34"/>
      <c r="F14" s="34"/>
      <c r="G14" s="34"/>
      <c r="H14" s="34"/>
      <c r="I14" s="91" t="s">
        <v>25</v>
      </c>
      <c r="J14" s="27" t="str">
        <f>IF('Rekapitulace stavby'!AN10="","",'Rekapitulace stavby'!AN10)</f>
        <v/>
      </c>
      <c r="K14" s="34"/>
      <c r="L14" s="90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5"/>
      <c r="C15" s="34"/>
      <c r="D15" s="34"/>
      <c r="E15" s="27" t="str">
        <f>IF('Rekapitulace stavby'!E11="","",'Rekapitulace stavby'!E11)</f>
        <v xml:space="preserve"> </v>
      </c>
      <c r="F15" s="34"/>
      <c r="G15" s="34"/>
      <c r="H15" s="34"/>
      <c r="I15" s="91" t="s">
        <v>27</v>
      </c>
      <c r="J15" s="27" t="str">
        <f>IF('Rekapitulace stavby'!AN11="","",'Rekapitulace stavby'!AN11)</f>
        <v/>
      </c>
      <c r="K15" s="34"/>
      <c r="L15" s="90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5"/>
      <c r="C16" s="34"/>
      <c r="D16" s="34"/>
      <c r="E16" s="34"/>
      <c r="F16" s="34"/>
      <c r="G16" s="34"/>
      <c r="H16" s="34"/>
      <c r="I16" s="89"/>
      <c r="J16" s="34"/>
      <c r="K16" s="34"/>
      <c r="L16" s="90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5"/>
      <c r="C17" s="34"/>
      <c r="D17" s="29" t="s">
        <v>28</v>
      </c>
      <c r="E17" s="34"/>
      <c r="F17" s="34"/>
      <c r="G17" s="34"/>
      <c r="H17" s="34"/>
      <c r="I17" s="91" t="s">
        <v>25</v>
      </c>
      <c r="J17" s="30" t="str">
        <f>'Rekapitulace stavby'!AN13</f>
        <v>Vyplň údaj</v>
      </c>
      <c r="K17" s="34"/>
      <c r="L17" s="90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5"/>
      <c r="C18" s="34"/>
      <c r="D18" s="34"/>
      <c r="E18" s="330" t="str">
        <f>'Rekapitulace stavby'!E14</f>
        <v>Vyplň údaj</v>
      </c>
      <c r="F18" s="295"/>
      <c r="G18" s="295"/>
      <c r="H18" s="295"/>
      <c r="I18" s="91" t="s">
        <v>27</v>
      </c>
      <c r="J18" s="30" t="str">
        <f>'Rekapitulace stavby'!AN14</f>
        <v>Vyplň údaj</v>
      </c>
      <c r="K18" s="34"/>
      <c r="L18" s="90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5"/>
      <c r="C19" s="34"/>
      <c r="D19" s="34"/>
      <c r="E19" s="34"/>
      <c r="F19" s="34"/>
      <c r="G19" s="34"/>
      <c r="H19" s="34"/>
      <c r="I19" s="89"/>
      <c r="J19" s="34"/>
      <c r="K19" s="34"/>
      <c r="L19" s="90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5"/>
      <c r="C20" s="34"/>
      <c r="D20" s="29" t="s">
        <v>30</v>
      </c>
      <c r="E20" s="34"/>
      <c r="F20" s="34"/>
      <c r="G20" s="34"/>
      <c r="H20" s="34"/>
      <c r="I20" s="91" t="s">
        <v>25</v>
      </c>
      <c r="J20" s="27" t="s">
        <v>31</v>
      </c>
      <c r="K20" s="34"/>
      <c r="L20" s="90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5"/>
      <c r="C21" s="34"/>
      <c r="D21" s="34"/>
      <c r="E21" s="27" t="s">
        <v>32</v>
      </c>
      <c r="F21" s="34"/>
      <c r="G21" s="34"/>
      <c r="H21" s="34"/>
      <c r="I21" s="91" t="s">
        <v>27</v>
      </c>
      <c r="J21" s="27" t="s">
        <v>33</v>
      </c>
      <c r="K21" s="34"/>
      <c r="L21" s="90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5"/>
      <c r="C22" s="34"/>
      <c r="D22" s="34"/>
      <c r="E22" s="34"/>
      <c r="F22" s="34"/>
      <c r="G22" s="34"/>
      <c r="H22" s="34"/>
      <c r="I22" s="89"/>
      <c r="J22" s="34"/>
      <c r="K22" s="34"/>
      <c r="L22" s="90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5"/>
      <c r="C23" s="34"/>
      <c r="D23" s="29" t="s">
        <v>35</v>
      </c>
      <c r="E23" s="34"/>
      <c r="F23" s="34"/>
      <c r="G23" s="34"/>
      <c r="H23" s="34"/>
      <c r="I23" s="91" t="s">
        <v>25</v>
      </c>
      <c r="J23" s="27" t="str">
        <f>IF('Rekapitulace stavby'!AN19="","",'Rekapitulace stavby'!AN19)</f>
        <v/>
      </c>
      <c r="K23" s="34"/>
      <c r="L23" s="90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5"/>
      <c r="C24" s="34"/>
      <c r="D24" s="34"/>
      <c r="E24" s="27" t="str">
        <f>IF('Rekapitulace stavby'!E20="","",'Rekapitulace stavby'!E20)</f>
        <v xml:space="preserve"> </v>
      </c>
      <c r="F24" s="34"/>
      <c r="G24" s="34"/>
      <c r="H24" s="34"/>
      <c r="I24" s="91" t="s">
        <v>27</v>
      </c>
      <c r="J24" s="27" t="str">
        <f>IF('Rekapitulace stavby'!AN20="","",'Rekapitulace stavby'!AN20)</f>
        <v/>
      </c>
      <c r="K24" s="34"/>
      <c r="L24" s="90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5"/>
      <c r="C25" s="34"/>
      <c r="D25" s="34"/>
      <c r="E25" s="34"/>
      <c r="F25" s="34"/>
      <c r="G25" s="34"/>
      <c r="H25" s="34"/>
      <c r="I25" s="89"/>
      <c r="J25" s="34"/>
      <c r="K25" s="34"/>
      <c r="L25" s="90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5"/>
      <c r="C26" s="34"/>
      <c r="D26" s="29" t="s">
        <v>36</v>
      </c>
      <c r="E26" s="34"/>
      <c r="F26" s="34"/>
      <c r="G26" s="34"/>
      <c r="H26" s="34"/>
      <c r="I26" s="89"/>
      <c r="J26" s="34"/>
      <c r="K26" s="34"/>
      <c r="L26" s="90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92"/>
      <c r="B27" s="93"/>
      <c r="C27" s="92"/>
      <c r="D27" s="92"/>
      <c r="E27" s="300" t="s">
        <v>3</v>
      </c>
      <c r="F27" s="300"/>
      <c r="G27" s="300"/>
      <c r="H27" s="300"/>
      <c r="I27" s="94"/>
      <c r="J27" s="92"/>
      <c r="K27" s="92"/>
      <c r="L27" s="95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4"/>
      <c r="B28" s="35"/>
      <c r="C28" s="34"/>
      <c r="D28" s="34"/>
      <c r="E28" s="34"/>
      <c r="F28" s="34"/>
      <c r="G28" s="34"/>
      <c r="H28" s="34"/>
      <c r="I28" s="89"/>
      <c r="J28" s="34"/>
      <c r="K28" s="34"/>
      <c r="L28" s="90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5"/>
      <c r="C29" s="34"/>
      <c r="D29" s="63"/>
      <c r="E29" s="63"/>
      <c r="F29" s="63"/>
      <c r="G29" s="63"/>
      <c r="H29" s="63"/>
      <c r="I29" s="96"/>
      <c r="J29" s="63"/>
      <c r="K29" s="63"/>
      <c r="L29" s="90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5"/>
      <c r="C30" s="34"/>
      <c r="D30" s="97" t="s">
        <v>38</v>
      </c>
      <c r="E30" s="34"/>
      <c r="F30" s="34"/>
      <c r="G30" s="34"/>
      <c r="H30" s="34"/>
      <c r="I30" s="89"/>
      <c r="J30" s="68">
        <f>ROUND(J100, 2)</f>
        <v>0</v>
      </c>
      <c r="K30" s="34"/>
      <c r="L30" s="90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5"/>
      <c r="C31" s="34"/>
      <c r="D31" s="63"/>
      <c r="E31" s="63"/>
      <c r="F31" s="63"/>
      <c r="G31" s="63"/>
      <c r="H31" s="63"/>
      <c r="I31" s="96"/>
      <c r="J31" s="63"/>
      <c r="K31" s="63"/>
      <c r="L31" s="90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5"/>
      <c r="C32" s="34"/>
      <c r="D32" s="34"/>
      <c r="E32" s="34"/>
      <c r="F32" s="38" t="s">
        <v>40</v>
      </c>
      <c r="G32" s="34"/>
      <c r="H32" s="34"/>
      <c r="I32" s="98" t="s">
        <v>39</v>
      </c>
      <c r="J32" s="38" t="s">
        <v>41</v>
      </c>
      <c r="K32" s="34"/>
      <c r="L32" s="90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5"/>
      <c r="C33" s="34"/>
      <c r="D33" s="99" t="s">
        <v>42</v>
      </c>
      <c r="E33" s="29" t="s">
        <v>43</v>
      </c>
      <c r="F33" s="100">
        <f>ROUND((SUM(BE100:BE674)),  2)</f>
        <v>0</v>
      </c>
      <c r="G33" s="34"/>
      <c r="H33" s="34"/>
      <c r="I33" s="101">
        <v>0.21</v>
      </c>
      <c r="J33" s="100">
        <f>ROUND(((SUM(BE100:BE674))*I33),  2)</f>
        <v>0</v>
      </c>
      <c r="K33" s="34"/>
      <c r="L33" s="90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5"/>
      <c r="C34" s="34"/>
      <c r="D34" s="34"/>
      <c r="E34" s="29" t="s">
        <v>44</v>
      </c>
      <c r="F34" s="100">
        <f>ROUND((SUM(BF100:BF674)),  2)</f>
        <v>0</v>
      </c>
      <c r="G34" s="34"/>
      <c r="H34" s="34"/>
      <c r="I34" s="101">
        <v>0.15</v>
      </c>
      <c r="J34" s="100">
        <f>ROUND(((SUM(BF100:BF674))*I34),  2)</f>
        <v>0</v>
      </c>
      <c r="K34" s="34"/>
      <c r="L34" s="90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5"/>
      <c r="C35" s="34"/>
      <c r="D35" s="34"/>
      <c r="E35" s="29" t="s">
        <v>45</v>
      </c>
      <c r="F35" s="100">
        <f>ROUND((SUM(BG100:BG674)),  2)</f>
        <v>0</v>
      </c>
      <c r="G35" s="34"/>
      <c r="H35" s="34"/>
      <c r="I35" s="101">
        <v>0.21</v>
      </c>
      <c r="J35" s="100">
        <f>0</f>
        <v>0</v>
      </c>
      <c r="K35" s="34"/>
      <c r="L35" s="9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5"/>
      <c r="C36" s="34"/>
      <c r="D36" s="34"/>
      <c r="E36" s="29" t="s">
        <v>46</v>
      </c>
      <c r="F36" s="100">
        <f>ROUND((SUM(BH100:BH674)),  2)</f>
        <v>0</v>
      </c>
      <c r="G36" s="34"/>
      <c r="H36" s="34"/>
      <c r="I36" s="101">
        <v>0.15</v>
      </c>
      <c r="J36" s="100">
        <f>0</f>
        <v>0</v>
      </c>
      <c r="K36" s="34"/>
      <c r="L36" s="90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5"/>
      <c r="C37" s="34"/>
      <c r="D37" s="34"/>
      <c r="E37" s="29" t="s">
        <v>47</v>
      </c>
      <c r="F37" s="100">
        <f>ROUND((SUM(BI100:BI674)),  2)</f>
        <v>0</v>
      </c>
      <c r="G37" s="34"/>
      <c r="H37" s="34"/>
      <c r="I37" s="101">
        <v>0</v>
      </c>
      <c r="J37" s="100">
        <f>0</f>
        <v>0</v>
      </c>
      <c r="K37" s="34"/>
      <c r="L37" s="90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5"/>
      <c r="C38" s="34"/>
      <c r="D38" s="34"/>
      <c r="E38" s="34"/>
      <c r="F38" s="34"/>
      <c r="G38" s="34"/>
      <c r="H38" s="34"/>
      <c r="I38" s="89"/>
      <c r="J38" s="34"/>
      <c r="K38" s="34"/>
      <c r="L38" s="90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5"/>
      <c r="C39" s="102"/>
      <c r="D39" s="103" t="s">
        <v>48</v>
      </c>
      <c r="E39" s="57"/>
      <c r="F39" s="57"/>
      <c r="G39" s="104" t="s">
        <v>49</v>
      </c>
      <c r="H39" s="105" t="s">
        <v>50</v>
      </c>
      <c r="I39" s="106"/>
      <c r="J39" s="107">
        <f>SUM(J30:J37)</f>
        <v>0</v>
      </c>
      <c r="K39" s="108"/>
      <c r="L39" s="90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44"/>
      <c r="C40" s="45"/>
      <c r="D40" s="45"/>
      <c r="E40" s="45"/>
      <c r="F40" s="45"/>
      <c r="G40" s="45"/>
      <c r="H40" s="45"/>
      <c r="I40" s="109"/>
      <c r="J40" s="45"/>
      <c r="K40" s="45"/>
      <c r="L40" s="90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46"/>
      <c r="C44" s="47"/>
      <c r="D44" s="47"/>
      <c r="E44" s="47"/>
      <c r="F44" s="47"/>
      <c r="G44" s="47"/>
      <c r="H44" s="47"/>
      <c r="I44" s="110"/>
      <c r="J44" s="47"/>
      <c r="K44" s="47"/>
      <c r="L44" s="90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86</v>
      </c>
      <c r="D45" s="34"/>
      <c r="E45" s="34"/>
      <c r="F45" s="34"/>
      <c r="G45" s="34"/>
      <c r="H45" s="34"/>
      <c r="I45" s="89"/>
      <c r="J45" s="34"/>
      <c r="K45" s="34"/>
      <c r="L45" s="90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4"/>
      <c r="D46" s="34"/>
      <c r="E46" s="34"/>
      <c r="F46" s="34"/>
      <c r="G46" s="34"/>
      <c r="H46" s="34"/>
      <c r="I46" s="89"/>
      <c r="J46" s="34"/>
      <c r="K46" s="34"/>
      <c r="L46" s="90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4"/>
      <c r="E47" s="34"/>
      <c r="F47" s="34"/>
      <c r="G47" s="34"/>
      <c r="H47" s="34"/>
      <c r="I47" s="89"/>
      <c r="J47" s="34"/>
      <c r="K47" s="34"/>
      <c r="L47" s="90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4"/>
      <c r="D48" s="34"/>
      <c r="E48" s="328" t="str">
        <f>E7</f>
        <v>Oprava vodovodu v ul. Pražská, Třeboň</v>
      </c>
      <c r="F48" s="329"/>
      <c r="G48" s="329"/>
      <c r="H48" s="329"/>
      <c r="I48" s="89"/>
      <c r="J48" s="34"/>
      <c r="K48" s="34"/>
      <c r="L48" s="90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84</v>
      </c>
      <c r="D49" s="34"/>
      <c r="E49" s="34"/>
      <c r="F49" s="34"/>
      <c r="G49" s="34"/>
      <c r="H49" s="34"/>
      <c r="I49" s="89"/>
      <c r="J49" s="34"/>
      <c r="K49" s="34"/>
      <c r="L49" s="90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4"/>
      <c r="D50" s="34"/>
      <c r="E50" s="314" t="str">
        <f>E9</f>
        <v>SO 01 - Vodovod</v>
      </c>
      <c r="F50" s="327"/>
      <c r="G50" s="327"/>
      <c r="H50" s="327"/>
      <c r="I50" s="89"/>
      <c r="J50" s="34"/>
      <c r="K50" s="34"/>
      <c r="L50" s="90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4"/>
      <c r="D51" s="34"/>
      <c r="E51" s="34"/>
      <c r="F51" s="34"/>
      <c r="G51" s="34"/>
      <c r="H51" s="34"/>
      <c r="I51" s="89"/>
      <c r="J51" s="34"/>
      <c r="K51" s="34"/>
      <c r="L51" s="90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20</v>
      </c>
      <c r="D52" s="34"/>
      <c r="E52" s="34"/>
      <c r="F52" s="27" t="str">
        <f>F12</f>
        <v>Třeboň</v>
      </c>
      <c r="G52" s="34"/>
      <c r="H52" s="34"/>
      <c r="I52" s="91" t="s">
        <v>22</v>
      </c>
      <c r="J52" s="52" t="str">
        <f>IF(J12="","",J12)</f>
        <v>1. 5. 2020</v>
      </c>
      <c r="K52" s="34"/>
      <c r="L52" s="90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4"/>
      <c r="D53" s="34"/>
      <c r="E53" s="34"/>
      <c r="F53" s="34"/>
      <c r="G53" s="34"/>
      <c r="H53" s="34"/>
      <c r="I53" s="89"/>
      <c r="J53" s="34"/>
      <c r="K53" s="34"/>
      <c r="L53" s="90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40.15" customHeight="1">
      <c r="A54" s="34"/>
      <c r="B54" s="35"/>
      <c r="C54" s="29" t="s">
        <v>24</v>
      </c>
      <c r="D54" s="34"/>
      <c r="E54" s="34"/>
      <c r="F54" s="27" t="str">
        <f>E15</f>
        <v xml:space="preserve"> </v>
      </c>
      <c r="G54" s="34"/>
      <c r="H54" s="34"/>
      <c r="I54" s="91" t="s">
        <v>30</v>
      </c>
      <c r="J54" s="32" t="str">
        <f>E21</f>
        <v>Ing.Jana Máchová - vodohospodářská projekce</v>
      </c>
      <c r="K54" s="34"/>
      <c r="L54" s="90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28</v>
      </c>
      <c r="D55" s="34"/>
      <c r="E55" s="34"/>
      <c r="F55" s="27" t="str">
        <f>IF(E18="","",E18)</f>
        <v>Vyplň údaj</v>
      </c>
      <c r="G55" s="34"/>
      <c r="H55" s="34"/>
      <c r="I55" s="91" t="s">
        <v>35</v>
      </c>
      <c r="J55" s="32" t="str">
        <f>E24</f>
        <v xml:space="preserve"> </v>
      </c>
      <c r="K55" s="34"/>
      <c r="L55" s="90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4"/>
      <c r="D56" s="34"/>
      <c r="E56" s="34"/>
      <c r="F56" s="34"/>
      <c r="G56" s="34"/>
      <c r="H56" s="34"/>
      <c r="I56" s="89"/>
      <c r="J56" s="34"/>
      <c r="K56" s="34"/>
      <c r="L56" s="90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11" t="s">
        <v>87</v>
      </c>
      <c r="D57" s="102"/>
      <c r="E57" s="102"/>
      <c r="F57" s="102"/>
      <c r="G57" s="102"/>
      <c r="H57" s="102"/>
      <c r="I57" s="112"/>
      <c r="J57" s="113" t="s">
        <v>88</v>
      </c>
      <c r="K57" s="102"/>
      <c r="L57" s="90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4"/>
      <c r="D58" s="34"/>
      <c r="E58" s="34"/>
      <c r="F58" s="34"/>
      <c r="G58" s="34"/>
      <c r="H58" s="34"/>
      <c r="I58" s="89"/>
      <c r="J58" s="34"/>
      <c r="K58" s="34"/>
      <c r="L58" s="90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14" t="s">
        <v>70</v>
      </c>
      <c r="D59" s="34"/>
      <c r="E59" s="34"/>
      <c r="F59" s="34"/>
      <c r="G59" s="34"/>
      <c r="H59" s="34"/>
      <c r="I59" s="89"/>
      <c r="J59" s="68">
        <f>J100</f>
        <v>0</v>
      </c>
      <c r="K59" s="34"/>
      <c r="L59" s="90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9" t="s">
        <v>89</v>
      </c>
    </row>
    <row r="60" spans="1:47" s="9" customFormat="1" ht="24.95" customHeight="1">
      <c r="B60" s="115"/>
      <c r="D60" s="116" t="s">
        <v>90</v>
      </c>
      <c r="E60" s="117"/>
      <c r="F60" s="117"/>
      <c r="G60" s="117"/>
      <c r="H60" s="117"/>
      <c r="I60" s="118"/>
      <c r="J60" s="119">
        <f>J101</f>
        <v>0</v>
      </c>
      <c r="L60" s="115"/>
    </row>
    <row r="61" spans="1:47" s="10" customFormat="1" ht="19.899999999999999" customHeight="1">
      <c r="B61" s="120"/>
      <c r="D61" s="121" t="s">
        <v>91</v>
      </c>
      <c r="E61" s="122"/>
      <c r="F61" s="122"/>
      <c r="G61" s="122"/>
      <c r="H61" s="122"/>
      <c r="I61" s="123"/>
      <c r="J61" s="124">
        <f>J102</f>
        <v>0</v>
      </c>
      <c r="L61" s="120"/>
    </row>
    <row r="62" spans="1:47" s="10" customFormat="1" ht="14.85" customHeight="1">
      <c r="B62" s="120"/>
      <c r="D62" s="121" t="s">
        <v>92</v>
      </c>
      <c r="E62" s="122"/>
      <c r="F62" s="122"/>
      <c r="G62" s="122"/>
      <c r="H62" s="122"/>
      <c r="I62" s="123"/>
      <c r="J62" s="124">
        <f>J103</f>
        <v>0</v>
      </c>
      <c r="L62" s="120"/>
    </row>
    <row r="63" spans="1:47" s="10" customFormat="1" ht="14.85" customHeight="1">
      <c r="B63" s="120"/>
      <c r="D63" s="121" t="s">
        <v>93</v>
      </c>
      <c r="E63" s="122"/>
      <c r="F63" s="122"/>
      <c r="G63" s="122"/>
      <c r="H63" s="122"/>
      <c r="I63" s="123"/>
      <c r="J63" s="124">
        <f>J120</f>
        <v>0</v>
      </c>
      <c r="L63" s="120"/>
    </row>
    <row r="64" spans="1:47" s="10" customFormat="1" ht="14.85" customHeight="1">
      <c r="B64" s="120"/>
      <c r="D64" s="121" t="s">
        <v>94</v>
      </c>
      <c r="E64" s="122"/>
      <c r="F64" s="122"/>
      <c r="G64" s="122"/>
      <c r="H64" s="122"/>
      <c r="I64" s="123"/>
      <c r="J64" s="124">
        <f>J137</f>
        <v>0</v>
      </c>
      <c r="L64" s="120"/>
    </row>
    <row r="65" spans="2:12" s="10" customFormat="1" ht="14.85" customHeight="1">
      <c r="B65" s="120"/>
      <c r="D65" s="121" t="s">
        <v>95</v>
      </c>
      <c r="E65" s="122"/>
      <c r="F65" s="122"/>
      <c r="G65" s="122"/>
      <c r="H65" s="122"/>
      <c r="I65" s="123"/>
      <c r="J65" s="124">
        <f>J193</f>
        <v>0</v>
      </c>
      <c r="L65" s="120"/>
    </row>
    <row r="66" spans="2:12" s="10" customFormat="1" ht="14.85" customHeight="1">
      <c r="B66" s="120"/>
      <c r="D66" s="121" t="s">
        <v>96</v>
      </c>
      <c r="E66" s="122"/>
      <c r="F66" s="122"/>
      <c r="G66" s="122"/>
      <c r="H66" s="122"/>
      <c r="I66" s="123"/>
      <c r="J66" s="124">
        <f>J203</f>
        <v>0</v>
      </c>
      <c r="L66" s="120"/>
    </row>
    <row r="67" spans="2:12" s="10" customFormat="1" ht="14.85" customHeight="1">
      <c r="B67" s="120"/>
      <c r="D67" s="121" t="s">
        <v>97</v>
      </c>
      <c r="E67" s="122"/>
      <c r="F67" s="122"/>
      <c r="G67" s="122"/>
      <c r="H67" s="122"/>
      <c r="I67" s="123"/>
      <c r="J67" s="124">
        <f>J245</f>
        <v>0</v>
      </c>
      <c r="L67" s="120"/>
    </row>
    <row r="68" spans="2:12" s="10" customFormat="1" ht="14.85" customHeight="1">
      <c r="B68" s="120"/>
      <c r="D68" s="121" t="s">
        <v>98</v>
      </c>
      <c r="E68" s="122"/>
      <c r="F68" s="122"/>
      <c r="G68" s="122"/>
      <c r="H68" s="122"/>
      <c r="I68" s="123"/>
      <c r="J68" s="124">
        <f>J270</f>
        <v>0</v>
      </c>
      <c r="L68" s="120"/>
    </row>
    <row r="69" spans="2:12" s="10" customFormat="1" ht="14.85" customHeight="1">
      <c r="B69" s="120"/>
      <c r="D69" s="121" t="s">
        <v>99</v>
      </c>
      <c r="E69" s="122"/>
      <c r="F69" s="122"/>
      <c r="G69" s="122"/>
      <c r="H69" s="122"/>
      <c r="I69" s="123"/>
      <c r="J69" s="124">
        <f>J293</f>
        <v>0</v>
      </c>
      <c r="L69" s="120"/>
    </row>
    <row r="70" spans="2:12" s="10" customFormat="1" ht="19.899999999999999" customHeight="1">
      <c r="B70" s="120"/>
      <c r="D70" s="121" t="s">
        <v>100</v>
      </c>
      <c r="E70" s="122"/>
      <c r="F70" s="122"/>
      <c r="G70" s="122"/>
      <c r="H70" s="122"/>
      <c r="I70" s="123"/>
      <c r="J70" s="124">
        <f>J310</f>
        <v>0</v>
      </c>
      <c r="L70" s="120"/>
    </row>
    <row r="71" spans="2:12" s="10" customFormat="1" ht="14.85" customHeight="1">
      <c r="B71" s="120"/>
      <c r="D71" s="121" t="s">
        <v>101</v>
      </c>
      <c r="E71" s="122"/>
      <c r="F71" s="122"/>
      <c r="G71" s="122"/>
      <c r="H71" s="122"/>
      <c r="I71" s="123"/>
      <c r="J71" s="124">
        <f>J311</f>
        <v>0</v>
      </c>
      <c r="L71" s="120"/>
    </row>
    <row r="72" spans="2:12" s="10" customFormat="1" ht="19.899999999999999" customHeight="1">
      <c r="B72" s="120"/>
      <c r="D72" s="121" t="s">
        <v>102</v>
      </c>
      <c r="E72" s="122"/>
      <c r="F72" s="122"/>
      <c r="G72" s="122"/>
      <c r="H72" s="122"/>
      <c r="I72" s="123"/>
      <c r="J72" s="124">
        <f>J329</f>
        <v>0</v>
      </c>
      <c r="L72" s="120"/>
    </row>
    <row r="73" spans="2:12" s="10" customFormat="1" ht="14.85" customHeight="1">
      <c r="B73" s="120"/>
      <c r="D73" s="121" t="s">
        <v>103</v>
      </c>
      <c r="E73" s="122"/>
      <c r="F73" s="122"/>
      <c r="G73" s="122"/>
      <c r="H73" s="122"/>
      <c r="I73" s="123"/>
      <c r="J73" s="124">
        <f>J330</f>
        <v>0</v>
      </c>
      <c r="L73" s="120"/>
    </row>
    <row r="74" spans="2:12" s="10" customFormat="1" ht="14.85" customHeight="1">
      <c r="B74" s="120"/>
      <c r="D74" s="121" t="s">
        <v>104</v>
      </c>
      <c r="E74" s="122"/>
      <c r="F74" s="122"/>
      <c r="G74" s="122"/>
      <c r="H74" s="122"/>
      <c r="I74" s="123"/>
      <c r="J74" s="124">
        <f>J445</f>
        <v>0</v>
      </c>
      <c r="L74" s="120"/>
    </row>
    <row r="75" spans="2:12" s="10" customFormat="1" ht="14.85" customHeight="1">
      <c r="B75" s="120"/>
      <c r="D75" s="121" t="s">
        <v>105</v>
      </c>
      <c r="E75" s="122"/>
      <c r="F75" s="122"/>
      <c r="G75" s="122"/>
      <c r="H75" s="122"/>
      <c r="I75" s="123"/>
      <c r="J75" s="124">
        <f>J515</f>
        <v>0</v>
      </c>
      <c r="L75" s="120"/>
    </row>
    <row r="76" spans="2:12" s="10" customFormat="1" ht="19.899999999999999" customHeight="1">
      <c r="B76" s="120"/>
      <c r="D76" s="121" t="s">
        <v>106</v>
      </c>
      <c r="E76" s="122"/>
      <c r="F76" s="122"/>
      <c r="G76" s="122"/>
      <c r="H76" s="122"/>
      <c r="I76" s="123"/>
      <c r="J76" s="124">
        <f>J643</f>
        <v>0</v>
      </c>
      <c r="L76" s="120"/>
    </row>
    <row r="77" spans="2:12" s="9" customFormat="1" ht="24.95" customHeight="1">
      <c r="B77" s="115"/>
      <c r="D77" s="116" t="s">
        <v>107</v>
      </c>
      <c r="E77" s="117"/>
      <c r="F77" s="117"/>
      <c r="G77" s="117"/>
      <c r="H77" s="117"/>
      <c r="I77" s="118"/>
      <c r="J77" s="119">
        <f>J650</f>
        <v>0</v>
      </c>
      <c r="L77" s="115"/>
    </row>
    <row r="78" spans="2:12" s="10" customFormat="1" ht="19.899999999999999" customHeight="1">
      <c r="B78" s="120"/>
      <c r="D78" s="121" t="s">
        <v>108</v>
      </c>
      <c r="E78" s="122"/>
      <c r="F78" s="122"/>
      <c r="G78" s="122"/>
      <c r="H78" s="122"/>
      <c r="I78" s="123"/>
      <c r="J78" s="124">
        <f>J651</f>
        <v>0</v>
      </c>
      <c r="L78" s="120"/>
    </row>
    <row r="79" spans="2:12" s="10" customFormat="1" ht="19.899999999999999" customHeight="1">
      <c r="B79" s="120"/>
      <c r="D79" s="121" t="s">
        <v>109</v>
      </c>
      <c r="E79" s="122"/>
      <c r="F79" s="122"/>
      <c r="G79" s="122"/>
      <c r="H79" s="122"/>
      <c r="I79" s="123"/>
      <c r="J79" s="124">
        <f>J664</f>
        <v>0</v>
      </c>
      <c r="L79" s="120"/>
    </row>
    <row r="80" spans="2:12" s="10" customFormat="1" ht="19.899999999999999" customHeight="1">
      <c r="B80" s="120"/>
      <c r="D80" s="121" t="s">
        <v>110</v>
      </c>
      <c r="E80" s="122"/>
      <c r="F80" s="122"/>
      <c r="G80" s="122"/>
      <c r="H80" s="122"/>
      <c r="I80" s="123"/>
      <c r="J80" s="124">
        <f>J668</f>
        <v>0</v>
      </c>
      <c r="L80" s="120"/>
    </row>
    <row r="81" spans="1:31" s="2" customFormat="1" ht="21.75" customHeight="1">
      <c r="A81" s="34"/>
      <c r="B81" s="35"/>
      <c r="C81" s="34"/>
      <c r="D81" s="34"/>
      <c r="E81" s="34"/>
      <c r="F81" s="34"/>
      <c r="G81" s="34"/>
      <c r="H81" s="34"/>
      <c r="I81" s="89"/>
      <c r="J81" s="34"/>
      <c r="K81" s="34"/>
      <c r="L81" s="90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31" s="2" customFormat="1" ht="6.95" customHeight="1">
      <c r="A82" s="34"/>
      <c r="B82" s="44"/>
      <c r="C82" s="45"/>
      <c r="D82" s="45"/>
      <c r="E82" s="45"/>
      <c r="F82" s="45"/>
      <c r="G82" s="45"/>
      <c r="H82" s="45"/>
      <c r="I82" s="109"/>
      <c r="J82" s="45"/>
      <c r="K82" s="45"/>
      <c r="L82" s="90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6" spans="1:31" s="2" customFormat="1" ht="6.95" customHeight="1">
      <c r="A86" s="34"/>
      <c r="B86" s="46"/>
      <c r="C86" s="47"/>
      <c r="D86" s="47"/>
      <c r="E86" s="47"/>
      <c r="F86" s="47"/>
      <c r="G86" s="47"/>
      <c r="H86" s="47"/>
      <c r="I86" s="110"/>
      <c r="J86" s="47"/>
      <c r="K86" s="47"/>
      <c r="L86" s="90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31" s="2" customFormat="1" ht="24.95" customHeight="1">
      <c r="A87" s="34"/>
      <c r="B87" s="35"/>
      <c r="C87" s="23" t="s">
        <v>111</v>
      </c>
      <c r="D87" s="34"/>
      <c r="E87" s="34"/>
      <c r="F87" s="34"/>
      <c r="G87" s="34"/>
      <c r="H87" s="34"/>
      <c r="I87" s="89"/>
      <c r="J87" s="34"/>
      <c r="K87" s="34"/>
      <c r="L87" s="90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31" s="2" customFormat="1" ht="6.95" customHeight="1">
      <c r="A88" s="34"/>
      <c r="B88" s="35"/>
      <c r="C88" s="34"/>
      <c r="D88" s="34"/>
      <c r="E88" s="34"/>
      <c r="F88" s="34"/>
      <c r="G88" s="34"/>
      <c r="H88" s="34"/>
      <c r="I88" s="89"/>
      <c r="J88" s="34"/>
      <c r="K88" s="34"/>
      <c r="L88" s="90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31" s="2" customFormat="1" ht="12" customHeight="1">
      <c r="A89" s="34"/>
      <c r="B89" s="35"/>
      <c r="C89" s="29" t="s">
        <v>16</v>
      </c>
      <c r="D89" s="34"/>
      <c r="E89" s="34"/>
      <c r="F89" s="34"/>
      <c r="G89" s="34"/>
      <c r="H89" s="34"/>
      <c r="I89" s="89"/>
      <c r="J89" s="34"/>
      <c r="K89" s="34"/>
      <c r="L89" s="90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31" s="2" customFormat="1" ht="16.5" customHeight="1">
      <c r="A90" s="34"/>
      <c r="B90" s="35"/>
      <c r="C90" s="34"/>
      <c r="D90" s="34"/>
      <c r="E90" s="328" t="str">
        <f>E7</f>
        <v>Oprava vodovodu v ul. Pražská, Třeboň</v>
      </c>
      <c r="F90" s="329"/>
      <c r="G90" s="329"/>
      <c r="H90" s="329"/>
      <c r="I90" s="89"/>
      <c r="J90" s="34"/>
      <c r="K90" s="34"/>
      <c r="L90" s="90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31" s="2" customFormat="1" ht="12" customHeight="1">
      <c r="A91" s="34"/>
      <c r="B91" s="35"/>
      <c r="C91" s="29" t="s">
        <v>84</v>
      </c>
      <c r="D91" s="34"/>
      <c r="E91" s="34"/>
      <c r="F91" s="34"/>
      <c r="G91" s="34"/>
      <c r="H91" s="34"/>
      <c r="I91" s="89"/>
      <c r="J91" s="34"/>
      <c r="K91" s="34"/>
      <c r="L91" s="90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31" s="2" customFormat="1" ht="16.5" customHeight="1">
      <c r="A92" s="34"/>
      <c r="B92" s="35"/>
      <c r="C92" s="34"/>
      <c r="D92" s="34"/>
      <c r="E92" s="314" t="str">
        <f>E9</f>
        <v>SO 01 - Vodovod</v>
      </c>
      <c r="F92" s="327"/>
      <c r="G92" s="327"/>
      <c r="H92" s="327"/>
      <c r="I92" s="89"/>
      <c r="J92" s="34"/>
      <c r="K92" s="34"/>
      <c r="L92" s="90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31" s="2" customFormat="1" ht="6.95" customHeight="1">
      <c r="A93" s="34"/>
      <c r="B93" s="35"/>
      <c r="C93" s="34"/>
      <c r="D93" s="34"/>
      <c r="E93" s="34"/>
      <c r="F93" s="34"/>
      <c r="G93" s="34"/>
      <c r="H93" s="34"/>
      <c r="I93" s="89"/>
      <c r="J93" s="34"/>
      <c r="K93" s="34"/>
      <c r="L93" s="90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31" s="2" customFormat="1" ht="12" customHeight="1">
      <c r="A94" s="34"/>
      <c r="B94" s="35"/>
      <c r="C94" s="29" t="s">
        <v>20</v>
      </c>
      <c r="D94" s="34"/>
      <c r="E94" s="34"/>
      <c r="F94" s="27" t="str">
        <f>F12</f>
        <v>Třeboň</v>
      </c>
      <c r="G94" s="34"/>
      <c r="H94" s="34"/>
      <c r="I94" s="91" t="s">
        <v>22</v>
      </c>
      <c r="J94" s="52" t="str">
        <f>IF(J12="","",J12)</f>
        <v>1. 5. 2020</v>
      </c>
      <c r="K94" s="34"/>
      <c r="L94" s="90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31" s="2" customFormat="1" ht="6.95" customHeight="1">
      <c r="A95" s="34"/>
      <c r="B95" s="35"/>
      <c r="C95" s="34"/>
      <c r="D95" s="34"/>
      <c r="E95" s="34"/>
      <c r="F95" s="34"/>
      <c r="G95" s="34"/>
      <c r="H95" s="34"/>
      <c r="I95" s="89"/>
      <c r="J95" s="34"/>
      <c r="K95" s="34"/>
      <c r="L95" s="90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31" s="2" customFormat="1" ht="40.15" customHeight="1">
      <c r="A96" s="34"/>
      <c r="B96" s="35"/>
      <c r="C96" s="29" t="s">
        <v>24</v>
      </c>
      <c r="D96" s="34"/>
      <c r="E96" s="34"/>
      <c r="F96" s="27" t="str">
        <f>E15</f>
        <v xml:space="preserve"> </v>
      </c>
      <c r="G96" s="34"/>
      <c r="H96" s="34"/>
      <c r="I96" s="91" t="s">
        <v>30</v>
      </c>
      <c r="J96" s="32" t="str">
        <f>E21</f>
        <v>Ing.Jana Máchová - vodohospodářská projekce</v>
      </c>
      <c r="K96" s="34"/>
      <c r="L96" s="90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:65" s="2" customFormat="1" ht="15.2" customHeight="1">
      <c r="A97" s="34"/>
      <c r="B97" s="35"/>
      <c r="C97" s="29" t="s">
        <v>28</v>
      </c>
      <c r="D97" s="34"/>
      <c r="E97" s="34"/>
      <c r="F97" s="27" t="str">
        <f>IF(E18="","",E18)</f>
        <v>Vyplň údaj</v>
      </c>
      <c r="G97" s="34"/>
      <c r="H97" s="34"/>
      <c r="I97" s="91" t="s">
        <v>35</v>
      </c>
      <c r="J97" s="32" t="str">
        <f>E24</f>
        <v xml:space="preserve"> </v>
      </c>
      <c r="K97" s="34"/>
      <c r="L97" s="90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:65" s="2" customFormat="1" ht="10.35" customHeight="1">
      <c r="A98" s="34"/>
      <c r="B98" s="35"/>
      <c r="C98" s="34"/>
      <c r="D98" s="34"/>
      <c r="E98" s="34"/>
      <c r="F98" s="34"/>
      <c r="G98" s="34"/>
      <c r="H98" s="34"/>
      <c r="I98" s="89"/>
      <c r="J98" s="34"/>
      <c r="K98" s="34"/>
      <c r="L98" s="90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:65" s="11" customFormat="1" ht="29.25" customHeight="1">
      <c r="A99" s="125"/>
      <c r="B99" s="126"/>
      <c r="C99" s="127" t="s">
        <v>112</v>
      </c>
      <c r="D99" s="128" t="s">
        <v>57</v>
      </c>
      <c r="E99" s="128" t="s">
        <v>53</v>
      </c>
      <c r="F99" s="128" t="s">
        <v>54</v>
      </c>
      <c r="G99" s="128" t="s">
        <v>113</v>
      </c>
      <c r="H99" s="128" t="s">
        <v>114</v>
      </c>
      <c r="I99" s="129" t="s">
        <v>115</v>
      </c>
      <c r="J99" s="128" t="s">
        <v>88</v>
      </c>
      <c r="K99" s="130" t="s">
        <v>116</v>
      </c>
      <c r="L99" s="131"/>
      <c r="M99" s="59" t="s">
        <v>3</v>
      </c>
      <c r="N99" s="60" t="s">
        <v>42</v>
      </c>
      <c r="O99" s="60" t="s">
        <v>117</v>
      </c>
      <c r="P99" s="60" t="s">
        <v>118</v>
      </c>
      <c r="Q99" s="60" t="s">
        <v>119</v>
      </c>
      <c r="R99" s="60" t="s">
        <v>120</v>
      </c>
      <c r="S99" s="60" t="s">
        <v>121</v>
      </c>
      <c r="T99" s="61" t="s">
        <v>122</v>
      </c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</row>
    <row r="100" spans="1:65" s="2" customFormat="1" ht="22.9" customHeight="1">
      <c r="A100" s="34"/>
      <c r="B100" s="35"/>
      <c r="C100" s="66" t="s">
        <v>123</v>
      </c>
      <c r="D100" s="34"/>
      <c r="E100" s="34"/>
      <c r="F100" s="34"/>
      <c r="G100" s="34"/>
      <c r="H100" s="34"/>
      <c r="I100" s="89"/>
      <c r="J100" s="132">
        <f>BK100</f>
        <v>0</v>
      </c>
      <c r="K100" s="34"/>
      <c r="L100" s="35"/>
      <c r="M100" s="62"/>
      <c r="N100" s="53"/>
      <c r="O100" s="63"/>
      <c r="P100" s="133">
        <f>P101+P650</f>
        <v>0</v>
      </c>
      <c r="Q100" s="63"/>
      <c r="R100" s="133">
        <f>R101+R650</f>
        <v>9.1498799599999998</v>
      </c>
      <c r="S100" s="63"/>
      <c r="T100" s="134">
        <f>T101+T650</f>
        <v>28.819999999999997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9" t="s">
        <v>71</v>
      </c>
      <c r="AU100" s="19" t="s">
        <v>89</v>
      </c>
      <c r="BK100" s="135">
        <f>BK101+BK650</f>
        <v>0</v>
      </c>
    </row>
    <row r="101" spans="1:65" s="12" customFormat="1" ht="25.9" customHeight="1">
      <c r="B101" s="136"/>
      <c r="D101" s="137" t="s">
        <v>71</v>
      </c>
      <c r="E101" s="138" t="s">
        <v>124</v>
      </c>
      <c r="F101" s="138" t="s">
        <v>125</v>
      </c>
      <c r="I101" s="139"/>
      <c r="J101" s="140">
        <f>BK101</f>
        <v>0</v>
      </c>
      <c r="L101" s="136"/>
      <c r="M101" s="141"/>
      <c r="N101" s="142"/>
      <c r="O101" s="142"/>
      <c r="P101" s="143">
        <f>P102+P310+P329+P643</f>
        <v>0</v>
      </c>
      <c r="Q101" s="142"/>
      <c r="R101" s="143">
        <f>R102+R310+R329+R643</f>
        <v>9.1498799599999998</v>
      </c>
      <c r="S101" s="142"/>
      <c r="T101" s="144">
        <f>T102+T310+T329+T643</f>
        <v>28.819999999999997</v>
      </c>
      <c r="AR101" s="137" t="s">
        <v>80</v>
      </c>
      <c r="AT101" s="145" t="s">
        <v>71</v>
      </c>
      <c r="AU101" s="145" t="s">
        <v>72</v>
      </c>
      <c r="AY101" s="137" t="s">
        <v>126</v>
      </c>
      <c r="BK101" s="146">
        <f>BK102+BK310+BK329+BK643</f>
        <v>0</v>
      </c>
    </row>
    <row r="102" spans="1:65" s="12" customFormat="1" ht="22.9" customHeight="1">
      <c r="B102" s="136"/>
      <c r="D102" s="137" t="s">
        <v>71</v>
      </c>
      <c r="E102" s="147" t="s">
        <v>80</v>
      </c>
      <c r="F102" s="147" t="s">
        <v>127</v>
      </c>
      <c r="I102" s="139"/>
      <c r="J102" s="148">
        <f>BK102</f>
        <v>0</v>
      </c>
      <c r="L102" s="136"/>
      <c r="M102" s="141"/>
      <c r="N102" s="142"/>
      <c r="O102" s="142"/>
      <c r="P102" s="143">
        <f>P103+P120+P137+P193+P203+P245+P270+P293</f>
        <v>0</v>
      </c>
      <c r="Q102" s="142"/>
      <c r="R102" s="143">
        <f>R103+R120+R137+R193+R203+R245+R270+R293</f>
        <v>2.3773927600000002</v>
      </c>
      <c r="S102" s="142"/>
      <c r="T102" s="144">
        <f>T103+T120+T137+T193+T203+T245+T270+T293</f>
        <v>0</v>
      </c>
      <c r="AR102" s="137" t="s">
        <v>80</v>
      </c>
      <c r="AT102" s="145" t="s">
        <v>71</v>
      </c>
      <c r="AU102" s="145" t="s">
        <v>80</v>
      </c>
      <c r="AY102" s="137" t="s">
        <v>126</v>
      </c>
      <c r="BK102" s="146">
        <f>BK103+BK120+BK137+BK193+BK203+BK245+BK270+BK293</f>
        <v>0</v>
      </c>
    </row>
    <row r="103" spans="1:65" s="12" customFormat="1" ht="20.85" customHeight="1">
      <c r="B103" s="136"/>
      <c r="D103" s="137" t="s">
        <v>71</v>
      </c>
      <c r="E103" s="147" t="s">
        <v>128</v>
      </c>
      <c r="F103" s="147" t="s">
        <v>129</v>
      </c>
      <c r="I103" s="139"/>
      <c r="J103" s="148">
        <f>BK103</f>
        <v>0</v>
      </c>
      <c r="L103" s="136"/>
      <c r="M103" s="141"/>
      <c r="N103" s="142"/>
      <c r="O103" s="142"/>
      <c r="P103" s="143">
        <f>SUM(P104:P119)</f>
        <v>0</v>
      </c>
      <c r="Q103" s="142"/>
      <c r="R103" s="143">
        <f>SUM(R104:R119)</f>
        <v>0.14807999999999999</v>
      </c>
      <c r="S103" s="142"/>
      <c r="T103" s="144">
        <f>SUM(T104:T119)</f>
        <v>0</v>
      </c>
      <c r="AR103" s="137" t="s">
        <v>80</v>
      </c>
      <c r="AT103" s="145" t="s">
        <v>71</v>
      </c>
      <c r="AU103" s="145" t="s">
        <v>82</v>
      </c>
      <c r="AY103" s="137" t="s">
        <v>126</v>
      </c>
      <c r="BK103" s="146">
        <f>SUM(BK104:BK119)</f>
        <v>0</v>
      </c>
    </row>
    <row r="104" spans="1:65" s="2" customFormat="1" ht="21.75" customHeight="1">
      <c r="A104" s="34"/>
      <c r="B104" s="149"/>
      <c r="C104" s="150" t="s">
        <v>80</v>
      </c>
      <c r="D104" s="150" t="s">
        <v>130</v>
      </c>
      <c r="E104" s="151" t="s">
        <v>131</v>
      </c>
      <c r="F104" s="152" t="s">
        <v>132</v>
      </c>
      <c r="G104" s="153" t="s">
        <v>133</v>
      </c>
      <c r="H104" s="154">
        <v>16</v>
      </c>
      <c r="I104" s="155"/>
      <c r="J104" s="156">
        <f>ROUND(I104*H104,2)</f>
        <v>0</v>
      </c>
      <c r="K104" s="152" t="s">
        <v>134</v>
      </c>
      <c r="L104" s="35"/>
      <c r="M104" s="157" t="s">
        <v>3</v>
      </c>
      <c r="N104" s="158" t="s">
        <v>43</v>
      </c>
      <c r="O104" s="55"/>
      <c r="P104" s="159">
        <f>O104*H104</f>
        <v>0</v>
      </c>
      <c r="Q104" s="159">
        <v>3.0000000000000001E-5</v>
      </c>
      <c r="R104" s="159">
        <f>Q104*H104</f>
        <v>4.8000000000000001E-4</v>
      </c>
      <c r="S104" s="159">
        <v>0</v>
      </c>
      <c r="T104" s="160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61" t="s">
        <v>135</v>
      </c>
      <c r="AT104" s="161" t="s">
        <v>130</v>
      </c>
      <c r="AU104" s="161" t="s">
        <v>136</v>
      </c>
      <c r="AY104" s="19" t="s">
        <v>126</v>
      </c>
      <c r="BE104" s="162">
        <f>IF(N104="základní",J104,0)</f>
        <v>0</v>
      </c>
      <c r="BF104" s="162">
        <f>IF(N104="snížená",J104,0)</f>
        <v>0</v>
      </c>
      <c r="BG104" s="162">
        <f>IF(N104="zákl. přenesená",J104,0)</f>
        <v>0</v>
      </c>
      <c r="BH104" s="162">
        <f>IF(N104="sníž. přenesená",J104,0)</f>
        <v>0</v>
      </c>
      <c r="BI104" s="162">
        <f>IF(N104="nulová",J104,0)</f>
        <v>0</v>
      </c>
      <c r="BJ104" s="19" t="s">
        <v>80</v>
      </c>
      <c r="BK104" s="162">
        <f>ROUND(I104*H104,2)</f>
        <v>0</v>
      </c>
      <c r="BL104" s="19" t="s">
        <v>135</v>
      </c>
      <c r="BM104" s="161" t="s">
        <v>137</v>
      </c>
    </row>
    <row r="105" spans="1:65" s="13" customFormat="1">
      <c r="B105" s="163"/>
      <c r="D105" s="164" t="s">
        <v>138</v>
      </c>
      <c r="E105" s="165" t="s">
        <v>3</v>
      </c>
      <c r="F105" s="166" t="s">
        <v>139</v>
      </c>
      <c r="H105" s="167">
        <v>16</v>
      </c>
      <c r="I105" s="168"/>
      <c r="L105" s="163"/>
      <c r="M105" s="169"/>
      <c r="N105" s="170"/>
      <c r="O105" s="170"/>
      <c r="P105" s="170"/>
      <c r="Q105" s="170"/>
      <c r="R105" s="170"/>
      <c r="S105" s="170"/>
      <c r="T105" s="171"/>
      <c r="AT105" s="165" t="s">
        <v>138</v>
      </c>
      <c r="AU105" s="165" t="s">
        <v>136</v>
      </c>
      <c r="AV105" s="13" t="s">
        <v>82</v>
      </c>
      <c r="AW105" s="13" t="s">
        <v>34</v>
      </c>
      <c r="AX105" s="13" t="s">
        <v>72</v>
      </c>
      <c r="AY105" s="165" t="s">
        <v>126</v>
      </c>
    </row>
    <row r="106" spans="1:65" s="14" customFormat="1">
      <c r="B106" s="172"/>
      <c r="D106" s="164" t="s">
        <v>138</v>
      </c>
      <c r="E106" s="173" t="s">
        <v>3</v>
      </c>
      <c r="F106" s="174" t="s">
        <v>140</v>
      </c>
      <c r="H106" s="175">
        <v>16</v>
      </c>
      <c r="I106" s="176"/>
      <c r="L106" s="172"/>
      <c r="M106" s="177"/>
      <c r="N106" s="178"/>
      <c r="O106" s="178"/>
      <c r="P106" s="178"/>
      <c r="Q106" s="178"/>
      <c r="R106" s="178"/>
      <c r="S106" s="178"/>
      <c r="T106" s="179"/>
      <c r="AT106" s="173" t="s">
        <v>138</v>
      </c>
      <c r="AU106" s="173" t="s">
        <v>136</v>
      </c>
      <c r="AV106" s="14" t="s">
        <v>135</v>
      </c>
      <c r="AW106" s="14" t="s">
        <v>34</v>
      </c>
      <c r="AX106" s="14" t="s">
        <v>80</v>
      </c>
      <c r="AY106" s="173" t="s">
        <v>126</v>
      </c>
    </row>
    <row r="107" spans="1:65" s="2" customFormat="1" ht="33" customHeight="1">
      <c r="A107" s="34"/>
      <c r="B107" s="149"/>
      <c r="C107" s="150" t="s">
        <v>82</v>
      </c>
      <c r="D107" s="150" t="s">
        <v>130</v>
      </c>
      <c r="E107" s="151" t="s">
        <v>141</v>
      </c>
      <c r="F107" s="152" t="s">
        <v>142</v>
      </c>
      <c r="G107" s="153" t="s">
        <v>143</v>
      </c>
      <c r="H107" s="154">
        <v>2</v>
      </c>
      <c r="I107" s="155"/>
      <c r="J107" s="156">
        <f>ROUND(I107*H107,2)</f>
        <v>0</v>
      </c>
      <c r="K107" s="152" t="s">
        <v>134</v>
      </c>
      <c r="L107" s="35"/>
      <c r="M107" s="157" t="s">
        <v>3</v>
      </c>
      <c r="N107" s="158" t="s">
        <v>43</v>
      </c>
      <c r="O107" s="55"/>
      <c r="P107" s="159">
        <f>O107*H107</f>
        <v>0</v>
      </c>
      <c r="Q107" s="159">
        <v>0</v>
      </c>
      <c r="R107" s="159">
        <f>Q107*H107</f>
        <v>0</v>
      </c>
      <c r="S107" s="159">
        <v>0</v>
      </c>
      <c r="T107" s="160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61" t="s">
        <v>135</v>
      </c>
      <c r="AT107" s="161" t="s">
        <v>130</v>
      </c>
      <c r="AU107" s="161" t="s">
        <v>136</v>
      </c>
      <c r="AY107" s="19" t="s">
        <v>126</v>
      </c>
      <c r="BE107" s="162">
        <f>IF(N107="základní",J107,0)</f>
        <v>0</v>
      </c>
      <c r="BF107" s="162">
        <f>IF(N107="snížená",J107,0)</f>
        <v>0</v>
      </c>
      <c r="BG107" s="162">
        <f>IF(N107="zákl. přenesená",J107,0)</f>
        <v>0</v>
      </c>
      <c r="BH107" s="162">
        <f>IF(N107="sníž. přenesená",J107,0)</f>
        <v>0</v>
      </c>
      <c r="BI107" s="162">
        <f>IF(N107="nulová",J107,0)</f>
        <v>0</v>
      </c>
      <c r="BJ107" s="19" t="s">
        <v>80</v>
      </c>
      <c r="BK107" s="162">
        <f>ROUND(I107*H107,2)</f>
        <v>0</v>
      </c>
      <c r="BL107" s="19" t="s">
        <v>135</v>
      </c>
      <c r="BM107" s="161" t="s">
        <v>144</v>
      </c>
    </row>
    <row r="108" spans="1:65" s="13" customFormat="1">
      <c r="B108" s="163"/>
      <c r="D108" s="164" t="s">
        <v>138</v>
      </c>
      <c r="E108" s="165" t="s">
        <v>3</v>
      </c>
      <c r="F108" s="166" t="s">
        <v>145</v>
      </c>
      <c r="H108" s="167">
        <v>2</v>
      </c>
      <c r="I108" s="168"/>
      <c r="L108" s="163"/>
      <c r="M108" s="169"/>
      <c r="N108" s="170"/>
      <c r="O108" s="170"/>
      <c r="P108" s="170"/>
      <c r="Q108" s="170"/>
      <c r="R108" s="170"/>
      <c r="S108" s="170"/>
      <c r="T108" s="171"/>
      <c r="AT108" s="165" t="s">
        <v>138</v>
      </c>
      <c r="AU108" s="165" t="s">
        <v>136</v>
      </c>
      <c r="AV108" s="13" t="s">
        <v>82</v>
      </c>
      <c r="AW108" s="13" t="s">
        <v>34</v>
      </c>
      <c r="AX108" s="13" t="s">
        <v>72</v>
      </c>
      <c r="AY108" s="165" t="s">
        <v>126</v>
      </c>
    </row>
    <row r="109" spans="1:65" s="14" customFormat="1">
      <c r="B109" s="172"/>
      <c r="D109" s="164" t="s">
        <v>138</v>
      </c>
      <c r="E109" s="173" t="s">
        <v>3</v>
      </c>
      <c r="F109" s="174" t="s">
        <v>140</v>
      </c>
      <c r="H109" s="175">
        <v>2</v>
      </c>
      <c r="I109" s="176"/>
      <c r="L109" s="172"/>
      <c r="M109" s="177"/>
      <c r="N109" s="178"/>
      <c r="O109" s="178"/>
      <c r="P109" s="178"/>
      <c r="Q109" s="178"/>
      <c r="R109" s="178"/>
      <c r="S109" s="178"/>
      <c r="T109" s="179"/>
      <c r="AT109" s="173" t="s">
        <v>138</v>
      </c>
      <c r="AU109" s="173" t="s">
        <v>136</v>
      </c>
      <c r="AV109" s="14" t="s">
        <v>135</v>
      </c>
      <c r="AW109" s="14" t="s">
        <v>34</v>
      </c>
      <c r="AX109" s="14" t="s">
        <v>80</v>
      </c>
      <c r="AY109" s="173" t="s">
        <v>126</v>
      </c>
    </row>
    <row r="110" spans="1:65" s="2" customFormat="1" ht="78" customHeight="1">
      <c r="A110" s="34"/>
      <c r="B110" s="149"/>
      <c r="C110" s="150" t="s">
        <v>136</v>
      </c>
      <c r="D110" s="150" t="s">
        <v>130</v>
      </c>
      <c r="E110" s="151" t="s">
        <v>146</v>
      </c>
      <c r="F110" s="152" t="s">
        <v>147</v>
      </c>
      <c r="G110" s="153" t="s">
        <v>148</v>
      </c>
      <c r="H110" s="154">
        <v>2</v>
      </c>
      <c r="I110" s="155"/>
      <c r="J110" s="156">
        <f>ROUND(I110*H110,2)</f>
        <v>0</v>
      </c>
      <c r="K110" s="152" t="s">
        <v>134</v>
      </c>
      <c r="L110" s="35"/>
      <c r="M110" s="157" t="s">
        <v>3</v>
      </c>
      <c r="N110" s="158" t="s">
        <v>43</v>
      </c>
      <c r="O110" s="55"/>
      <c r="P110" s="159">
        <f>O110*H110</f>
        <v>0</v>
      </c>
      <c r="Q110" s="159">
        <v>3.6900000000000002E-2</v>
      </c>
      <c r="R110" s="159">
        <f>Q110*H110</f>
        <v>7.3800000000000004E-2</v>
      </c>
      <c r="S110" s="159">
        <v>0</v>
      </c>
      <c r="T110" s="160">
        <f>S110*H110</f>
        <v>0</v>
      </c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R110" s="161" t="s">
        <v>135</v>
      </c>
      <c r="AT110" s="161" t="s">
        <v>130</v>
      </c>
      <c r="AU110" s="161" t="s">
        <v>136</v>
      </c>
      <c r="AY110" s="19" t="s">
        <v>126</v>
      </c>
      <c r="BE110" s="162">
        <f>IF(N110="základní",J110,0)</f>
        <v>0</v>
      </c>
      <c r="BF110" s="162">
        <f>IF(N110="snížená",J110,0)</f>
        <v>0</v>
      </c>
      <c r="BG110" s="162">
        <f>IF(N110="zákl. přenesená",J110,0)</f>
        <v>0</v>
      </c>
      <c r="BH110" s="162">
        <f>IF(N110="sníž. přenesená",J110,0)</f>
        <v>0</v>
      </c>
      <c r="BI110" s="162">
        <f>IF(N110="nulová",J110,0)</f>
        <v>0</v>
      </c>
      <c r="BJ110" s="19" t="s">
        <v>80</v>
      </c>
      <c r="BK110" s="162">
        <f>ROUND(I110*H110,2)</f>
        <v>0</v>
      </c>
      <c r="BL110" s="19" t="s">
        <v>135</v>
      </c>
      <c r="BM110" s="161" t="s">
        <v>149</v>
      </c>
    </row>
    <row r="111" spans="1:65" s="15" customFormat="1">
      <c r="B111" s="180"/>
      <c r="D111" s="164" t="s">
        <v>138</v>
      </c>
      <c r="E111" s="181" t="s">
        <v>3</v>
      </c>
      <c r="F111" s="182" t="s">
        <v>150</v>
      </c>
      <c r="H111" s="181" t="s">
        <v>3</v>
      </c>
      <c r="I111" s="183"/>
      <c r="L111" s="180"/>
      <c r="M111" s="184"/>
      <c r="N111" s="185"/>
      <c r="O111" s="185"/>
      <c r="P111" s="185"/>
      <c r="Q111" s="185"/>
      <c r="R111" s="185"/>
      <c r="S111" s="185"/>
      <c r="T111" s="186"/>
      <c r="AT111" s="181" t="s">
        <v>138</v>
      </c>
      <c r="AU111" s="181" t="s">
        <v>136</v>
      </c>
      <c r="AV111" s="15" t="s">
        <v>80</v>
      </c>
      <c r="AW111" s="15" t="s">
        <v>34</v>
      </c>
      <c r="AX111" s="15" t="s">
        <v>72</v>
      </c>
      <c r="AY111" s="181" t="s">
        <v>126</v>
      </c>
    </row>
    <row r="112" spans="1:65" s="13" customFormat="1">
      <c r="B112" s="163"/>
      <c r="D112" s="164" t="s">
        <v>138</v>
      </c>
      <c r="E112" s="165" t="s">
        <v>3</v>
      </c>
      <c r="F112" s="166" t="s">
        <v>151</v>
      </c>
      <c r="H112" s="167">
        <v>1</v>
      </c>
      <c r="I112" s="168"/>
      <c r="L112" s="163"/>
      <c r="M112" s="169"/>
      <c r="N112" s="170"/>
      <c r="O112" s="170"/>
      <c r="P112" s="170"/>
      <c r="Q112" s="170"/>
      <c r="R112" s="170"/>
      <c r="S112" s="170"/>
      <c r="T112" s="171"/>
      <c r="AT112" s="165" t="s">
        <v>138</v>
      </c>
      <c r="AU112" s="165" t="s">
        <v>136</v>
      </c>
      <c r="AV112" s="13" t="s">
        <v>82</v>
      </c>
      <c r="AW112" s="13" t="s">
        <v>34</v>
      </c>
      <c r="AX112" s="13" t="s">
        <v>72</v>
      </c>
      <c r="AY112" s="165" t="s">
        <v>126</v>
      </c>
    </row>
    <row r="113" spans="1:65" s="13" customFormat="1">
      <c r="B113" s="163"/>
      <c r="D113" s="164" t="s">
        <v>138</v>
      </c>
      <c r="E113" s="165" t="s">
        <v>3</v>
      </c>
      <c r="F113" s="166" t="s">
        <v>152</v>
      </c>
      <c r="H113" s="167">
        <v>1</v>
      </c>
      <c r="I113" s="168"/>
      <c r="L113" s="163"/>
      <c r="M113" s="169"/>
      <c r="N113" s="170"/>
      <c r="O113" s="170"/>
      <c r="P113" s="170"/>
      <c r="Q113" s="170"/>
      <c r="R113" s="170"/>
      <c r="S113" s="170"/>
      <c r="T113" s="171"/>
      <c r="AT113" s="165" t="s">
        <v>138</v>
      </c>
      <c r="AU113" s="165" t="s">
        <v>136</v>
      </c>
      <c r="AV113" s="13" t="s">
        <v>82</v>
      </c>
      <c r="AW113" s="13" t="s">
        <v>34</v>
      </c>
      <c r="AX113" s="13" t="s">
        <v>72</v>
      </c>
      <c r="AY113" s="165" t="s">
        <v>126</v>
      </c>
    </row>
    <row r="114" spans="1:65" s="14" customFormat="1">
      <c r="B114" s="172"/>
      <c r="D114" s="164" t="s">
        <v>138</v>
      </c>
      <c r="E114" s="173" t="s">
        <v>3</v>
      </c>
      <c r="F114" s="174" t="s">
        <v>140</v>
      </c>
      <c r="H114" s="175">
        <v>2</v>
      </c>
      <c r="I114" s="176"/>
      <c r="L114" s="172"/>
      <c r="M114" s="177"/>
      <c r="N114" s="178"/>
      <c r="O114" s="178"/>
      <c r="P114" s="178"/>
      <c r="Q114" s="178"/>
      <c r="R114" s="178"/>
      <c r="S114" s="178"/>
      <c r="T114" s="179"/>
      <c r="AT114" s="173" t="s">
        <v>138</v>
      </c>
      <c r="AU114" s="173" t="s">
        <v>136</v>
      </c>
      <c r="AV114" s="14" t="s">
        <v>135</v>
      </c>
      <c r="AW114" s="14" t="s">
        <v>34</v>
      </c>
      <c r="AX114" s="14" t="s">
        <v>80</v>
      </c>
      <c r="AY114" s="173" t="s">
        <v>126</v>
      </c>
    </row>
    <row r="115" spans="1:65" s="2" customFormat="1" ht="78" customHeight="1">
      <c r="A115" s="34"/>
      <c r="B115" s="149"/>
      <c r="C115" s="150" t="s">
        <v>135</v>
      </c>
      <c r="D115" s="150" t="s">
        <v>130</v>
      </c>
      <c r="E115" s="151" t="s">
        <v>153</v>
      </c>
      <c r="F115" s="152" t="s">
        <v>154</v>
      </c>
      <c r="G115" s="153" t="s">
        <v>148</v>
      </c>
      <c r="H115" s="154">
        <v>2</v>
      </c>
      <c r="I115" s="155"/>
      <c r="J115" s="156">
        <f>ROUND(I115*H115,2)</f>
        <v>0</v>
      </c>
      <c r="K115" s="152" t="s">
        <v>134</v>
      </c>
      <c r="L115" s="35"/>
      <c r="M115" s="157" t="s">
        <v>3</v>
      </c>
      <c r="N115" s="158" t="s">
        <v>43</v>
      </c>
      <c r="O115" s="55"/>
      <c r="P115" s="159">
        <f>O115*H115</f>
        <v>0</v>
      </c>
      <c r="Q115" s="159">
        <v>3.6900000000000002E-2</v>
      </c>
      <c r="R115" s="159">
        <f>Q115*H115</f>
        <v>7.3800000000000004E-2</v>
      </c>
      <c r="S115" s="159">
        <v>0</v>
      </c>
      <c r="T115" s="160">
        <f>S115*H115</f>
        <v>0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61" t="s">
        <v>135</v>
      </c>
      <c r="AT115" s="161" t="s">
        <v>130</v>
      </c>
      <c r="AU115" s="161" t="s">
        <v>136</v>
      </c>
      <c r="AY115" s="19" t="s">
        <v>126</v>
      </c>
      <c r="BE115" s="162">
        <f>IF(N115="základní",J115,0)</f>
        <v>0</v>
      </c>
      <c r="BF115" s="162">
        <f>IF(N115="snížená",J115,0)</f>
        <v>0</v>
      </c>
      <c r="BG115" s="162">
        <f>IF(N115="zákl. přenesená",J115,0)</f>
        <v>0</v>
      </c>
      <c r="BH115" s="162">
        <f>IF(N115="sníž. přenesená",J115,0)</f>
        <v>0</v>
      </c>
      <c r="BI115" s="162">
        <f>IF(N115="nulová",J115,0)</f>
        <v>0</v>
      </c>
      <c r="BJ115" s="19" t="s">
        <v>80</v>
      </c>
      <c r="BK115" s="162">
        <f>ROUND(I115*H115,2)</f>
        <v>0</v>
      </c>
      <c r="BL115" s="19" t="s">
        <v>135</v>
      </c>
      <c r="BM115" s="161" t="s">
        <v>155</v>
      </c>
    </row>
    <row r="116" spans="1:65" s="15" customFormat="1">
      <c r="B116" s="180"/>
      <c r="D116" s="164" t="s">
        <v>138</v>
      </c>
      <c r="E116" s="181" t="s">
        <v>3</v>
      </c>
      <c r="F116" s="182" t="s">
        <v>150</v>
      </c>
      <c r="H116" s="181" t="s">
        <v>3</v>
      </c>
      <c r="I116" s="183"/>
      <c r="L116" s="180"/>
      <c r="M116" s="184"/>
      <c r="N116" s="185"/>
      <c r="O116" s="185"/>
      <c r="P116" s="185"/>
      <c r="Q116" s="185"/>
      <c r="R116" s="185"/>
      <c r="S116" s="185"/>
      <c r="T116" s="186"/>
      <c r="AT116" s="181" t="s">
        <v>138</v>
      </c>
      <c r="AU116" s="181" t="s">
        <v>136</v>
      </c>
      <c r="AV116" s="15" t="s">
        <v>80</v>
      </c>
      <c r="AW116" s="15" t="s">
        <v>34</v>
      </c>
      <c r="AX116" s="15" t="s">
        <v>72</v>
      </c>
      <c r="AY116" s="181" t="s">
        <v>126</v>
      </c>
    </row>
    <row r="117" spans="1:65" s="13" customFormat="1">
      <c r="B117" s="163"/>
      <c r="D117" s="164" t="s">
        <v>138</v>
      </c>
      <c r="E117" s="165" t="s">
        <v>3</v>
      </c>
      <c r="F117" s="166" t="s">
        <v>156</v>
      </c>
      <c r="H117" s="167">
        <v>1</v>
      </c>
      <c r="I117" s="168"/>
      <c r="L117" s="163"/>
      <c r="M117" s="169"/>
      <c r="N117" s="170"/>
      <c r="O117" s="170"/>
      <c r="P117" s="170"/>
      <c r="Q117" s="170"/>
      <c r="R117" s="170"/>
      <c r="S117" s="170"/>
      <c r="T117" s="171"/>
      <c r="AT117" s="165" t="s">
        <v>138</v>
      </c>
      <c r="AU117" s="165" t="s">
        <v>136</v>
      </c>
      <c r="AV117" s="13" t="s">
        <v>82</v>
      </c>
      <c r="AW117" s="13" t="s">
        <v>34</v>
      </c>
      <c r="AX117" s="13" t="s">
        <v>72</v>
      </c>
      <c r="AY117" s="165" t="s">
        <v>126</v>
      </c>
    </row>
    <row r="118" spans="1:65" s="13" customFormat="1">
      <c r="B118" s="163"/>
      <c r="D118" s="164" t="s">
        <v>138</v>
      </c>
      <c r="E118" s="165" t="s">
        <v>3</v>
      </c>
      <c r="F118" s="166" t="s">
        <v>157</v>
      </c>
      <c r="H118" s="167">
        <v>1</v>
      </c>
      <c r="I118" s="168"/>
      <c r="L118" s="163"/>
      <c r="M118" s="169"/>
      <c r="N118" s="170"/>
      <c r="O118" s="170"/>
      <c r="P118" s="170"/>
      <c r="Q118" s="170"/>
      <c r="R118" s="170"/>
      <c r="S118" s="170"/>
      <c r="T118" s="171"/>
      <c r="AT118" s="165" t="s">
        <v>138</v>
      </c>
      <c r="AU118" s="165" t="s">
        <v>136</v>
      </c>
      <c r="AV118" s="13" t="s">
        <v>82</v>
      </c>
      <c r="AW118" s="13" t="s">
        <v>34</v>
      </c>
      <c r="AX118" s="13" t="s">
        <v>72</v>
      </c>
      <c r="AY118" s="165" t="s">
        <v>126</v>
      </c>
    </row>
    <row r="119" spans="1:65" s="14" customFormat="1">
      <c r="B119" s="172"/>
      <c r="D119" s="164" t="s">
        <v>138</v>
      </c>
      <c r="E119" s="173" t="s">
        <v>3</v>
      </c>
      <c r="F119" s="174" t="s">
        <v>140</v>
      </c>
      <c r="H119" s="175">
        <v>2</v>
      </c>
      <c r="I119" s="176"/>
      <c r="L119" s="172"/>
      <c r="M119" s="177"/>
      <c r="N119" s="178"/>
      <c r="O119" s="178"/>
      <c r="P119" s="178"/>
      <c r="Q119" s="178"/>
      <c r="R119" s="178"/>
      <c r="S119" s="178"/>
      <c r="T119" s="179"/>
      <c r="AT119" s="173" t="s">
        <v>138</v>
      </c>
      <c r="AU119" s="173" t="s">
        <v>136</v>
      </c>
      <c r="AV119" s="14" t="s">
        <v>135</v>
      </c>
      <c r="AW119" s="14" t="s">
        <v>34</v>
      </c>
      <c r="AX119" s="14" t="s">
        <v>80</v>
      </c>
      <c r="AY119" s="173" t="s">
        <v>126</v>
      </c>
    </row>
    <row r="120" spans="1:65" s="12" customFormat="1" ht="20.85" customHeight="1">
      <c r="B120" s="136"/>
      <c r="D120" s="137" t="s">
        <v>71</v>
      </c>
      <c r="E120" s="147" t="s">
        <v>158</v>
      </c>
      <c r="F120" s="147" t="s">
        <v>159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SUM(P121:P136)</f>
        <v>0</v>
      </c>
      <c r="Q120" s="142"/>
      <c r="R120" s="143">
        <f>SUM(R121:R136)</f>
        <v>0</v>
      </c>
      <c r="S120" s="142"/>
      <c r="T120" s="144">
        <f>SUM(T121:T136)</f>
        <v>0</v>
      </c>
      <c r="AR120" s="137" t="s">
        <v>80</v>
      </c>
      <c r="AT120" s="145" t="s">
        <v>71</v>
      </c>
      <c r="AU120" s="145" t="s">
        <v>82</v>
      </c>
      <c r="AY120" s="137" t="s">
        <v>126</v>
      </c>
      <c r="BK120" s="146">
        <f>SUM(BK121:BK136)</f>
        <v>0</v>
      </c>
    </row>
    <row r="121" spans="1:65" s="2" customFormat="1" ht="21.75" customHeight="1">
      <c r="A121" s="34"/>
      <c r="B121" s="149"/>
      <c r="C121" s="150" t="s">
        <v>160</v>
      </c>
      <c r="D121" s="150" t="s">
        <v>130</v>
      </c>
      <c r="E121" s="151" t="s">
        <v>161</v>
      </c>
      <c r="F121" s="152" t="s">
        <v>162</v>
      </c>
      <c r="G121" s="153" t="s">
        <v>163</v>
      </c>
      <c r="H121" s="154">
        <v>337.17</v>
      </c>
      <c r="I121" s="155"/>
      <c r="J121" s="156">
        <f>ROUND(I121*H121,2)</f>
        <v>0</v>
      </c>
      <c r="K121" s="152" t="s">
        <v>134</v>
      </c>
      <c r="L121" s="35"/>
      <c r="M121" s="157" t="s">
        <v>3</v>
      </c>
      <c r="N121" s="158" t="s">
        <v>43</v>
      </c>
      <c r="O121" s="55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61" t="s">
        <v>135</v>
      </c>
      <c r="AT121" s="161" t="s">
        <v>130</v>
      </c>
      <c r="AU121" s="161" t="s">
        <v>136</v>
      </c>
      <c r="AY121" s="19" t="s">
        <v>126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9" t="s">
        <v>80</v>
      </c>
      <c r="BK121" s="162">
        <f>ROUND(I121*H121,2)</f>
        <v>0</v>
      </c>
      <c r="BL121" s="19" t="s">
        <v>135</v>
      </c>
      <c r="BM121" s="161" t="s">
        <v>164</v>
      </c>
    </row>
    <row r="122" spans="1:65" s="15" customFormat="1">
      <c r="B122" s="180"/>
      <c r="D122" s="164" t="s">
        <v>138</v>
      </c>
      <c r="E122" s="181" t="s">
        <v>3</v>
      </c>
      <c r="F122" s="182" t="s">
        <v>150</v>
      </c>
      <c r="H122" s="181" t="s">
        <v>3</v>
      </c>
      <c r="I122" s="183"/>
      <c r="L122" s="180"/>
      <c r="M122" s="184"/>
      <c r="N122" s="185"/>
      <c r="O122" s="185"/>
      <c r="P122" s="185"/>
      <c r="Q122" s="185"/>
      <c r="R122" s="185"/>
      <c r="S122" s="185"/>
      <c r="T122" s="186"/>
      <c r="AT122" s="181" t="s">
        <v>138</v>
      </c>
      <c r="AU122" s="181" t="s">
        <v>136</v>
      </c>
      <c r="AV122" s="15" t="s">
        <v>80</v>
      </c>
      <c r="AW122" s="15" t="s">
        <v>34</v>
      </c>
      <c r="AX122" s="15" t="s">
        <v>72</v>
      </c>
      <c r="AY122" s="181" t="s">
        <v>126</v>
      </c>
    </row>
    <row r="123" spans="1:65" s="13" customFormat="1">
      <c r="B123" s="163"/>
      <c r="D123" s="164" t="s">
        <v>138</v>
      </c>
      <c r="E123" s="165" t="s">
        <v>3</v>
      </c>
      <c r="F123" s="166" t="s">
        <v>165</v>
      </c>
      <c r="H123" s="167">
        <v>70.3</v>
      </c>
      <c r="I123" s="168"/>
      <c r="L123" s="163"/>
      <c r="M123" s="169"/>
      <c r="N123" s="170"/>
      <c r="O123" s="170"/>
      <c r="P123" s="170"/>
      <c r="Q123" s="170"/>
      <c r="R123" s="170"/>
      <c r="S123" s="170"/>
      <c r="T123" s="171"/>
      <c r="AT123" s="165" t="s">
        <v>138</v>
      </c>
      <c r="AU123" s="165" t="s">
        <v>136</v>
      </c>
      <c r="AV123" s="13" t="s">
        <v>82</v>
      </c>
      <c r="AW123" s="13" t="s">
        <v>34</v>
      </c>
      <c r="AX123" s="13" t="s">
        <v>72</v>
      </c>
      <c r="AY123" s="165" t="s">
        <v>126</v>
      </c>
    </row>
    <row r="124" spans="1:65" s="13" customFormat="1">
      <c r="B124" s="163"/>
      <c r="D124" s="164" t="s">
        <v>138</v>
      </c>
      <c r="E124" s="165" t="s">
        <v>3</v>
      </c>
      <c r="F124" s="166" t="s">
        <v>166</v>
      </c>
      <c r="H124" s="167">
        <v>0</v>
      </c>
      <c r="I124" s="168"/>
      <c r="L124" s="163"/>
      <c r="M124" s="169"/>
      <c r="N124" s="170"/>
      <c r="O124" s="170"/>
      <c r="P124" s="170"/>
      <c r="Q124" s="170"/>
      <c r="R124" s="170"/>
      <c r="S124" s="170"/>
      <c r="T124" s="171"/>
      <c r="AT124" s="165" t="s">
        <v>138</v>
      </c>
      <c r="AU124" s="165" t="s">
        <v>136</v>
      </c>
      <c r="AV124" s="13" t="s">
        <v>82</v>
      </c>
      <c r="AW124" s="13" t="s">
        <v>34</v>
      </c>
      <c r="AX124" s="13" t="s">
        <v>72</v>
      </c>
      <c r="AY124" s="165" t="s">
        <v>126</v>
      </c>
    </row>
    <row r="125" spans="1:65" s="13" customFormat="1">
      <c r="B125" s="163"/>
      <c r="D125" s="164" t="s">
        <v>138</v>
      </c>
      <c r="E125" s="165" t="s">
        <v>3</v>
      </c>
      <c r="F125" s="166" t="s">
        <v>167</v>
      </c>
      <c r="H125" s="167">
        <v>125.36</v>
      </c>
      <c r="I125" s="168"/>
      <c r="L125" s="163"/>
      <c r="M125" s="169"/>
      <c r="N125" s="170"/>
      <c r="O125" s="170"/>
      <c r="P125" s="170"/>
      <c r="Q125" s="170"/>
      <c r="R125" s="170"/>
      <c r="S125" s="170"/>
      <c r="T125" s="171"/>
      <c r="AT125" s="165" t="s">
        <v>138</v>
      </c>
      <c r="AU125" s="165" t="s">
        <v>136</v>
      </c>
      <c r="AV125" s="13" t="s">
        <v>82</v>
      </c>
      <c r="AW125" s="13" t="s">
        <v>34</v>
      </c>
      <c r="AX125" s="13" t="s">
        <v>72</v>
      </c>
      <c r="AY125" s="165" t="s">
        <v>126</v>
      </c>
    </row>
    <row r="126" spans="1:65" s="13" customFormat="1" ht="22.5">
      <c r="B126" s="163"/>
      <c r="D126" s="164" t="s">
        <v>138</v>
      </c>
      <c r="E126" s="165" t="s">
        <v>3</v>
      </c>
      <c r="F126" s="166" t="s">
        <v>168</v>
      </c>
      <c r="H126" s="167">
        <v>0</v>
      </c>
      <c r="I126" s="168"/>
      <c r="L126" s="163"/>
      <c r="M126" s="169"/>
      <c r="N126" s="170"/>
      <c r="O126" s="170"/>
      <c r="P126" s="170"/>
      <c r="Q126" s="170"/>
      <c r="R126" s="170"/>
      <c r="S126" s="170"/>
      <c r="T126" s="171"/>
      <c r="AT126" s="165" t="s">
        <v>138</v>
      </c>
      <c r="AU126" s="165" t="s">
        <v>136</v>
      </c>
      <c r="AV126" s="13" t="s">
        <v>82</v>
      </c>
      <c r="AW126" s="13" t="s">
        <v>34</v>
      </c>
      <c r="AX126" s="13" t="s">
        <v>72</v>
      </c>
      <c r="AY126" s="165" t="s">
        <v>126</v>
      </c>
    </row>
    <row r="127" spans="1:65" s="13" customFormat="1">
      <c r="B127" s="163"/>
      <c r="D127" s="164" t="s">
        <v>138</v>
      </c>
      <c r="E127" s="165" t="s">
        <v>3</v>
      </c>
      <c r="F127" s="166" t="s">
        <v>169</v>
      </c>
      <c r="H127" s="167">
        <v>8.81</v>
      </c>
      <c r="I127" s="168"/>
      <c r="L127" s="163"/>
      <c r="M127" s="169"/>
      <c r="N127" s="170"/>
      <c r="O127" s="170"/>
      <c r="P127" s="170"/>
      <c r="Q127" s="170"/>
      <c r="R127" s="170"/>
      <c r="S127" s="170"/>
      <c r="T127" s="171"/>
      <c r="AT127" s="165" t="s">
        <v>138</v>
      </c>
      <c r="AU127" s="165" t="s">
        <v>136</v>
      </c>
      <c r="AV127" s="13" t="s">
        <v>82</v>
      </c>
      <c r="AW127" s="13" t="s">
        <v>34</v>
      </c>
      <c r="AX127" s="13" t="s">
        <v>72</v>
      </c>
      <c r="AY127" s="165" t="s">
        <v>126</v>
      </c>
    </row>
    <row r="128" spans="1:65" s="13" customFormat="1">
      <c r="B128" s="163"/>
      <c r="D128" s="164" t="s">
        <v>138</v>
      </c>
      <c r="E128" s="165" t="s">
        <v>3</v>
      </c>
      <c r="F128" s="166" t="s">
        <v>170</v>
      </c>
      <c r="H128" s="167">
        <v>0</v>
      </c>
      <c r="I128" s="168"/>
      <c r="L128" s="163"/>
      <c r="M128" s="169"/>
      <c r="N128" s="170"/>
      <c r="O128" s="170"/>
      <c r="P128" s="170"/>
      <c r="Q128" s="170"/>
      <c r="R128" s="170"/>
      <c r="S128" s="170"/>
      <c r="T128" s="171"/>
      <c r="AT128" s="165" t="s">
        <v>138</v>
      </c>
      <c r="AU128" s="165" t="s">
        <v>136</v>
      </c>
      <c r="AV128" s="13" t="s">
        <v>82</v>
      </c>
      <c r="AW128" s="13" t="s">
        <v>34</v>
      </c>
      <c r="AX128" s="13" t="s">
        <v>72</v>
      </c>
      <c r="AY128" s="165" t="s">
        <v>126</v>
      </c>
    </row>
    <row r="129" spans="1:65" s="13" customFormat="1">
      <c r="B129" s="163"/>
      <c r="D129" s="164" t="s">
        <v>138</v>
      </c>
      <c r="E129" s="165" t="s">
        <v>3</v>
      </c>
      <c r="F129" s="166" t="s">
        <v>171</v>
      </c>
      <c r="H129" s="167">
        <v>55.76</v>
      </c>
      <c r="I129" s="168"/>
      <c r="L129" s="163"/>
      <c r="M129" s="169"/>
      <c r="N129" s="170"/>
      <c r="O129" s="170"/>
      <c r="P129" s="170"/>
      <c r="Q129" s="170"/>
      <c r="R129" s="170"/>
      <c r="S129" s="170"/>
      <c r="T129" s="171"/>
      <c r="AT129" s="165" t="s">
        <v>138</v>
      </c>
      <c r="AU129" s="165" t="s">
        <v>136</v>
      </c>
      <c r="AV129" s="13" t="s">
        <v>82</v>
      </c>
      <c r="AW129" s="13" t="s">
        <v>34</v>
      </c>
      <c r="AX129" s="13" t="s">
        <v>72</v>
      </c>
      <c r="AY129" s="165" t="s">
        <v>126</v>
      </c>
    </row>
    <row r="130" spans="1:65" s="13" customFormat="1">
      <c r="B130" s="163"/>
      <c r="D130" s="164" t="s">
        <v>138</v>
      </c>
      <c r="E130" s="165" t="s">
        <v>3</v>
      </c>
      <c r="F130" s="166" t="s">
        <v>172</v>
      </c>
      <c r="H130" s="167">
        <v>0</v>
      </c>
      <c r="I130" s="168"/>
      <c r="L130" s="163"/>
      <c r="M130" s="169"/>
      <c r="N130" s="170"/>
      <c r="O130" s="170"/>
      <c r="P130" s="170"/>
      <c r="Q130" s="170"/>
      <c r="R130" s="170"/>
      <c r="S130" s="170"/>
      <c r="T130" s="171"/>
      <c r="AT130" s="165" t="s">
        <v>138</v>
      </c>
      <c r="AU130" s="165" t="s">
        <v>136</v>
      </c>
      <c r="AV130" s="13" t="s">
        <v>82</v>
      </c>
      <c r="AW130" s="13" t="s">
        <v>34</v>
      </c>
      <c r="AX130" s="13" t="s">
        <v>72</v>
      </c>
      <c r="AY130" s="165" t="s">
        <v>126</v>
      </c>
    </row>
    <row r="131" spans="1:65" s="13" customFormat="1">
      <c r="B131" s="163"/>
      <c r="D131" s="164" t="s">
        <v>138</v>
      </c>
      <c r="E131" s="165" t="s">
        <v>3</v>
      </c>
      <c r="F131" s="166" t="s">
        <v>173</v>
      </c>
      <c r="H131" s="167">
        <v>76.94</v>
      </c>
      <c r="I131" s="168"/>
      <c r="L131" s="163"/>
      <c r="M131" s="169"/>
      <c r="N131" s="170"/>
      <c r="O131" s="170"/>
      <c r="P131" s="170"/>
      <c r="Q131" s="170"/>
      <c r="R131" s="170"/>
      <c r="S131" s="170"/>
      <c r="T131" s="171"/>
      <c r="AT131" s="165" t="s">
        <v>138</v>
      </c>
      <c r="AU131" s="165" t="s">
        <v>136</v>
      </c>
      <c r="AV131" s="13" t="s">
        <v>82</v>
      </c>
      <c r="AW131" s="13" t="s">
        <v>34</v>
      </c>
      <c r="AX131" s="13" t="s">
        <v>72</v>
      </c>
      <c r="AY131" s="165" t="s">
        <v>126</v>
      </c>
    </row>
    <row r="132" spans="1:65" s="14" customFormat="1">
      <c r="B132" s="172"/>
      <c r="D132" s="164" t="s">
        <v>138</v>
      </c>
      <c r="E132" s="173" t="s">
        <v>3</v>
      </c>
      <c r="F132" s="174" t="s">
        <v>140</v>
      </c>
      <c r="H132" s="175">
        <v>337.17</v>
      </c>
      <c r="I132" s="176"/>
      <c r="L132" s="172"/>
      <c r="M132" s="177"/>
      <c r="N132" s="178"/>
      <c r="O132" s="178"/>
      <c r="P132" s="178"/>
      <c r="Q132" s="178"/>
      <c r="R132" s="178"/>
      <c r="S132" s="178"/>
      <c r="T132" s="179"/>
      <c r="AT132" s="173" t="s">
        <v>138</v>
      </c>
      <c r="AU132" s="173" t="s">
        <v>136</v>
      </c>
      <c r="AV132" s="14" t="s">
        <v>135</v>
      </c>
      <c r="AW132" s="14" t="s">
        <v>34</v>
      </c>
      <c r="AX132" s="14" t="s">
        <v>80</v>
      </c>
      <c r="AY132" s="173" t="s">
        <v>126</v>
      </c>
    </row>
    <row r="133" spans="1:65" s="2" customFormat="1" ht="21.75" customHeight="1">
      <c r="A133" s="34"/>
      <c r="B133" s="149"/>
      <c r="C133" s="150" t="s">
        <v>174</v>
      </c>
      <c r="D133" s="150" t="s">
        <v>130</v>
      </c>
      <c r="E133" s="151" t="s">
        <v>175</v>
      </c>
      <c r="F133" s="152" t="s">
        <v>176</v>
      </c>
      <c r="G133" s="153" t="s">
        <v>163</v>
      </c>
      <c r="H133" s="154">
        <v>249.98</v>
      </c>
      <c r="I133" s="155"/>
      <c r="J133" s="156">
        <f>ROUND(I133*H133,2)</f>
        <v>0</v>
      </c>
      <c r="K133" s="152" t="s">
        <v>134</v>
      </c>
      <c r="L133" s="35"/>
      <c r="M133" s="157" t="s">
        <v>3</v>
      </c>
      <c r="N133" s="158" t="s">
        <v>43</v>
      </c>
      <c r="O133" s="55"/>
      <c r="P133" s="159">
        <f>O133*H133</f>
        <v>0</v>
      </c>
      <c r="Q133" s="159">
        <v>0</v>
      </c>
      <c r="R133" s="159">
        <f>Q133*H133</f>
        <v>0</v>
      </c>
      <c r="S133" s="159">
        <v>0</v>
      </c>
      <c r="T133" s="160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61" t="s">
        <v>135</v>
      </c>
      <c r="AT133" s="161" t="s">
        <v>130</v>
      </c>
      <c r="AU133" s="161" t="s">
        <v>136</v>
      </c>
      <c r="AY133" s="19" t="s">
        <v>126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9" t="s">
        <v>80</v>
      </c>
      <c r="BK133" s="162">
        <f>ROUND(I133*H133,2)</f>
        <v>0</v>
      </c>
      <c r="BL133" s="19" t="s">
        <v>135</v>
      </c>
      <c r="BM133" s="161" t="s">
        <v>177</v>
      </c>
    </row>
    <row r="134" spans="1:65" s="15" customFormat="1">
      <c r="B134" s="180"/>
      <c r="D134" s="164" t="s">
        <v>138</v>
      </c>
      <c r="E134" s="181" t="s">
        <v>3</v>
      </c>
      <c r="F134" s="182" t="s">
        <v>150</v>
      </c>
      <c r="H134" s="181" t="s">
        <v>3</v>
      </c>
      <c r="I134" s="183"/>
      <c r="L134" s="180"/>
      <c r="M134" s="184"/>
      <c r="N134" s="185"/>
      <c r="O134" s="185"/>
      <c r="P134" s="185"/>
      <c r="Q134" s="185"/>
      <c r="R134" s="185"/>
      <c r="S134" s="185"/>
      <c r="T134" s="186"/>
      <c r="AT134" s="181" t="s">
        <v>138</v>
      </c>
      <c r="AU134" s="181" t="s">
        <v>136</v>
      </c>
      <c r="AV134" s="15" t="s">
        <v>80</v>
      </c>
      <c r="AW134" s="15" t="s">
        <v>34</v>
      </c>
      <c r="AX134" s="15" t="s">
        <v>72</v>
      </c>
      <c r="AY134" s="181" t="s">
        <v>126</v>
      </c>
    </row>
    <row r="135" spans="1:65" s="13" customFormat="1">
      <c r="B135" s="163"/>
      <c r="D135" s="164" t="s">
        <v>138</v>
      </c>
      <c r="E135" s="165" t="s">
        <v>3</v>
      </c>
      <c r="F135" s="166" t="s">
        <v>178</v>
      </c>
      <c r="H135" s="167">
        <v>249.98</v>
      </c>
      <c r="I135" s="168"/>
      <c r="L135" s="163"/>
      <c r="M135" s="169"/>
      <c r="N135" s="170"/>
      <c r="O135" s="170"/>
      <c r="P135" s="170"/>
      <c r="Q135" s="170"/>
      <c r="R135" s="170"/>
      <c r="S135" s="170"/>
      <c r="T135" s="171"/>
      <c r="AT135" s="165" t="s">
        <v>138</v>
      </c>
      <c r="AU135" s="165" t="s">
        <v>136</v>
      </c>
      <c r="AV135" s="13" t="s">
        <v>82</v>
      </c>
      <c r="AW135" s="13" t="s">
        <v>34</v>
      </c>
      <c r="AX135" s="13" t="s">
        <v>72</v>
      </c>
      <c r="AY135" s="165" t="s">
        <v>126</v>
      </c>
    </row>
    <row r="136" spans="1:65" s="14" customFormat="1">
      <c r="B136" s="172"/>
      <c r="D136" s="164" t="s">
        <v>138</v>
      </c>
      <c r="E136" s="173" t="s">
        <v>3</v>
      </c>
      <c r="F136" s="174" t="s">
        <v>140</v>
      </c>
      <c r="H136" s="175">
        <v>249.98</v>
      </c>
      <c r="I136" s="176"/>
      <c r="L136" s="172"/>
      <c r="M136" s="177"/>
      <c r="N136" s="178"/>
      <c r="O136" s="178"/>
      <c r="P136" s="178"/>
      <c r="Q136" s="178"/>
      <c r="R136" s="178"/>
      <c r="S136" s="178"/>
      <c r="T136" s="179"/>
      <c r="AT136" s="173" t="s">
        <v>138</v>
      </c>
      <c r="AU136" s="173" t="s">
        <v>136</v>
      </c>
      <c r="AV136" s="14" t="s">
        <v>135</v>
      </c>
      <c r="AW136" s="14" t="s">
        <v>34</v>
      </c>
      <c r="AX136" s="14" t="s">
        <v>80</v>
      </c>
      <c r="AY136" s="173" t="s">
        <v>126</v>
      </c>
    </row>
    <row r="137" spans="1:65" s="12" customFormat="1" ht="20.85" customHeight="1">
      <c r="B137" s="136"/>
      <c r="D137" s="137" t="s">
        <v>71</v>
      </c>
      <c r="E137" s="147" t="s">
        <v>179</v>
      </c>
      <c r="F137" s="147" t="s">
        <v>180</v>
      </c>
      <c r="I137" s="139"/>
      <c r="J137" s="148">
        <f>BK137</f>
        <v>0</v>
      </c>
      <c r="L137" s="136"/>
      <c r="M137" s="141"/>
      <c r="N137" s="142"/>
      <c r="O137" s="142"/>
      <c r="P137" s="143">
        <f>SUM(P138:P192)</f>
        <v>0</v>
      </c>
      <c r="Q137" s="142"/>
      <c r="R137" s="143">
        <f>SUM(R138:R192)</f>
        <v>0</v>
      </c>
      <c r="S137" s="142"/>
      <c r="T137" s="144">
        <f>SUM(T138:T192)</f>
        <v>0</v>
      </c>
      <c r="AR137" s="137" t="s">
        <v>80</v>
      </c>
      <c r="AT137" s="145" t="s">
        <v>71</v>
      </c>
      <c r="AU137" s="145" t="s">
        <v>82</v>
      </c>
      <c r="AY137" s="137" t="s">
        <v>126</v>
      </c>
      <c r="BK137" s="146">
        <f>SUM(BK138:BK192)</f>
        <v>0</v>
      </c>
    </row>
    <row r="138" spans="1:65" s="2" customFormat="1" ht="33" customHeight="1">
      <c r="A138" s="34"/>
      <c r="B138" s="149"/>
      <c r="C138" s="150" t="s">
        <v>181</v>
      </c>
      <c r="D138" s="150" t="s">
        <v>130</v>
      </c>
      <c r="E138" s="151" t="s">
        <v>182</v>
      </c>
      <c r="F138" s="152" t="s">
        <v>183</v>
      </c>
      <c r="G138" s="153" t="s">
        <v>184</v>
      </c>
      <c r="H138" s="154">
        <v>8.8800000000000008</v>
      </c>
      <c r="I138" s="155"/>
      <c r="J138" s="156">
        <f>ROUND(I138*H138,2)</f>
        <v>0</v>
      </c>
      <c r="K138" s="152" t="s">
        <v>134</v>
      </c>
      <c r="L138" s="35"/>
      <c r="M138" s="157" t="s">
        <v>3</v>
      </c>
      <c r="N138" s="158" t="s">
        <v>43</v>
      </c>
      <c r="O138" s="55"/>
      <c r="P138" s="159">
        <f>O138*H138</f>
        <v>0</v>
      </c>
      <c r="Q138" s="159">
        <v>0</v>
      </c>
      <c r="R138" s="159">
        <f>Q138*H138</f>
        <v>0</v>
      </c>
      <c r="S138" s="159">
        <v>0</v>
      </c>
      <c r="T138" s="160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61" t="s">
        <v>135</v>
      </c>
      <c r="AT138" s="161" t="s">
        <v>130</v>
      </c>
      <c r="AU138" s="161" t="s">
        <v>136</v>
      </c>
      <c r="AY138" s="19" t="s">
        <v>126</v>
      </c>
      <c r="BE138" s="162">
        <f>IF(N138="základní",J138,0)</f>
        <v>0</v>
      </c>
      <c r="BF138" s="162">
        <f>IF(N138="snížená",J138,0)</f>
        <v>0</v>
      </c>
      <c r="BG138" s="162">
        <f>IF(N138="zákl. přenesená",J138,0)</f>
        <v>0</v>
      </c>
      <c r="BH138" s="162">
        <f>IF(N138="sníž. přenesená",J138,0)</f>
        <v>0</v>
      </c>
      <c r="BI138" s="162">
        <f>IF(N138="nulová",J138,0)</f>
        <v>0</v>
      </c>
      <c r="BJ138" s="19" t="s">
        <v>80</v>
      </c>
      <c r="BK138" s="162">
        <f>ROUND(I138*H138,2)</f>
        <v>0</v>
      </c>
      <c r="BL138" s="19" t="s">
        <v>135</v>
      </c>
      <c r="BM138" s="161" t="s">
        <v>185</v>
      </c>
    </row>
    <row r="139" spans="1:65" s="15" customFormat="1">
      <c r="B139" s="180"/>
      <c r="D139" s="164" t="s">
        <v>138</v>
      </c>
      <c r="E139" s="181" t="s">
        <v>3</v>
      </c>
      <c r="F139" s="182" t="s">
        <v>150</v>
      </c>
      <c r="H139" s="181" t="s">
        <v>3</v>
      </c>
      <c r="I139" s="183"/>
      <c r="L139" s="180"/>
      <c r="M139" s="184"/>
      <c r="N139" s="185"/>
      <c r="O139" s="185"/>
      <c r="P139" s="185"/>
      <c r="Q139" s="185"/>
      <c r="R139" s="185"/>
      <c r="S139" s="185"/>
      <c r="T139" s="186"/>
      <c r="AT139" s="181" t="s">
        <v>138</v>
      </c>
      <c r="AU139" s="181" t="s">
        <v>136</v>
      </c>
      <c r="AV139" s="15" t="s">
        <v>80</v>
      </c>
      <c r="AW139" s="15" t="s">
        <v>34</v>
      </c>
      <c r="AX139" s="15" t="s">
        <v>72</v>
      </c>
      <c r="AY139" s="181" t="s">
        <v>126</v>
      </c>
    </row>
    <row r="140" spans="1:65" s="15" customFormat="1">
      <c r="B140" s="180"/>
      <c r="D140" s="164" t="s">
        <v>138</v>
      </c>
      <c r="E140" s="181" t="s">
        <v>3</v>
      </c>
      <c r="F140" s="182" t="s">
        <v>186</v>
      </c>
      <c r="H140" s="181" t="s">
        <v>3</v>
      </c>
      <c r="I140" s="183"/>
      <c r="L140" s="180"/>
      <c r="M140" s="184"/>
      <c r="N140" s="185"/>
      <c r="O140" s="185"/>
      <c r="P140" s="185"/>
      <c r="Q140" s="185"/>
      <c r="R140" s="185"/>
      <c r="S140" s="185"/>
      <c r="T140" s="186"/>
      <c r="AT140" s="181" t="s">
        <v>138</v>
      </c>
      <c r="AU140" s="181" t="s">
        <v>136</v>
      </c>
      <c r="AV140" s="15" t="s">
        <v>80</v>
      </c>
      <c r="AW140" s="15" t="s">
        <v>34</v>
      </c>
      <c r="AX140" s="15" t="s">
        <v>72</v>
      </c>
      <c r="AY140" s="181" t="s">
        <v>126</v>
      </c>
    </row>
    <row r="141" spans="1:65" s="13" customFormat="1">
      <c r="B141" s="163"/>
      <c r="D141" s="164" t="s">
        <v>138</v>
      </c>
      <c r="E141" s="165" t="s">
        <v>3</v>
      </c>
      <c r="F141" s="166" t="s">
        <v>187</v>
      </c>
      <c r="H141" s="167">
        <v>2.13</v>
      </c>
      <c r="I141" s="168"/>
      <c r="L141" s="163"/>
      <c r="M141" s="169"/>
      <c r="N141" s="170"/>
      <c r="O141" s="170"/>
      <c r="P141" s="170"/>
      <c r="Q141" s="170"/>
      <c r="R141" s="170"/>
      <c r="S141" s="170"/>
      <c r="T141" s="171"/>
      <c r="AT141" s="165" t="s">
        <v>138</v>
      </c>
      <c r="AU141" s="165" t="s">
        <v>136</v>
      </c>
      <c r="AV141" s="13" t="s">
        <v>82</v>
      </c>
      <c r="AW141" s="13" t="s">
        <v>34</v>
      </c>
      <c r="AX141" s="13" t="s">
        <v>72</v>
      </c>
      <c r="AY141" s="165" t="s">
        <v>126</v>
      </c>
    </row>
    <row r="142" spans="1:65" s="13" customFormat="1">
      <c r="B142" s="163"/>
      <c r="D142" s="164" t="s">
        <v>138</v>
      </c>
      <c r="E142" s="165" t="s">
        <v>3</v>
      </c>
      <c r="F142" s="166" t="s">
        <v>188</v>
      </c>
      <c r="H142" s="167">
        <v>1.98</v>
      </c>
      <c r="I142" s="168"/>
      <c r="L142" s="163"/>
      <c r="M142" s="169"/>
      <c r="N142" s="170"/>
      <c r="O142" s="170"/>
      <c r="P142" s="170"/>
      <c r="Q142" s="170"/>
      <c r="R142" s="170"/>
      <c r="S142" s="170"/>
      <c r="T142" s="171"/>
      <c r="AT142" s="165" t="s">
        <v>138</v>
      </c>
      <c r="AU142" s="165" t="s">
        <v>136</v>
      </c>
      <c r="AV142" s="13" t="s">
        <v>82</v>
      </c>
      <c r="AW142" s="13" t="s">
        <v>34</v>
      </c>
      <c r="AX142" s="13" t="s">
        <v>72</v>
      </c>
      <c r="AY142" s="165" t="s">
        <v>126</v>
      </c>
    </row>
    <row r="143" spans="1:65" s="16" customFormat="1">
      <c r="B143" s="187"/>
      <c r="D143" s="164" t="s">
        <v>138</v>
      </c>
      <c r="E143" s="188" t="s">
        <v>3</v>
      </c>
      <c r="F143" s="189" t="s">
        <v>189</v>
      </c>
      <c r="H143" s="190">
        <v>4.1099999999999994</v>
      </c>
      <c r="I143" s="191"/>
      <c r="L143" s="187"/>
      <c r="M143" s="192"/>
      <c r="N143" s="193"/>
      <c r="O143" s="193"/>
      <c r="P143" s="193"/>
      <c r="Q143" s="193"/>
      <c r="R143" s="193"/>
      <c r="S143" s="193"/>
      <c r="T143" s="194"/>
      <c r="AT143" s="188" t="s">
        <v>138</v>
      </c>
      <c r="AU143" s="188" t="s">
        <v>136</v>
      </c>
      <c r="AV143" s="16" t="s">
        <v>136</v>
      </c>
      <c r="AW143" s="16" t="s">
        <v>34</v>
      </c>
      <c r="AX143" s="16" t="s">
        <v>72</v>
      </c>
      <c r="AY143" s="188" t="s">
        <v>126</v>
      </c>
    </row>
    <row r="144" spans="1:65" s="15" customFormat="1">
      <c r="B144" s="180"/>
      <c r="D144" s="164" t="s">
        <v>138</v>
      </c>
      <c r="E144" s="181" t="s">
        <v>3</v>
      </c>
      <c r="F144" s="182" t="s">
        <v>190</v>
      </c>
      <c r="H144" s="181" t="s">
        <v>3</v>
      </c>
      <c r="I144" s="183"/>
      <c r="L144" s="180"/>
      <c r="M144" s="184"/>
      <c r="N144" s="185"/>
      <c r="O144" s="185"/>
      <c r="P144" s="185"/>
      <c r="Q144" s="185"/>
      <c r="R144" s="185"/>
      <c r="S144" s="185"/>
      <c r="T144" s="186"/>
      <c r="AT144" s="181" t="s">
        <v>138</v>
      </c>
      <c r="AU144" s="181" t="s">
        <v>136</v>
      </c>
      <c r="AV144" s="15" t="s">
        <v>80</v>
      </c>
      <c r="AW144" s="15" t="s">
        <v>34</v>
      </c>
      <c r="AX144" s="15" t="s">
        <v>72</v>
      </c>
      <c r="AY144" s="181" t="s">
        <v>126</v>
      </c>
    </row>
    <row r="145" spans="1:65" s="13" customFormat="1">
      <c r="B145" s="163"/>
      <c r="D145" s="164" t="s">
        <v>138</v>
      </c>
      <c r="E145" s="165" t="s">
        <v>3</v>
      </c>
      <c r="F145" s="166" t="s">
        <v>191</v>
      </c>
      <c r="H145" s="167">
        <v>2.3250000000000002</v>
      </c>
      <c r="I145" s="168"/>
      <c r="L145" s="163"/>
      <c r="M145" s="169"/>
      <c r="N145" s="170"/>
      <c r="O145" s="170"/>
      <c r="P145" s="170"/>
      <c r="Q145" s="170"/>
      <c r="R145" s="170"/>
      <c r="S145" s="170"/>
      <c r="T145" s="171"/>
      <c r="AT145" s="165" t="s">
        <v>138</v>
      </c>
      <c r="AU145" s="165" t="s">
        <v>136</v>
      </c>
      <c r="AV145" s="13" t="s">
        <v>82</v>
      </c>
      <c r="AW145" s="13" t="s">
        <v>34</v>
      </c>
      <c r="AX145" s="13" t="s">
        <v>72</v>
      </c>
      <c r="AY145" s="165" t="s">
        <v>126</v>
      </c>
    </row>
    <row r="146" spans="1:65" s="13" customFormat="1">
      <c r="B146" s="163"/>
      <c r="D146" s="164" t="s">
        <v>138</v>
      </c>
      <c r="E146" s="165" t="s">
        <v>3</v>
      </c>
      <c r="F146" s="166" t="s">
        <v>192</v>
      </c>
      <c r="H146" s="167">
        <v>2.4449999999999998</v>
      </c>
      <c r="I146" s="168"/>
      <c r="L146" s="163"/>
      <c r="M146" s="169"/>
      <c r="N146" s="170"/>
      <c r="O146" s="170"/>
      <c r="P146" s="170"/>
      <c r="Q146" s="170"/>
      <c r="R146" s="170"/>
      <c r="S146" s="170"/>
      <c r="T146" s="171"/>
      <c r="AT146" s="165" t="s">
        <v>138</v>
      </c>
      <c r="AU146" s="165" t="s">
        <v>136</v>
      </c>
      <c r="AV146" s="13" t="s">
        <v>82</v>
      </c>
      <c r="AW146" s="13" t="s">
        <v>34</v>
      </c>
      <c r="AX146" s="13" t="s">
        <v>72</v>
      </c>
      <c r="AY146" s="165" t="s">
        <v>126</v>
      </c>
    </row>
    <row r="147" spans="1:65" s="16" customFormat="1">
      <c r="B147" s="187"/>
      <c r="D147" s="164" t="s">
        <v>138</v>
      </c>
      <c r="E147" s="188" t="s">
        <v>3</v>
      </c>
      <c r="F147" s="189" t="s">
        <v>189</v>
      </c>
      <c r="H147" s="190">
        <v>4.7699999999999996</v>
      </c>
      <c r="I147" s="191"/>
      <c r="L147" s="187"/>
      <c r="M147" s="192"/>
      <c r="N147" s="193"/>
      <c r="O147" s="193"/>
      <c r="P147" s="193"/>
      <c r="Q147" s="193"/>
      <c r="R147" s="193"/>
      <c r="S147" s="193"/>
      <c r="T147" s="194"/>
      <c r="AT147" s="188" t="s">
        <v>138</v>
      </c>
      <c r="AU147" s="188" t="s">
        <v>136</v>
      </c>
      <c r="AV147" s="16" t="s">
        <v>136</v>
      </c>
      <c r="AW147" s="16" t="s">
        <v>34</v>
      </c>
      <c r="AX147" s="16" t="s">
        <v>72</v>
      </c>
      <c r="AY147" s="188" t="s">
        <v>126</v>
      </c>
    </row>
    <row r="148" spans="1:65" s="14" customFormat="1">
      <c r="B148" s="172"/>
      <c r="D148" s="164" t="s">
        <v>138</v>
      </c>
      <c r="E148" s="173" t="s">
        <v>3</v>
      </c>
      <c r="F148" s="174" t="s">
        <v>140</v>
      </c>
      <c r="H148" s="175">
        <v>8.879999999999999</v>
      </c>
      <c r="I148" s="176"/>
      <c r="L148" s="172"/>
      <c r="M148" s="177"/>
      <c r="N148" s="178"/>
      <c r="O148" s="178"/>
      <c r="P148" s="178"/>
      <c r="Q148" s="178"/>
      <c r="R148" s="178"/>
      <c r="S148" s="178"/>
      <c r="T148" s="179"/>
      <c r="AT148" s="173" t="s">
        <v>138</v>
      </c>
      <c r="AU148" s="173" t="s">
        <v>136</v>
      </c>
      <c r="AV148" s="14" t="s">
        <v>135</v>
      </c>
      <c r="AW148" s="14" t="s">
        <v>34</v>
      </c>
      <c r="AX148" s="14" t="s">
        <v>80</v>
      </c>
      <c r="AY148" s="173" t="s">
        <v>126</v>
      </c>
    </row>
    <row r="149" spans="1:65" s="2" customFormat="1" ht="44.25" customHeight="1">
      <c r="A149" s="34"/>
      <c r="B149" s="149"/>
      <c r="C149" s="150" t="s">
        <v>193</v>
      </c>
      <c r="D149" s="150" t="s">
        <v>130</v>
      </c>
      <c r="E149" s="151" t="s">
        <v>194</v>
      </c>
      <c r="F149" s="152" t="s">
        <v>195</v>
      </c>
      <c r="G149" s="153" t="s">
        <v>184</v>
      </c>
      <c r="H149" s="154">
        <v>494.43299999999999</v>
      </c>
      <c r="I149" s="155"/>
      <c r="J149" s="156">
        <f>ROUND(I149*H149,2)</f>
        <v>0</v>
      </c>
      <c r="K149" s="152" t="s">
        <v>134</v>
      </c>
      <c r="L149" s="35"/>
      <c r="M149" s="157" t="s">
        <v>3</v>
      </c>
      <c r="N149" s="158" t="s">
        <v>43</v>
      </c>
      <c r="O149" s="55"/>
      <c r="P149" s="159">
        <f>O149*H149</f>
        <v>0</v>
      </c>
      <c r="Q149" s="159">
        <v>0</v>
      </c>
      <c r="R149" s="159">
        <f>Q149*H149</f>
        <v>0</v>
      </c>
      <c r="S149" s="159">
        <v>0</v>
      </c>
      <c r="T149" s="160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61" t="s">
        <v>135</v>
      </c>
      <c r="AT149" s="161" t="s">
        <v>130</v>
      </c>
      <c r="AU149" s="161" t="s">
        <v>136</v>
      </c>
      <c r="AY149" s="19" t="s">
        <v>126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9" t="s">
        <v>80</v>
      </c>
      <c r="BK149" s="162">
        <f>ROUND(I149*H149,2)</f>
        <v>0</v>
      </c>
      <c r="BL149" s="19" t="s">
        <v>135</v>
      </c>
      <c r="BM149" s="161" t="s">
        <v>196</v>
      </c>
    </row>
    <row r="150" spans="1:65" s="15" customFormat="1">
      <c r="B150" s="180"/>
      <c r="D150" s="164" t="s">
        <v>138</v>
      </c>
      <c r="E150" s="181" t="s">
        <v>3</v>
      </c>
      <c r="F150" s="182" t="s">
        <v>150</v>
      </c>
      <c r="H150" s="181" t="s">
        <v>3</v>
      </c>
      <c r="I150" s="183"/>
      <c r="L150" s="180"/>
      <c r="M150" s="184"/>
      <c r="N150" s="185"/>
      <c r="O150" s="185"/>
      <c r="P150" s="185"/>
      <c r="Q150" s="185"/>
      <c r="R150" s="185"/>
      <c r="S150" s="185"/>
      <c r="T150" s="186"/>
      <c r="AT150" s="181" t="s">
        <v>138</v>
      </c>
      <c r="AU150" s="181" t="s">
        <v>136</v>
      </c>
      <c r="AV150" s="15" t="s">
        <v>80</v>
      </c>
      <c r="AW150" s="15" t="s">
        <v>34</v>
      </c>
      <c r="AX150" s="15" t="s">
        <v>72</v>
      </c>
      <c r="AY150" s="181" t="s">
        <v>126</v>
      </c>
    </row>
    <row r="151" spans="1:65" s="13" customFormat="1" ht="22.5">
      <c r="B151" s="163"/>
      <c r="D151" s="164" t="s">
        <v>138</v>
      </c>
      <c r="E151" s="165" t="s">
        <v>3</v>
      </c>
      <c r="F151" s="166" t="s">
        <v>197</v>
      </c>
      <c r="H151" s="167">
        <v>2.37</v>
      </c>
      <c r="I151" s="168"/>
      <c r="L151" s="163"/>
      <c r="M151" s="169"/>
      <c r="N151" s="170"/>
      <c r="O151" s="170"/>
      <c r="P151" s="170"/>
      <c r="Q151" s="170"/>
      <c r="R151" s="170"/>
      <c r="S151" s="170"/>
      <c r="T151" s="171"/>
      <c r="AT151" s="165" t="s">
        <v>138</v>
      </c>
      <c r="AU151" s="165" t="s">
        <v>136</v>
      </c>
      <c r="AV151" s="13" t="s">
        <v>82</v>
      </c>
      <c r="AW151" s="13" t="s">
        <v>34</v>
      </c>
      <c r="AX151" s="13" t="s">
        <v>72</v>
      </c>
      <c r="AY151" s="165" t="s">
        <v>126</v>
      </c>
    </row>
    <row r="152" spans="1:65" s="13" customFormat="1" ht="22.5">
      <c r="B152" s="163"/>
      <c r="D152" s="164" t="s">
        <v>138</v>
      </c>
      <c r="E152" s="165" t="s">
        <v>3</v>
      </c>
      <c r="F152" s="166" t="s">
        <v>198</v>
      </c>
      <c r="H152" s="167">
        <v>95.436999999999998</v>
      </c>
      <c r="I152" s="168"/>
      <c r="L152" s="163"/>
      <c r="M152" s="169"/>
      <c r="N152" s="170"/>
      <c r="O152" s="170"/>
      <c r="P152" s="170"/>
      <c r="Q152" s="170"/>
      <c r="R152" s="170"/>
      <c r="S152" s="170"/>
      <c r="T152" s="171"/>
      <c r="AT152" s="165" t="s">
        <v>138</v>
      </c>
      <c r="AU152" s="165" t="s">
        <v>136</v>
      </c>
      <c r="AV152" s="13" t="s">
        <v>82</v>
      </c>
      <c r="AW152" s="13" t="s">
        <v>34</v>
      </c>
      <c r="AX152" s="13" t="s">
        <v>72</v>
      </c>
      <c r="AY152" s="165" t="s">
        <v>126</v>
      </c>
    </row>
    <row r="153" spans="1:65" s="13" customFormat="1">
      <c r="B153" s="163"/>
      <c r="D153" s="164" t="s">
        <v>138</v>
      </c>
      <c r="E153" s="165" t="s">
        <v>3</v>
      </c>
      <c r="F153" s="166" t="s">
        <v>199</v>
      </c>
      <c r="H153" s="167">
        <v>0</v>
      </c>
      <c r="I153" s="168"/>
      <c r="L153" s="163"/>
      <c r="M153" s="169"/>
      <c r="N153" s="170"/>
      <c r="O153" s="170"/>
      <c r="P153" s="170"/>
      <c r="Q153" s="170"/>
      <c r="R153" s="170"/>
      <c r="S153" s="170"/>
      <c r="T153" s="171"/>
      <c r="AT153" s="165" t="s">
        <v>138</v>
      </c>
      <c r="AU153" s="165" t="s">
        <v>136</v>
      </c>
      <c r="AV153" s="13" t="s">
        <v>82</v>
      </c>
      <c r="AW153" s="13" t="s">
        <v>34</v>
      </c>
      <c r="AX153" s="13" t="s">
        <v>72</v>
      </c>
      <c r="AY153" s="165" t="s">
        <v>126</v>
      </c>
    </row>
    <row r="154" spans="1:65" s="13" customFormat="1" ht="22.5">
      <c r="B154" s="163"/>
      <c r="D154" s="164" t="s">
        <v>138</v>
      </c>
      <c r="E154" s="165" t="s">
        <v>3</v>
      </c>
      <c r="F154" s="166" t="s">
        <v>200</v>
      </c>
      <c r="H154" s="167">
        <v>46.648000000000003</v>
      </c>
      <c r="I154" s="168"/>
      <c r="L154" s="163"/>
      <c r="M154" s="169"/>
      <c r="N154" s="170"/>
      <c r="O154" s="170"/>
      <c r="P154" s="170"/>
      <c r="Q154" s="170"/>
      <c r="R154" s="170"/>
      <c r="S154" s="170"/>
      <c r="T154" s="171"/>
      <c r="AT154" s="165" t="s">
        <v>138</v>
      </c>
      <c r="AU154" s="165" t="s">
        <v>136</v>
      </c>
      <c r="AV154" s="13" t="s">
        <v>82</v>
      </c>
      <c r="AW154" s="13" t="s">
        <v>34</v>
      </c>
      <c r="AX154" s="13" t="s">
        <v>72</v>
      </c>
      <c r="AY154" s="165" t="s">
        <v>126</v>
      </c>
    </row>
    <row r="155" spans="1:65" s="13" customFormat="1" ht="22.5">
      <c r="B155" s="163"/>
      <c r="D155" s="164" t="s">
        <v>138</v>
      </c>
      <c r="E155" s="165" t="s">
        <v>3</v>
      </c>
      <c r="F155" s="166" t="s">
        <v>201</v>
      </c>
      <c r="H155" s="167">
        <v>37.018999999999998</v>
      </c>
      <c r="I155" s="168"/>
      <c r="L155" s="163"/>
      <c r="M155" s="169"/>
      <c r="N155" s="170"/>
      <c r="O155" s="170"/>
      <c r="P155" s="170"/>
      <c r="Q155" s="170"/>
      <c r="R155" s="170"/>
      <c r="S155" s="170"/>
      <c r="T155" s="171"/>
      <c r="AT155" s="165" t="s">
        <v>138</v>
      </c>
      <c r="AU155" s="165" t="s">
        <v>136</v>
      </c>
      <c r="AV155" s="13" t="s">
        <v>82</v>
      </c>
      <c r="AW155" s="13" t="s">
        <v>34</v>
      </c>
      <c r="AX155" s="13" t="s">
        <v>72</v>
      </c>
      <c r="AY155" s="165" t="s">
        <v>126</v>
      </c>
    </row>
    <row r="156" spans="1:65" s="13" customFormat="1" ht="22.5">
      <c r="B156" s="163"/>
      <c r="D156" s="164" t="s">
        <v>138</v>
      </c>
      <c r="E156" s="165" t="s">
        <v>3</v>
      </c>
      <c r="F156" s="166" t="s">
        <v>202</v>
      </c>
      <c r="H156" s="167">
        <v>30.181000000000001</v>
      </c>
      <c r="I156" s="168"/>
      <c r="L156" s="163"/>
      <c r="M156" s="169"/>
      <c r="N156" s="170"/>
      <c r="O156" s="170"/>
      <c r="P156" s="170"/>
      <c r="Q156" s="170"/>
      <c r="R156" s="170"/>
      <c r="S156" s="170"/>
      <c r="T156" s="171"/>
      <c r="AT156" s="165" t="s">
        <v>138</v>
      </c>
      <c r="AU156" s="165" t="s">
        <v>136</v>
      </c>
      <c r="AV156" s="13" t="s">
        <v>82</v>
      </c>
      <c r="AW156" s="13" t="s">
        <v>34</v>
      </c>
      <c r="AX156" s="13" t="s">
        <v>72</v>
      </c>
      <c r="AY156" s="165" t="s">
        <v>126</v>
      </c>
    </row>
    <row r="157" spans="1:65" s="13" customFormat="1" ht="22.5">
      <c r="B157" s="163"/>
      <c r="D157" s="164" t="s">
        <v>138</v>
      </c>
      <c r="E157" s="165" t="s">
        <v>3</v>
      </c>
      <c r="F157" s="166" t="s">
        <v>203</v>
      </c>
      <c r="H157" s="167">
        <v>32.872999999999998</v>
      </c>
      <c r="I157" s="168"/>
      <c r="L157" s="163"/>
      <c r="M157" s="169"/>
      <c r="N157" s="170"/>
      <c r="O157" s="170"/>
      <c r="P157" s="170"/>
      <c r="Q157" s="170"/>
      <c r="R157" s="170"/>
      <c r="S157" s="170"/>
      <c r="T157" s="171"/>
      <c r="AT157" s="165" t="s">
        <v>138</v>
      </c>
      <c r="AU157" s="165" t="s">
        <v>136</v>
      </c>
      <c r="AV157" s="13" t="s">
        <v>82</v>
      </c>
      <c r="AW157" s="13" t="s">
        <v>34</v>
      </c>
      <c r="AX157" s="13" t="s">
        <v>72</v>
      </c>
      <c r="AY157" s="165" t="s">
        <v>126</v>
      </c>
    </row>
    <row r="158" spans="1:65" s="13" customFormat="1" ht="22.5">
      <c r="B158" s="163"/>
      <c r="D158" s="164" t="s">
        <v>138</v>
      </c>
      <c r="E158" s="165" t="s">
        <v>3</v>
      </c>
      <c r="F158" s="166" t="s">
        <v>204</v>
      </c>
      <c r="H158" s="167">
        <v>23.696000000000002</v>
      </c>
      <c r="I158" s="168"/>
      <c r="L158" s="163"/>
      <c r="M158" s="169"/>
      <c r="N158" s="170"/>
      <c r="O158" s="170"/>
      <c r="P158" s="170"/>
      <c r="Q158" s="170"/>
      <c r="R158" s="170"/>
      <c r="S158" s="170"/>
      <c r="T158" s="171"/>
      <c r="AT158" s="165" t="s">
        <v>138</v>
      </c>
      <c r="AU158" s="165" t="s">
        <v>136</v>
      </c>
      <c r="AV158" s="13" t="s">
        <v>82</v>
      </c>
      <c r="AW158" s="13" t="s">
        <v>34</v>
      </c>
      <c r="AX158" s="13" t="s">
        <v>72</v>
      </c>
      <c r="AY158" s="165" t="s">
        <v>126</v>
      </c>
    </row>
    <row r="159" spans="1:65" s="13" customFormat="1" ht="22.5">
      <c r="B159" s="163"/>
      <c r="D159" s="164" t="s">
        <v>138</v>
      </c>
      <c r="E159" s="165" t="s">
        <v>3</v>
      </c>
      <c r="F159" s="166" t="s">
        <v>205</v>
      </c>
      <c r="H159" s="167">
        <v>0</v>
      </c>
      <c r="I159" s="168"/>
      <c r="L159" s="163"/>
      <c r="M159" s="169"/>
      <c r="N159" s="170"/>
      <c r="O159" s="170"/>
      <c r="P159" s="170"/>
      <c r="Q159" s="170"/>
      <c r="R159" s="170"/>
      <c r="S159" s="170"/>
      <c r="T159" s="171"/>
      <c r="AT159" s="165" t="s">
        <v>138</v>
      </c>
      <c r="AU159" s="165" t="s">
        <v>136</v>
      </c>
      <c r="AV159" s="13" t="s">
        <v>82</v>
      </c>
      <c r="AW159" s="13" t="s">
        <v>34</v>
      </c>
      <c r="AX159" s="13" t="s">
        <v>72</v>
      </c>
      <c r="AY159" s="165" t="s">
        <v>126</v>
      </c>
    </row>
    <row r="160" spans="1:65" s="13" customFormat="1" ht="22.5">
      <c r="B160" s="163"/>
      <c r="D160" s="164" t="s">
        <v>138</v>
      </c>
      <c r="E160" s="165" t="s">
        <v>3</v>
      </c>
      <c r="F160" s="166" t="s">
        <v>206</v>
      </c>
      <c r="H160" s="167">
        <v>13.507999999999999</v>
      </c>
      <c r="I160" s="168"/>
      <c r="L160" s="163"/>
      <c r="M160" s="169"/>
      <c r="N160" s="170"/>
      <c r="O160" s="170"/>
      <c r="P160" s="170"/>
      <c r="Q160" s="170"/>
      <c r="R160" s="170"/>
      <c r="S160" s="170"/>
      <c r="T160" s="171"/>
      <c r="AT160" s="165" t="s">
        <v>138</v>
      </c>
      <c r="AU160" s="165" t="s">
        <v>136</v>
      </c>
      <c r="AV160" s="13" t="s">
        <v>82</v>
      </c>
      <c r="AW160" s="13" t="s">
        <v>34</v>
      </c>
      <c r="AX160" s="13" t="s">
        <v>72</v>
      </c>
      <c r="AY160" s="165" t="s">
        <v>126</v>
      </c>
    </row>
    <row r="161" spans="2:51" s="13" customFormat="1" ht="22.5">
      <c r="B161" s="163"/>
      <c r="D161" s="164" t="s">
        <v>138</v>
      </c>
      <c r="E161" s="165" t="s">
        <v>3</v>
      </c>
      <c r="F161" s="166" t="s">
        <v>207</v>
      </c>
      <c r="H161" s="167">
        <v>60.578000000000003</v>
      </c>
      <c r="I161" s="168"/>
      <c r="L161" s="163"/>
      <c r="M161" s="169"/>
      <c r="N161" s="170"/>
      <c r="O161" s="170"/>
      <c r="P161" s="170"/>
      <c r="Q161" s="170"/>
      <c r="R161" s="170"/>
      <c r="S161" s="170"/>
      <c r="T161" s="171"/>
      <c r="AT161" s="165" t="s">
        <v>138</v>
      </c>
      <c r="AU161" s="165" t="s">
        <v>136</v>
      </c>
      <c r="AV161" s="13" t="s">
        <v>82</v>
      </c>
      <c r="AW161" s="13" t="s">
        <v>34</v>
      </c>
      <c r="AX161" s="13" t="s">
        <v>72</v>
      </c>
      <c r="AY161" s="165" t="s">
        <v>126</v>
      </c>
    </row>
    <row r="162" spans="2:51" s="13" customFormat="1" ht="22.5">
      <c r="B162" s="163"/>
      <c r="D162" s="164" t="s">
        <v>138</v>
      </c>
      <c r="E162" s="165" t="s">
        <v>3</v>
      </c>
      <c r="F162" s="166" t="s">
        <v>208</v>
      </c>
      <c r="H162" s="167">
        <v>39.427</v>
      </c>
      <c r="I162" s="168"/>
      <c r="L162" s="163"/>
      <c r="M162" s="169"/>
      <c r="N162" s="170"/>
      <c r="O162" s="170"/>
      <c r="P162" s="170"/>
      <c r="Q162" s="170"/>
      <c r="R162" s="170"/>
      <c r="S162" s="170"/>
      <c r="T162" s="171"/>
      <c r="AT162" s="165" t="s">
        <v>138</v>
      </c>
      <c r="AU162" s="165" t="s">
        <v>136</v>
      </c>
      <c r="AV162" s="13" t="s">
        <v>82</v>
      </c>
      <c r="AW162" s="13" t="s">
        <v>34</v>
      </c>
      <c r="AX162" s="13" t="s">
        <v>72</v>
      </c>
      <c r="AY162" s="165" t="s">
        <v>126</v>
      </c>
    </row>
    <row r="163" spans="2:51" s="13" customFormat="1" ht="22.5">
      <c r="B163" s="163"/>
      <c r="D163" s="164" t="s">
        <v>138</v>
      </c>
      <c r="E163" s="165" t="s">
        <v>3</v>
      </c>
      <c r="F163" s="166" t="s">
        <v>209</v>
      </c>
      <c r="H163" s="167">
        <v>44.201999999999998</v>
      </c>
      <c r="I163" s="168"/>
      <c r="L163" s="163"/>
      <c r="M163" s="169"/>
      <c r="N163" s="170"/>
      <c r="O163" s="170"/>
      <c r="P163" s="170"/>
      <c r="Q163" s="170"/>
      <c r="R163" s="170"/>
      <c r="S163" s="170"/>
      <c r="T163" s="171"/>
      <c r="AT163" s="165" t="s">
        <v>138</v>
      </c>
      <c r="AU163" s="165" t="s">
        <v>136</v>
      </c>
      <c r="AV163" s="13" t="s">
        <v>82</v>
      </c>
      <c r="AW163" s="13" t="s">
        <v>34</v>
      </c>
      <c r="AX163" s="13" t="s">
        <v>72</v>
      </c>
      <c r="AY163" s="165" t="s">
        <v>126</v>
      </c>
    </row>
    <row r="164" spans="2:51" s="13" customFormat="1" ht="22.5">
      <c r="B164" s="163"/>
      <c r="D164" s="164" t="s">
        <v>138</v>
      </c>
      <c r="E164" s="165" t="s">
        <v>3</v>
      </c>
      <c r="F164" s="166" t="s">
        <v>210</v>
      </c>
      <c r="H164" s="167">
        <v>32.180999999999997</v>
      </c>
      <c r="I164" s="168"/>
      <c r="L164" s="163"/>
      <c r="M164" s="169"/>
      <c r="N164" s="170"/>
      <c r="O164" s="170"/>
      <c r="P164" s="170"/>
      <c r="Q164" s="170"/>
      <c r="R164" s="170"/>
      <c r="S164" s="170"/>
      <c r="T164" s="171"/>
      <c r="AT164" s="165" t="s">
        <v>138</v>
      </c>
      <c r="AU164" s="165" t="s">
        <v>136</v>
      </c>
      <c r="AV164" s="13" t="s">
        <v>82</v>
      </c>
      <c r="AW164" s="13" t="s">
        <v>34</v>
      </c>
      <c r="AX164" s="13" t="s">
        <v>72</v>
      </c>
      <c r="AY164" s="165" t="s">
        <v>126</v>
      </c>
    </row>
    <row r="165" spans="2:51" s="13" customFormat="1" ht="22.5">
      <c r="B165" s="163"/>
      <c r="D165" s="164" t="s">
        <v>138</v>
      </c>
      <c r="E165" s="165" t="s">
        <v>3</v>
      </c>
      <c r="F165" s="166" t="s">
        <v>211</v>
      </c>
      <c r="H165" s="167">
        <v>32.408999999999999</v>
      </c>
      <c r="I165" s="168"/>
      <c r="L165" s="163"/>
      <c r="M165" s="169"/>
      <c r="N165" s="170"/>
      <c r="O165" s="170"/>
      <c r="P165" s="170"/>
      <c r="Q165" s="170"/>
      <c r="R165" s="170"/>
      <c r="S165" s="170"/>
      <c r="T165" s="171"/>
      <c r="AT165" s="165" t="s">
        <v>138</v>
      </c>
      <c r="AU165" s="165" t="s">
        <v>136</v>
      </c>
      <c r="AV165" s="13" t="s">
        <v>82</v>
      </c>
      <c r="AW165" s="13" t="s">
        <v>34</v>
      </c>
      <c r="AX165" s="13" t="s">
        <v>72</v>
      </c>
      <c r="AY165" s="165" t="s">
        <v>126</v>
      </c>
    </row>
    <row r="166" spans="2:51" s="13" customFormat="1" ht="22.5">
      <c r="B166" s="163"/>
      <c r="D166" s="164" t="s">
        <v>138</v>
      </c>
      <c r="E166" s="165" t="s">
        <v>3</v>
      </c>
      <c r="F166" s="166" t="s">
        <v>212</v>
      </c>
      <c r="H166" s="167">
        <v>17.998000000000001</v>
      </c>
      <c r="I166" s="168"/>
      <c r="L166" s="163"/>
      <c r="M166" s="169"/>
      <c r="N166" s="170"/>
      <c r="O166" s="170"/>
      <c r="P166" s="170"/>
      <c r="Q166" s="170"/>
      <c r="R166" s="170"/>
      <c r="S166" s="170"/>
      <c r="T166" s="171"/>
      <c r="AT166" s="165" t="s">
        <v>138</v>
      </c>
      <c r="AU166" s="165" t="s">
        <v>136</v>
      </c>
      <c r="AV166" s="13" t="s">
        <v>82</v>
      </c>
      <c r="AW166" s="13" t="s">
        <v>34</v>
      </c>
      <c r="AX166" s="13" t="s">
        <v>72</v>
      </c>
      <c r="AY166" s="165" t="s">
        <v>126</v>
      </c>
    </row>
    <row r="167" spans="2:51" s="13" customFormat="1" ht="22.5">
      <c r="B167" s="163"/>
      <c r="D167" s="164" t="s">
        <v>138</v>
      </c>
      <c r="E167" s="165" t="s">
        <v>3</v>
      </c>
      <c r="F167" s="166" t="s">
        <v>213</v>
      </c>
      <c r="H167" s="167">
        <v>48.01</v>
      </c>
      <c r="I167" s="168"/>
      <c r="L167" s="163"/>
      <c r="M167" s="169"/>
      <c r="N167" s="170"/>
      <c r="O167" s="170"/>
      <c r="P167" s="170"/>
      <c r="Q167" s="170"/>
      <c r="R167" s="170"/>
      <c r="S167" s="170"/>
      <c r="T167" s="171"/>
      <c r="AT167" s="165" t="s">
        <v>138</v>
      </c>
      <c r="AU167" s="165" t="s">
        <v>136</v>
      </c>
      <c r="AV167" s="13" t="s">
        <v>82</v>
      </c>
      <c r="AW167" s="13" t="s">
        <v>34</v>
      </c>
      <c r="AX167" s="13" t="s">
        <v>72</v>
      </c>
      <c r="AY167" s="165" t="s">
        <v>126</v>
      </c>
    </row>
    <row r="168" spans="2:51" s="13" customFormat="1" ht="22.5">
      <c r="B168" s="163"/>
      <c r="D168" s="164" t="s">
        <v>138</v>
      </c>
      <c r="E168" s="165" t="s">
        <v>3</v>
      </c>
      <c r="F168" s="166" t="s">
        <v>214</v>
      </c>
      <c r="H168" s="167">
        <v>57.454999999999998</v>
      </c>
      <c r="I168" s="168"/>
      <c r="L168" s="163"/>
      <c r="M168" s="169"/>
      <c r="N168" s="170"/>
      <c r="O168" s="170"/>
      <c r="P168" s="170"/>
      <c r="Q168" s="170"/>
      <c r="R168" s="170"/>
      <c r="S168" s="170"/>
      <c r="T168" s="171"/>
      <c r="AT168" s="165" t="s">
        <v>138</v>
      </c>
      <c r="AU168" s="165" t="s">
        <v>136</v>
      </c>
      <c r="AV168" s="13" t="s">
        <v>82</v>
      </c>
      <c r="AW168" s="13" t="s">
        <v>34</v>
      </c>
      <c r="AX168" s="13" t="s">
        <v>72</v>
      </c>
      <c r="AY168" s="165" t="s">
        <v>126</v>
      </c>
    </row>
    <row r="169" spans="2:51" s="13" customFormat="1" ht="22.5">
      <c r="B169" s="163"/>
      <c r="D169" s="164" t="s">
        <v>138</v>
      </c>
      <c r="E169" s="165" t="s">
        <v>3</v>
      </c>
      <c r="F169" s="166" t="s">
        <v>215</v>
      </c>
      <c r="H169" s="167">
        <v>43.423000000000002</v>
      </c>
      <c r="I169" s="168"/>
      <c r="L169" s="163"/>
      <c r="M169" s="169"/>
      <c r="N169" s="170"/>
      <c r="O169" s="170"/>
      <c r="P169" s="170"/>
      <c r="Q169" s="170"/>
      <c r="R169" s="170"/>
      <c r="S169" s="170"/>
      <c r="T169" s="171"/>
      <c r="AT169" s="165" t="s">
        <v>138</v>
      </c>
      <c r="AU169" s="165" t="s">
        <v>136</v>
      </c>
      <c r="AV169" s="13" t="s">
        <v>82</v>
      </c>
      <c r="AW169" s="13" t="s">
        <v>34</v>
      </c>
      <c r="AX169" s="13" t="s">
        <v>72</v>
      </c>
      <c r="AY169" s="165" t="s">
        <v>126</v>
      </c>
    </row>
    <row r="170" spans="2:51" s="13" customFormat="1" ht="22.5">
      <c r="B170" s="163"/>
      <c r="D170" s="164" t="s">
        <v>138</v>
      </c>
      <c r="E170" s="165" t="s">
        <v>3</v>
      </c>
      <c r="F170" s="166" t="s">
        <v>216</v>
      </c>
      <c r="H170" s="167">
        <v>9.8190000000000008</v>
      </c>
      <c r="I170" s="168"/>
      <c r="L170" s="163"/>
      <c r="M170" s="169"/>
      <c r="N170" s="170"/>
      <c r="O170" s="170"/>
      <c r="P170" s="170"/>
      <c r="Q170" s="170"/>
      <c r="R170" s="170"/>
      <c r="S170" s="170"/>
      <c r="T170" s="171"/>
      <c r="AT170" s="165" t="s">
        <v>138</v>
      </c>
      <c r="AU170" s="165" t="s">
        <v>136</v>
      </c>
      <c r="AV170" s="13" t="s">
        <v>82</v>
      </c>
      <c r="AW170" s="13" t="s">
        <v>34</v>
      </c>
      <c r="AX170" s="13" t="s">
        <v>72</v>
      </c>
      <c r="AY170" s="165" t="s">
        <v>126</v>
      </c>
    </row>
    <row r="171" spans="2:51" s="13" customFormat="1" ht="22.5">
      <c r="B171" s="163"/>
      <c r="D171" s="164" t="s">
        <v>138</v>
      </c>
      <c r="E171" s="165" t="s">
        <v>3</v>
      </c>
      <c r="F171" s="166" t="s">
        <v>217</v>
      </c>
      <c r="H171" s="167">
        <v>33.866</v>
      </c>
      <c r="I171" s="168"/>
      <c r="L171" s="163"/>
      <c r="M171" s="169"/>
      <c r="N171" s="170"/>
      <c r="O171" s="170"/>
      <c r="P171" s="170"/>
      <c r="Q171" s="170"/>
      <c r="R171" s="170"/>
      <c r="S171" s="170"/>
      <c r="T171" s="171"/>
      <c r="AT171" s="165" t="s">
        <v>138</v>
      </c>
      <c r="AU171" s="165" t="s">
        <v>136</v>
      </c>
      <c r="AV171" s="13" t="s">
        <v>82</v>
      </c>
      <c r="AW171" s="13" t="s">
        <v>34</v>
      </c>
      <c r="AX171" s="13" t="s">
        <v>72</v>
      </c>
      <c r="AY171" s="165" t="s">
        <v>126</v>
      </c>
    </row>
    <row r="172" spans="2:51" s="13" customFormat="1" ht="22.5">
      <c r="B172" s="163"/>
      <c r="D172" s="164" t="s">
        <v>138</v>
      </c>
      <c r="E172" s="165" t="s">
        <v>3</v>
      </c>
      <c r="F172" s="166" t="s">
        <v>218</v>
      </c>
      <c r="H172" s="167">
        <v>12.911</v>
      </c>
      <c r="I172" s="168"/>
      <c r="L172" s="163"/>
      <c r="M172" s="169"/>
      <c r="N172" s="170"/>
      <c r="O172" s="170"/>
      <c r="P172" s="170"/>
      <c r="Q172" s="170"/>
      <c r="R172" s="170"/>
      <c r="S172" s="170"/>
      <c r="T172" s="171"/>
      <c r="AT172" s="165" t="s">
        <v>138</v>
      </c>
      <c r="AU172" s="165" t="s">
        <v>136</v>
      </c>
      <c r="AV172" s="13" t="s">
        <v>82</v>
      </c>
      <c r="AW172" s="13" t="s">
        <v>34</v>
      </c>
      <c r="AX172" s="13" t="s">
        <v>72</v>
      </c>
      <c r="AY172" s="165" t="s">
        <v>126</v>
      </c>
    </row>
    <row r="173" spans="2:51" s="13" customFormat="1" ht="22.5">
      <c r="B173" s="163"/>
      <c r="D173" s="164" t="s">
        <v>138</v>
      </c>
      <c r="E173" s="165" t="s">
        <v>3</v>
      </c>
      <c r="F173" s="166" t="s">
        <v>219</v>
      </c>
      <c r="H173" s="167">
        <v>44.320999999999998</v>
      </c>
      <c r="I173" s="168"/>
      <c r="L173" s="163"/>
      <c r="M173" s="169"/>
      <c r="N173" s="170"/>
      <c r="O173" s="170"/>
      <c r="P173" s="170"/>
      <c r="Q173" s="170"/>
      <c r="R173" s="170"/>
      <c r="S173" s="170"/>
      <c r="T173" s="171"/>
      <c r="AT173" s="165" t="s">
        <v>138</v>
      </c>
      <c r="AU173" s="165" t="s">
        <v>136</v>
      </c>
      <c r="AV173" s="13" t="s">
        <v>82</v>
      </c>
      <c r="AW173" s="13" t="s">
        <v>34</v>
      </c>
      <c r="AX173" s="13" t="s">
        <v>72</v>
      </c>
      <c r="AY173" s="165" t="s">
        <v>126</v>
      </c>
    </row>
    <row r="174" spans="2:51" s="13" customFormat="1" ht="22.5">
      <c r="B174" s="163"/>
      <c r="D174" s="164" t="s">
        <v>138</v>
      </c>
      <c r="E174" s="165" t="s">
        <v>3</v>
      </c>
      <c r="F174" s="166" t="s">
        <v>220</v>
      </c>
      <c r="H174" s="167">
        <v>2.2770000000000001</v>
      </c>
      <c r="I174" s="168"/>
      <c r="L174" s="163"/>
      <c r="M174" s="169"/>
      <c r="N174" s="170"/>
      <c r="O174" s="170"/>
      <c r="P174" s="170"/>
      <c r="Q174" s="170"/>
      <c r="R174" s="170"/>
      <c r="S174" s="170"/>
      <c r="T174" s="171"/>
      <c r="AT174" s="165" t="s">
        <v>138</v>
      </c>
      <c r="AU174" s="165" t="s">
        <v>136</v>
      </c>
      <c r="AV174" s="13" t="s">
        <v>82</v>
      </c>
      <c r="AW174" s="13" t="s">
        <v>34</v>
      </c>
      <c r="AX174" s="13" t="s">
        <v>72</v>
      </c>
      <c r="AY174" s="165" t="s">
        <v>126</v>
      </c>
    </row>
    <row r="175" spans="2:51" s="13" customFormat="1" ht="22.5">
      <c r="B175" s="163"/>
      <c r="D175" s="164" t="s">
        <v>138</v>
      </c>
      <c r="E175" s="165" t="s">
        <v>3</v>
      </c>
      <c r="F175" s="166" t="s">
        <v>221</v>
      </c>
      <c r="H175" s="167">
        <v>31.395</v>
      </c>
      <c r="I175" s="168"/>
      <c r="L175" s="163"/>
      <c r="M175" s="169"/>
      <c r="N175" s="170"/>
      <c r="O175" s="170"/>
      <c r="P175" s="170"/>
      <c r="Q175" s="170"/>
      <c r="R175" s="170"/>
      <c r="S175" s="170"/>
      <c r="T175" s="171"/>
      <c r="AT175" s="165" t="s">
        <v>138</v>
      </c>
      <c r="AU175" s="165" t="s">
        <v>136</v>
      </c>
      <c r="AV175" s="13" t="s">
        <v>82</v>
      </c>
      <c r="AW175" s="13" t="s">
        <v>34</v>
      </c>
      <c r="AX175" s="13" t="s">
        <v>72</v>
      </c>
      <c r="AY175" s="165" t="s">
        <v>126</v>
      </c>
    </row>
    <row r="176" spans="2:51" s="13" customFormat="1" ht="22.5">
      <c r="B176" s="163"/>
      <c r="D176" s="164" t="s">
        <v>138</v>
      </c>
      <c r="E176" s="165" t="s">
        <v>3</v>
      </c>
      <c r="F176" s="166" t="s">
        <v>222</v>
      </c>
      <c r="H176" s="167">
        <v>32.036000000000001</v>
      </c>
      <c r="I176" s="168"/>
      <c r="L176" s="163"/>
      <c r="M176" s="169"/>
      <c r="N176" s="170"/>
      <c r="O176" s="170"/>
      <c r="P176" s="170"/>
      <c r="Q176" s="170"/>
      <c r="R176" s="170"/>
      <c r="S176" s="170"/>
      <c r="T176" s="171"/>
      <c r="AT176" s="165" t="s">
        <v>138</v>
      </c>
      <c r="AU176" s="165" t="s">
        <v>136</v>
      </c>
      <c r="AV176" s="13" t="s">
        <v>82</v>
      </c>
      <c r="AW176" s="13" t="s">
        <v>34</v>
      </c>
      <c r="AX176" s="13" t="s">
        <v>72</v>
      </c>
      <c r="AY176" s="165" t="s">
        <v>126</v>
      </c>
    </row>
    <row r="177" spans="1:65" s="13" customFormat="1" ht="22.5">
      <c r="B177" s="163"/>
      <c r="D177" s="164" t="s">
        <v>138</v>
      </c>
      <c r="E177" s="165" t="s">
        <v>3</v>
      </c>
      <c r="F177" s="166" t="s">
        <v>223</v>
      </c>
      <c r="H177" s="167">
        <v>3.4750000000000001</v>
      </c>
      <c r="I177" s="168"/>
      <c r="L177" s="163"/>
      <c r="M177" s="169"/>
      <c r="N177" s="170"/>
      <c r="O177" s="170"/>
      <c r="P177" s="170"/>
      <c r="Q177" s="170"/>
      <c r="R177" s="170"/>
      <c r="S177" s="170"/>
      <c r="T177" s="171"/>
      <c r="AT177" s="165" t="s">
        <v>138</v>
      </c>
      <c r="AU177" s="165" t="s">
        <v>136</v>
      </c>
      <c r="AV177" s="13" t="s">
        <v>82</v>
      </c>
      <c r="AW177" s="13" t="s">
        <v>34</v>
      </c>
      <c r="AX177" s="13" t="s">
        <v>72</v>
      </c>
      <c r="AY177" s="165" t="s">
        <v>126</v>
      </c>
    </row>
    <row r="178" spans="1:65" s="13" customFormat="1" ht="22.5">
      <c r="B178" s="163"/>
      <c r="D178" s="164" t="s">
        <v>138</v>
      </c>
      <c r="E178" s="165" t="s">
        <v>3</v>
      </c>
      <c r="F178" s="166" t="s">
        <v>224</v>
      </c>
      <c r="H178" s="167">
        <v>30.831</v>
      </c>
      <c r="I178" s="168"/>
      <c r="L178" s="163"/>
      <c r="M178" s="169"/>
      <c r="N178" s="170"/>
      <c r="O178" s="170"/>
      <c r="P178" s="170"/>
      <c r="Q178" s="170"/>
      <c r="R178" s="170"/>
      <c r="S178" s="170"/>
      <c r="T178" s="171"/>
      <c r="AT178" s="165" t="s">
        <v>138</v>
      </c>
      <c r="AU178" s="165" t="s">
        <v>136</v>
      </c>
      <c r="AV178" s="13" t="s">
        <v>82</v>
      </c>
      <c r="AW178" s="13" t="s">
        <v>34</v>
      </c>
      <c r="AX178" s="13" t="s">
        <v>72</v>
      </c>
      <c r="AY178" s="165" t="s">
        <v>126</v>
      </c>
    </row>
    <row r="179" spans="1:65" s="13" customFormat="1" ht="22.5">
      <c r="B179" s="163"/>
      <c r="D179" s="164" t="s">
        <v>138</v>
      </c>
      <c r="E179" s="165" t="s">
        <v>3</v>
      </c>
      <c r="F179" s="166" t="s">
        <v>225</v>
      </c>
      <c r="H179" s="167">
        <v>49.637</v>
      </c>
      <c r="I179" s="168"/>
      <c r="L179" s="163"/>
      <c r="M179" s="169"/>
      <c r="N179" s="170"/>
      <c r="O179" s="170"/>
      <c r="P179" s="170"/>
      <c r="Q179" s="170"/>
      <c r="R179" s="170"/>
      <c r="S179" s="170"/>
      <c r="T179" s="171"/>
      <c r="AT179" s="165" t="s">
        <v>138</v>
      </c>
      <c r="AU179" s="165" t="s">
        <v>136</v>
      </c>
      <c r="AV179" s="13" t="s">
        <v>82</v>
      </c>
      <c r="AW179" s="13" t="s">
        <v>34</v>
      </c>
      <c r="AX179" s="13" t="s">
        <v>72</v>
      </c>
      <c r="AY179" s="165" t="s">
        <v>126</v>
      </c>
    </row>
    <row r="180" spans="1:65" s="13" customFormat="1" ht="22.5">
      <c r="B180" s="163"/>
      <c r="D180" s="164" t="s">
        <v>138</v>
      </c>
      <c r="E180" s="165" t="s">
        <v>3</v>
      </c>
      <c r="F180" s="166" t="s">
        <v>226</v>
      </c>
      <c r="H180" s="167">
        <v>33.981000000000002</v>
      </c>
      <c r="I180" s="168"/>
      <c r="L180" s="163"/>
      <c r="M180" s="169"/>
      <c r="N180" s="170"/>
      <c r="O180" s="170"/>
      <c r="P180" s="170"/>
      <c r="Q180" s="170"/>
      <c r="R180" s="170"/>
      <c r="S180" s="170"/>
      <c r="T180" s="171"/>
      <c r="AT180" s="165" t="s">
        <v>138</v>
      </c>
      <c r="AU180" s="165" t="s">
        <v>136</v>
      </c>
      <c r="AV180" s="13" t="s">
        <v>82</v>
      </c>
      <c r="AW180" s="13" t="s">
        <v>34</v>
      </c>
      <c r="AX180" s="13" t="s">
        <v>72</v>
      </c>
      <c r="AY180" s="165" t="s">
        <v>126</v>
      </c>
    </row>
    <row r="181" spans="1:65" s="13" customFormat="1" ht="22.5">
      <c r="B181" s="163"/>
      <c r="D181" s="164" t="s">
        <v>138</v>
      </c>
      <c r="E181" s="165" t="s">
        <v>3</v>
      </c>
      <c r="F181" s="166" t="s">
        <v>227</v>
      </c>
      <c r="H181" s="167">
        <v>8.7289999999999992</v>
      </c>
      <c r="I181" s="168"/>
      <c r="L181" s="163"/>
      <c r="M181" s="169"/>
      <c r="N181" s="170"/>
      <c r="O181" s="170"/>
      <c r="P181" s="170"/>
      <c r="Q181" s="170"/>
      <c r="R181" s="170"/>
      <c r="S181" s="170"/>
      <c r="T181" s="171"/>
      <c r="AT181" s="165" t="s">
        <v>138</v>
      </c>
      <c r="AU181" s="165" t="s">
        <v>136</v>
      </c>
      <c r="AV181" s="13" t="s">
        <v>82</v>
      </c>
      <c r="AW181" s="13" t="s">
        <v>34</v>
      </c>
      <c r="AX181" s="13" t="s">
        <v>72</v>
      </c>
      <c r="AY181" s="165" t="s">
        <v>126</v>
      </c>
    </row>
    <row r="182" spans="1:65" s="13" customFormat="1">
      <c r="B182" s="163"/>
      <c r="D182" s="164" t="s">
        <v>138</v>
      </c>
      <c r="E182" s="165" t="s">
        <v>3</v>
      </c>
      <c r="F182" s="166" t="s">
        <v>228</v>
      </c>
      <c r="H182" s="167">
        <v>3.68</v>
      </c>
      <c r="I182" s="168"/>
      <c r="L182" s="163"/>
      <c r="M182" s="169"/>
      <c r="N182" s="170"/>
      <c r="O182" s="170"/>
      <c r="P182" s="170"/>
      <c r="Q182" s="170"/>
      <c r="R182" s="170"/>
      <c r="S182" s="170"/>
      <c r="T182" s="171"/>
      <c r="AT182" s="165" t="s">
        <v>138</v>
      </c>
      <c r="AU182" s="165" t="s">
        <v>136</v>
      </c>
      <c r="AV182" s="13" t="s">
        <v>82</v>
      </c>
      <c r="AW182" s="13" t="s">
        <v>34</v>
      </c>
      <c r="AX182" s="13" t="s">
        <v>72</v>
      </c>
      <c r="AY182" s="165" t="s">
        <v>126</v>
      </c>
    </row>
    <row r="183" spans="1:65" s="15" customFormat="1">
      <c r="B183" s="180"/>
      <c r="D183" s="164" t="s">
        <v>138</v>
      </c>
      <c r="E183" s="181" t="s">
        <v>3</v>
      </c>
      <c r="F183" s="182" t="s">
        <v>229</v>
      </c>
      <c r="H183" s="181" t="s">
        <v>3</v>
      </c>
      <c r="I183" s="183"/>
      <c r="L183" s="180"/>
      <c r="M183" s="184"/>
      <c r="N183" s="185"/>
      <c r="O183" s="185"/>
      <c r="P183" s="185"/>
      <c r="Q183" s="185"/>
      <c r="R183" s="185"/>
      <c r="S183" s="185"/>
      <c r="T183" s="186"/>
      <c r="AT183" s="181" t="s">
        <v>138</v>
      </c>
      <c r="AU183" s="181" t="s">
        <v>136</v>
      </c>
      <c r="AV183" s="15" t="s">
        <v>80</v>
      </c>
      <c r="AW183" s="15" t="s">
        <v>34</v>
      </c>
      <c r="AX183" s="15" t="s">
        <v>72</v>
      </c>
      <c r="AY183" s="181" t="s">
        <v>126</v>
      </c>
    </row>
    <row r="184" spans="1:65" s="13" customFormat="1">
      <c r="B184" s="163"/>
      <c r="D184" s="164" t="s">
        <v>138</v>
      </c>
      <c r="E184" s="165" t="s">
        <v>3</v>
      </c>
      <c r="F184" s="166" t="s">
        <v>230</v>
      </c>
      <c r="H184" s="167">
        <v>16.853000000000002</v>
      </c>
      <c r="I184" s="168"/>
      <c r="L184" s="163"/>
      <c r="M184" s="169"/>
      <c r="N184" s="170"/>
      <c r="O184" s="170"/>
      <c r="P184" s="170"/>
      <c r="Q184" s="170"/>
      <c r="R184" s="170"/>
      <c r="S184" s="170"/>
      <c r="T184" s="171"/>
      <c r="AT184" s="165" t="s">
        <v>138</v>
      </c>
      <c r="AU184" s="165" t="s">
        <v>136</v>
      </c>
      <c r="AV184" s="13" t="s">
        <v>82</v>
      </c>
      <c r="AW184" s="13" t="s">
        <v>34</v>
      </c>
      <c r="AX184" s="13" t="s">
        <v>72</v>
      </c>
      <c r="AY184" s="165" t="s">
        <v>126</v>
      </c>
    </row>
    <row r="185" spans="1:65" s="13" customFormat="1">
      <c r="B185" s="163"/>
      <c r="D185" s="164" t="s">
        <v>138</v>
      </c>
      <c r="E185" s="165" t="s">
        <v>3</v>
      </c>
      <c r="F185" s="166" t="s">
        <v>231</v>
      </c>
      <c r="H185" s="167">
        <v>17.64</v>
      </c>
      <c r="I185" s="168"/>
      <c r="L185" s="163"/>
      <c r="M185" s="169"/>
      <c r="N185" s="170"/>
      <c r="O185" s="170"/>
      <c r="P185" s="170"/>
      <c r="Q185" s="170"/>
      <c r="R185" s="170"/>
      <c r="S185" s="170"/>
      <c r="T185" s="171"/>
      <c r="AT185" s="165" t="s">
        <v>138</v>
      </c>
      <c r="AU185" s="165" t="s">
        <v>136</v>
      </c>
      <c r="AV185" s="13" t="s">
        <v>82</v>
      </c>
      <c r="AW185" s="13" t="s">
        <v>34</v>
      </c>
      <c r="AX185" s="13" t="s">
        <v>72</v>
      </c>
      <c r="AY185" s="165" t="s">
        <v>126</v>
      </c>
    </row>
    <row r="186" spans="1:65" s="16" customFormat="1">
      <c r="B186" s="187"/>
      <c r="D186" s="164" t="s">
        <v>138</v>
      </c>
      <c r="E186" s="188" t="s">
        <v>3</v>
      </c>
      <c r="F186" s="189" t="s">
        <v>189</v>
      </c>
      <c r="H186" s="190">
        <v>988.86599999999987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8" t="s">
        <v>138</v>
      </c>
      <c r="AU186" s="188" t="s">
        <v>136</v>
      </c>
      <c r="AV186" s="16" t="s">
        <v>136</v>
      </c>
      <c r="AW186" s="16" t="s">
        <v>34</v>
      </c>
      <c r="AX186" s="16" t="s">
        <v>72</v>
      </c>
      <c r="AY186" s="188" t="s">
        <v>126</v>
      </c>
    </row>
    <row r="187" spans="1:65" s="13" customFormat="1">
      <c r="B187" s="163"/>
      <c r="D187" s="164" t="s">
        <v>138</v>
      </c>
      <c r="E187" s="165" t="s">
        <v>3</v>
      </c>
      <c r="F187" s="166" t="s">
        <v>232</v>
      </c>
      <c r="H187" s="167">
        <v>-494.43299999999999</v>
      </c>
      <c r="I187" s="168"/>
      <c r="L187" s="163"/>
      <c r="M187" s="169"/>
      <c r="N187" s="170"/>
      <c r="O187" s="170"/>
      <c r="P187" s="170"/>
      <c r="Q187" s="170"/>
      <c r="R187" s="170"/>
      <c r="S187" s="170"/>
      <c r="T187" s="171"/>
      <c r="AT187" s="165" t="s">
        <v>138</v>
      </c>
      <c r="AU187" s="165" t="s">
        <v>136</v>
      </c>
      <c r="AV187" s="13" t="s">
        <v>82</v>
      </c>
      <c r="AW187" s="13" t="s">
        <v>34</v>
      </c>
      <c r="AX187" s="13" t="s">
        <v>72</v>
      </c>
      <c r="AY187" s="165" t="s">
        <v>126</v>
      </c>
    </row>
    <row r="188" spans="1:65" s="16" customFormat="1">
      <c r="B188" s="187"/>
      <c r="D188" s="164" t="s">
        <v>138</v>
      </c>
      <c r="E188" s="188" t="s">
        <v>3</v>
      </c>
      <c r="F188" s="189" t="s">
        <v>189</v>
      </c>
      <c r="H188" s="190">
        <v>-494.43299999999999</v>
      </c>
      <c r="I188" s="191"/>
      <c r="L188" s="187"/>
      <c r="M188" s="192"/>
      <c r="N188" s="193"/>
      <c r="O188" s="193"/>
      <c r="P188" s="193"/>
      <c r="Q188" s="193"/>
      <c r="R188" s="193"/>
      <c r="S188" s="193"/>
      <c r="T188" s="194"/>
      <c r="AT188" s="188" t="s">
        <v>138</v>
      </c>
      <c r="AU188" s="188" t="s">
        <v>136</v>
      </c>
      <c r="AV188" s="16" t="s">
        <v>136</v>
      </c>
      <c r="AW188" s="16" t="s">
        <v>34</v>
      </c>
      <c r="AX188" s="16" t="s">
        <v>72</v>
      </c>
      <c r="AY188" s="188" t="s">
        <v>126</v>
      </c>
    </row>
    <row r="189" spans="1:65" s="14" customFormat="1">
      <c r="B189" s="172"/>
      <c r="D189" s="164" t="s">
        <v>138</v>
      </c>
      <c r="E189" s="173" t="s">
        <v>3</v>
      </c>
      <c r="F189" s="174" t="s">
        <v>140</v>
      </c>
      <c r="H189" s="175">
        <v>494.43299999999988</v>
      </c>
      <c r="I189" s="176"/>
      <c r="L189" s="172"/>
      <c r="M189" s="177"/>
      <c r="N189" s="178"/>
      <c r="O189" s="178"/>
      <c r="P189" s="178"/>
      <c r="Q189" s="178"/>
      <c r="R189" s="178"/>
      <c r="S189" s="178"/>
      <c r="T189" s="179"/>
      <c r="AT189" s="173" t="s">
        <v>138</v>
      </c>
      <c r="AU189" s="173" t="s">
        <v>136</v>
      </c>
      <c r="AV189" s="14" t="s">
        <v>135</v>
      </c>
      <c r="AW189" s="14" t="s">
        <v>34</v>
      </c>
      <c r="AX189" s="14" t="s">
        <v>80</v>
      </c>
      <c r="AY189" s="173" t="s">
        <v>126</v>
      </c>
    </row>
    <row r="190" spans="1:65" s="2" customFormat="1" ht="44.25" customHeight="1">
      <c r="A190" s="34"/>
      <c r="B190" s="149"/>
      <c r="C190" s="150" t="s">
        <v>233</v>
      </c>
      <c r="D190" s="150" t="s">
        <v>130</v>
      </c>
      <c r="E190" s="151" t="s">
        <v>234</v>
      </c>
      <c r="F190" s="152" t="s">
        <v>235</v>
      </c>
      <c r="G190" s="153" t="s">
        <v>184</v>
      </c>
      <c r="H190" s="154">
        <v>494.43299999999999</v>
      </c>
      <c r="I190" s="155"/>
      <c r="J190" s="156">
        <f>ROUND(I190*H190,2)</f>
        <v>0</v>
      </c>
      <c r="K190" s="152" t="s">
        <v>134</v>
      </c>
      <c r="L190" s="35"/>
      <c r="M190" s="157" t="s">
        <v>3</v>
      </c>
      <c r="N190" s="158" t="s">
        <v>43</v>
      </c>
      <c r="O190" s="55"/>
      <c r="P190" s="159">
        <f>O190*H190</f>
        <v>0</v>
      </c>
      <c r="Q190" s="159">
        <v>0</v>
      </c>
      <c r="R190" s="159">
        <f>Q190*H190</f>
        <v>0</v>
      </c>
      <c r="S190" s="159">
        <v>0</v>
      </c>
      <c r="T190" s="160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61" t="s">
        <v>135</v>
      </c>
      <c r="AT190" s="161" t="s">
        <v>130</v>
      </c>
      <c r="AU190" s="161" t="s">
        <v>136</v>
      </c>
      <c r="AY190" s="19" t="s">
        <v>126</v>
      </c>
      <c r="BE190" s="162">
        <f>IF(N190="základní",J190,0)</f>
        <v>0</v>
      </c>
      <c r="BF190" s="162">
        <f>IF(N190="snížená",J190,0)</f>
        <v>0</v>
      </c>
      <c r="BG190" s="162">
        <f>IF(N190="zákl. přenesená",J190,0)</f>
        <v>0</v>
      </c>
      <c r="BH190" s="162">
        <f>IF(N190="sníž. přenesená",J190,0)</f>
        <v>0</v>
      </c>
      <c r="BI190" s="162">
        <f>IF(N190="nulová",J190,0)</f>
        <v>0</v>
      </c>
      <c r="BJ190" s="19" t="s">
        <v>80</v>
      </c>
      <c r="BK190" s="162">
        <f>ROUND(I190*H190,2)</f>
        <v>0</v>
      </c>
      <c r="BL190" s="19" t="s">
        <v>135</v>
      </c>
      <c r="BM190" s="161" t="s">
        <v>236</v>
      </c>
    </row>
    <row r="191" spans="1:65" s="13" customFormat="1">
      <c r="B191" s="163"/>
      <c r="D191" s="164" t="s">
        <v>138</v>
      </c>
      <c r="E191" s="165" t="s">
        <v>3</v>
      </c>
      <c r="F191" s="166" t="s">
        <v>237</v>
      </c>
      <c r="H191" s="167">
        <v>494.43299999999999</v>
      </c>
      <c r="I191" s="168"/>
      <c r="L191" s="163"/>
      <c r="M191" s="169"/>
      <c r="N191" s="170"/>
      <c r="O191" s="170"/>
      <c r="P191" s="170"/>
      <c r="Q191" s="170"/>
      <c r="R191" s="170"/>
      <c r="S191" s="170"/>
      <c r="T191" s="171"/>
      <c r="AT191" s="165" t="s">
        <v>138</v>
      </c>
      <c r="AU191" s="165" t="s">
        <v>136</v>
      </c>
      <c r="AV191" s="13" t="s">
        <v>82</v>
      </c>
      <c r="AW191" s="13" t="s">
        <v>34</v>
      </c>
      <c r="AX191" s="13" t="s">
        <v>72</v>
      </c>
      <c r="AY191" s="165" t="s">
        <v>126</v>
      </c>
    </row>
    <row r="192" spans="1:65" s="14" customFormat="1">
      <c r="B192" s="172"/>
      <c r="D192" s="164" t="s">
        <v>138</v>
      </c>
      <c r="E192" s="173" t="s">
        <v>3</v>
      </c>
      <c r="F192" s="174" t="s">
        <v>140</v>
      </c>
      <c r="H192" s="175">
        <v>494.43299999999999</v>
      </c>
      <c r="I192" s="176"/>
      <c r="L192" s="172"/>
      <c r="M192" s="177"/>
      <c r="N192" s="178"/>
      <c r="O192" s="178"/>
      <c r="P192" s="178"/>
      <c r="Q192" s="178"/>
      <c r="R192" s="178"/>
      <c r="S192" s="178"/>
      <c r="T192" s="179"/>
      <c r="AT192" s="173" t="s">
        <v>138</v>
      </c>
      <c r="AU192" s="173" t="s">
        <v>136</v>
      </c>
      <c r="AV192" s="14" t="s">
        <v>135</v>
      </c>
      <c r="AW192" s="14" t="s">
        <v>34</v>
      </c>
      <c r="AX192" s="14" t="s">
        <v>80</v>
      </c>
      <c r="AY192" s="173" t="s">
        <v>126</v>
      </c>
    </row>
    <row r="193" spans="1:65" s="12" customFormat="1" ht="20.85" customHeight="1">
      <c r="B193" s="136"/>
      <c r="D193" s="137" t="s">
        <v>71</v>
      </c>
      <c r="E193" s="147" t="s">
        <v>238</v>
      </c>
      <c r="F193" s="147" t="s">
        <v>239</v>
      </c>
      <c r="I193" s="139"/>
      <c r="J193" s="148">
        <f>BK193</f>
        <v>0</v>
      </c>
      <c r="L193" s="136"/>
      <c r="M193" s="141"/>
      <c r="N193" s="142"/>
      <c r="O193" s="142"/>
      <c r="P193" s="143">
        <f>SUM(P194:P202)</f>
        <v>0</v>
      </c>
      <c r="Q193" s="142"/>
      <c r="R193" s="143">
        <f>SUM(R194:R202)</f>
        <v>0.62376000000000009</v>
      </c>
      <c r="S193" s="142"/>
      <c r="T193" s="144">
        <f>SUM(T194:T202)</f>
        <v>0</v>
      </c>
      <c r="AR193" s="137" t="s">
        <v>80</v>
      </c>
      <c r="AT193" s="145" t="s">
        <v>71</v>
      </c>
      <c r="AU193" s="145" t="s">
        <v>82</v>
      </c>
      <c r="AY193" s="137" t="s">
        <v>126</v>
      </c>
      <c r="BK193" s="146">
        <f>SUM(BK194:BK202)</f>
        <v>0</v>
      </c>
    </row>
    <row r="194" spans="1:65" s="2" customFormat="1" ht="44.25" customHeight="1">
      <c r="A194" s="34"/>
      <c r="B194" s="149"/>
      <c r="C194" s="150" t="s">
        <v>240</v>
      </c>
      <c r="D194" s="150" t="s">
        <v>130</v>
      </c>
      <c r="E194" s="151" t="s">
        <v>241</v>
      </c>
      <c r="F194" s="152" t="s">
        <v>242</v>
      </c>
      <c r="G194" s="153" t="s">
        <v>148</v>
      </c>
      <c r="H194" s="154">
        <v>24</v>
      </c>
      <c r="I194" s="155"/>
      <c r="J194" s="156">
        <f>ROUND(I194*H194,2)</f>
        <v>0</v>
      </c>
      <c r="K194" s="152" t="s">
        <v>134</v>
      </c>
      <c r="L194" s="35"/>
      <c r="M194" s="157" t="s">
        <v>3</v>
      </c>
      <c r="N194" s="158" t="s">
        <v>43</v>
      </c>
      <c r="O194" s="55"/>
      <c r="P194" s="159">
        <f>O194*H194</f>
        <v>0</v>
      </c>
      <c r="Q194" s="159">
        <v>8.3999999999999995E-3</v>
      </c>
      <c r="R194" s="159">
        <f>Q194*H194</f>
        <v>0.2016</v>
      </c>
      <c r="S194" s="159">
        <v>0</v>
      </c>
      <c r="T194" s="160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61" t="s">
        <v>135</v>
      </c>
      <c r="AT194" s="161" t="s">
        <v>130</v>
      </c>
      <c r="AU194" s="161" t="s">
        <v>136</v>
      </c>
      <c r="AY194" s="19" t="s">
        <v>126</v>
      </c>
      <c r="BE194" s="162">
        <f>IF(N194="základní",J194,0)</f>
        <v>0</v>
      </c>
      <c r="BF194" s="162">
        <f>IF(N194="snížená",J194,0)</f>
        <v>0</v>
      </c>
      <c r="BG194" s="162">
        <f>IF(N194="zákl. přenesená",J194,0)</f>
        <v>0</v>
      </c>
      <c r="BH194" s="162">
        <f>IF(N194="sníž. přenesená",J194,0)</f>
        <v>0</v>
      </c>
      <c r="BI194" s="162">
        <f>IF(N194="nulová",J194,0)</f>
        <v>0</v>
      </c>
      <c r="BJ194" s="19" t="s">
        <v>80</v>
      </c>
      <c r="BK194" s="162">
        <f>ROUND(I194*H194,2)</f>
        <v>0</v>
      </c>
      <c r="BL194" s="19" t="s">
        <v>135</v>
      </c>
      <c r="BM194" s="161" t="s">
        <v>243</v>
      </c>
    </row>
    <row r="195" spans="1:65" s="13" customFormat="1">
      <c r="B195" s="163"/>
      <c r="D195" s="164" t="s">
        <v>138</v>
      </c>
      <c r="E195" s="165" t="s">
        <v>3</v>
      </c>
      <c r="F195" s="166" t="s">
        <v>244</v>
      </c>
      <c r="H195" s="167">
        <v>9</v>
      </c>
      <c r="I195" s="168"/>
      <c r="L195" s="163"/>
      <c r="M195" s="169"/>
      <c r="N195" s="170"/>
      <c r="O195" s="170"/>
      <c r="P195" s="170"/>
      <c r="Q195" s="170"/>
      <c r="R195" s="170"/>
      <c r="S195" s="170"/>
      <c r="T195" s="171"/>
      <c r="AT195" s="165" t="s">
        <v>138</v>
      </c>
      <c r="AU195" s="165" t="s">
        <v>136</v>
      </c>
      <c r="AV195" s="13" t="s">
        <v>82</v>
      </c>
      <c r="AW195" s="13" t="s">
        <v>34</v>
      </c>
      <c r="AX195" s="13" t="s">
        <v>72</v>
      </c>
      <c r="AY195" s="165" t="s">
        <v>126</v>
      </c>
    </row>
    <row r="196" spans="1:65" s="13" customFormat="1">
      <c r="B196" s="163"/>
      <c r="D196" s="164" t="s">
        <v>138</v>
      </c>
      <c r="E196" s="165" t="s">
        <v>3</v>
      </c>
      <c r="F196" s="166" t="s">
        <v>245</v>
      </c>
      <c r="H196" s="167">
        <v>15</v>
      </c>
      <c r="I196" s="168"/>
      <c r="L196" s="163"/>
      <c r="M196" s="169"/>
      <c r="N196" s="170"/>
      <c r="O196" s="170"/>
      <c r="P196" s="170"/>
      <c r="Q196" s="170"/>
      <c r="R196" s="170"/>
      <c r="S196" s="170"/>
      <c r="T196" s="171"/>
      <c r="AT196" s="165" t="s">
        <v>138</v>
      </c>
      <c r="AU196" s="165" t="s">
        <v>136</v>
      </c>
      <c r="AV196" s="13" t="s">
        <v>82</v>
      </c>
      <c r="AW196" s="13" t="s">
        <v>34</v>
      </c>
      <c r="AX196" s="13" t="s">
        <v>72</v>
      </c>
      <c r="AY196" s="165" t="s">
        <v>126</v>
      </c>
    </row>
    <row r="197" spans="1:65" s="14" customFormat="1">
      <c r="B197" s="172"/>
      <c r="D197" s="164" t="s">
        <v>138</v>
      </c>
      <c r="E197" s="173" t="s">
        <v>3</v>
      </c>
      <c r="F197" s="174" t="s">
        <v>140</v>
      </c>
      <c r="H197" s="175">
        <v>24</v>
      </c>
      <c r="I197" s="176"/>
      <c r="L197" s="172"/>
      <c r="M197" s="177"/>
      <c r="N197" s="178"/>
      <c r="O197" s="178"/>
      <c r="P197" s="178"/>
      <c r="Q197" s="178"/>
      <c r="R197" s="178"/>
      <c r="S197" s="178"/>
      <c r="T197" s="179"/>
      <c r="AT197" s="173" t="s">
        <v>138</v>
      </c>
      <c r="AU197" s="173" t="s">
        <v>136</v>
      </c>
      <c r="AV197" s="14" t="s">
        <v>135</v>
      </c>
      <c r="AW197" s="14" t="s">
        <v>34</v>
      </c>
      <c r="AX197" s="14" t="s">
        <v>80</v>
      </c>
      <c r="AY197" s="173" t="s">
        <v>126</v>
      </c>
    </row>
    <row r="198" spans="1:65" s="2" customFormat="1" ht="21.75" customHeight="1">
      <c r="A198" s="34"/>
      <c r="B198" s="149"/>
      <c r="C198" s="195" t="s">
        <v>128</v>
      </c>
      <c r="D198" s="195" t="s">
        <v>246</v>
      </c>
      <c r="E198" s="196" t="s">
        <v>247</v>
      </c>
      <c r="F198" s="197" t="s">
        <v>248</v>
      </c>
      <c r="G198" s="198" t="s">
        <v>148</v>
      </c>
      <c r="H198" s="199">
        <v>24</v>
      </c>
      <c r="I198" s="200"/>
      <c r="J198" s="201">
        <f>ROUND(I198*H198,2)</f>
        <v>0</v>
      </c>
      <c r="K198" s="197" t="s">
        <v>134</v>
      </c>
      <c r="L198" s="202"/>
      <c r="M198" s="203" t="s">
        <v>3</v>
      </c>
      <c r="N198" s="204" t="s">
        <v>43</v>
      </c>
      <c r="O198" s="55"/>
      <c r="P198" s="159">
        <f>O198*H198</f>
        <v>0</v>
      </c>
      <c r="Q198" s="159">
        <v>1.7590000000000001E-2</v>
      </c>
      <c r="R198" s="159">
        <f>Q198*H198</f>
        <v>0.42216000000000004</v>
      </c>
      <c r="S198" s="159">
        <v>0</v>
      </c>
      <c r="T198" s="16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61" t="s">
        <v>193</v>
      </c>
      <c r="AT198" s="161" t="s">
        <v>246</v>
      </c>
      <c r="AU198" s="161" t="s">
        <v>136</v>
      </c>
      <c r="AY198" s="19" t="s">
        <v>126</v>
      </c>
      <c r="BE198" s="162">
        <f>IF(N198="základní",J198,0)</f>
        <v>0</v>
      </c>
      <c r="BF198" s="162">
        <f>IF(N198="snížená",J198,0)</f>
        <v>0</v>
      </c>
      <c r="BG198" s="162">
        <f>IF(N198="zákl. přenesená",J198,0)</f>
        <v>0</v>
      </c>
      <c r="BH198" s="162">
        <f>IF(N198="sníž. přenesená",J198,0)</f>
        <v>0</v>
      </c>
      <c r="BI198" s="162">
        <f>IF(N198="nulová",J198,0)</f>
        <v>0</v>
      </c>
      <c r="BJ198" s="19" t="s">
        <v>80</v>
      </c>
      <c r="BK198" s="162">
        <f>ROUND(I198*H198,2)</f>
        <v>0</v>
      </c>
      <c r="BL198" s="19" t="s">
        <v>135</v>
      </c>
      <c r="BM198" s="161" t="s">
        <v>249</v>
      </c>
    </row>
    <row r="199" spans="1:65" s="2" customFormat="1" ht="19.5">
      <c r="A199" s="34"/>
      <c r="B199" s="35"/>
      <c r="C199" s="34"/>
      <c r="D199" s="164" t="s">
        <v>250</v>
      </c>
      <c r="E199" s="34"/>
      <c r="F199" s="205" t="s">
        <v>251</v>
      </c>
      <c r="G199" s="34"/>
      <c r="H199" s="34"/>
      <c r="I199" s="89"/>
      <c r="J199" s="34"/>
      <c r="K199" s="34"/>
      <c r="L199" s="35"/>
      <c r="M199" s="206"/>
      <c r="N199" s="207"/>
      <c r="O199" s="55"/>
      <c r="P199" s="55"/>
      <c r="Q199" s="55"/>
      <c r="R199" s="55"/>
      <c r="S199" s="55"/>
      <c r="T199" s="56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9" t="s">
        <v>250</v>
      </c>
      <c r="AU199" s="19" t="s">
        <v>136</v>
      </c>
    </row>
    <row r="200" spans="1:65" s="13" customFormat="1">
      <c r="B200" s="163"/>
      <c r="D200" s="164" t="s">
        <v>138</v>
      </c>
      <c r="E200" s="165" t="s">
        <v>3</v>
      </c>
      <c r="F200" s="166" t="s">
        <v>244</v>
      </c>
      <c r="H200" s="167">
        <v>9</v>
      </c>
      <c r="I200" s="168"/>
      <c r="L200" s="163"/>
      <c r="M200" s="169"/>
      <c r="N200" s="170"/>
      <c r="O200" s="170"/>
      <c r="P200" s="170"/>
      <c r="Q200" s="170"/>
      <c r="R200" s="170"/>
      <c r="S200" s="170"/>
      <c r="T200" s="171"/>
      <c r="AT200" s="165" t="s">
        <v>138</v>
      </c>
      <c r="AU200" s="165" t="s">
        <v>136</v>
      </c>
      <c r="AV200" s="13" t="s">
        <v>82</v>
      </c>
      <c r="AW200" s="13" t="s">
        <v>34</v>
      </c>
      <c r="AX200" s="13" t="s">
        <v>72</v>
      </c>
      <c r="AY200" s="165" t="s">
        <v>126</v>
      </c>
    </row>
    <row r="201" spans="1:65" s="13" customFormat="1">
      <c r="B201" s="163"/>
      <c r="D201" s="164" t="s">
        <v>138</v>
      </c>
      <c r="E201" s="165" t="s">
        <v>3</v>
      </c>
      <c r="F201" s="166" t="s">
        <v>245</v>
      </c>
      <c r="H201" s="167">
        <v>15</v>
      </c>
      <c r="I201" s="168"/>
      <c r="L201" s="163"/>
      <c r="M201" s="169"/>
      <c r="N201" s="170"/>
      <c r="O201" s="170"/>
      <c r="P201" s="170"/>
      <c r="Q201" s="170"/>
      <c r="R201" s="170"/>
      <c r="S201" s="170"/>
      <c r="T201" s="171"/>
      <c r="AT201" s="165" t="s">
        <v>138</v>
      </c>
      <c r="AU201" s="165" t="s">
        <v>136</v>
      </c>
      <c r="AV201" s="13" t="s">
        <v>82</v>
      </c>
      <c r="AW201" s="13" t="s">
        <v>34</v>
      </c>
      <c r="AX201" s="13" t="s">
        <v>72</v>
      </c>
      <c r="AY201" s="165" t="s">
        <v>126</v>
      </c>
    </row>
    <row r="202" spans="1:65" s="14" customFormat="1">
      <c r="B202" s="172"/>
      <c r="D202" s="164" t="s">
        <v>138</v>
      </c>
      <c r="E202" s="173" t="s">
        <v>3</v>
      </c>
      <c r="F202" s="174" t="s">
        <v>140</v>
      </c>
      <c r="H202" s="175">
        <v>24</v>
      </c>
      <c r="I202" s="176"/>
      <c r="L202" s="172"/>
      <c r="M202" s="177"/>
      <c r="N202" s="178"/>
      <c r="O202" s="178"/>
      <c r="P202" s="178"/>
      <c r="Q202" s="178"/>
      <c r="R202" s="178"/>
      <c r="S202" s="178"/>
      <c r="T202" s="179"/>
      <c r="AT202" s="173" t="s">
        <v>138</v>
      </c>
      <c r="AU202" s="173" t="s">
        <v>136</v>
      </c>
      <c r="AV202" s="14" t="s">
        <v>135</v>
      </c>
      <c r="AW202" s="14" t="s">
        <v>34</v>
      </c>
      <c r="AX202" s="14" t="s">
        <v>80</v>
      </c>
      <c r="AY202" s="173" t="s">
        <v>126</v>
      </c>
    </row>
    <row r="203" spans="1:65" s="12" customFormat="1" ht="20.85" customHeight="1">
      <c r="B203" s="136"/>
      <c r="D203" s="137" t="s">
        <v>71</v>
      </c>
      <c r="E203" s="147" t="s">
        <v>9</v>
      </c>
      <c r="F203" s="147" t="s">
        <v>252</v>
      </c>
      <c r="I203" s="139"/>
      <c r="J203" s="148">
        <f>BK203</f>
        <v>0</v>
      </c>
      <c r="L203" s="136"/>
      <c r="M203" s="141"/>
      <c r="N203" s="142"/>
      <c r="O203" s="142"/>
      <c r="P203" s="143">
        <f>SUM(P204:P244)</f>
        <v>0</v>
      </c>
      <c r="Q203" s="142"/>
      <c r="R203" s="143">
        <f>SUM(R204:R244)</f>
        <v>1.60544076</v>
      </c>
      <c r="S203" s="142"/>
      <c r="T203" s="144">
        <f>SUM(T204:T244)</f>
        <v>0</v>
      </c>
      <c r="AR203" s="137" t="s">
        <v>80</v>
      </c>
      <c r="AT203" s="145" t="s">
        <v>71</v>
      </c>
      <c r="AU203" s="145" t="s">
        <v>82</v>
      </c>
      <c r="AY203" s="137" t="s">
        <v>126</v>
      </c>
      <c r="BK203" s="146">
        <f>SUM(BK204:BK244)</f>
        <v>0</v>
      </c>
    </row>
    <row r="204" spans="1:65" s="2" customFormat="1" ht="33" customHeight="1">
      <c r="A204" s="34"/>
      <c r="B204" s="149"/>
      <c r="C204" s="150" t="s">
        <v>158</v>
      </c>
      <c r="D204" s="150" t="s">
        <v>130</v>
      </c>
      <c r="E204" s="151" t="s">
        <v>253</v>
      </c>
      <c r="F204" s="152" t="s">
        <v>254</v>
      </c>
      <c r="G204" s="153" t="s">
        <v>163</v>
      </c>
      <c r="H204" s="154">
        <v>1911.239</v>
      </c>
      <c r="I204" s="155"/>
      <c r="J204" s="156">
        <f>ROUND(I204*H204,2)</f>
        <v>0</v>
      </c>
      <c r="K204" s="152" t="s">
        <v>134</v>
      </c>
      <c r="L204" s="35"/>
      <c r="M204" s="157" t="s">
        <v>3</v>
      </c>
      <c r="N204" s="158" t="s">
        <v>43</v>
      </c>
      <c r="O204" s="55"/>
      <c r="P204" s="159">
        <f>O204*H204</f>
        <v>0</v>
      </c>
      <c r="Q204" s="159">
        <v>8.4000000000000003E-4</v>
      </c>
      <c r="R204" s="159">
        <f>Q204*H204</f>
        <v>1.60544076</v>
      </c>
      <c r="S204" s="159">
        <v>0</v>
      </c>
      <c r="T204" s="160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61" t="s">
        <v>135</v>
      </c>
      <c r="AT204" s="161" t="s">
        <v>130</v>
      </c>
      <c r="AU204" s="161" t="s">
        <v>136</v>
      </c>
      <c r="AY204" s="19" t="s">
        <v>126</v>
      </c>
      <c r="BE204" s="162">
        <f>IF(N204="základní",J204,0)</f>
        <v>0</v>
      </c>
      <c r="BF204" s="162">
        <f>IF(N204="snížená",J204,0)</f>
        <v>0</v>
      </c>
      <c r="BG204" s="162">
        <f>IF(N204="zákl. přenesená",J204,0)</f>
        <v>0</v>
      </c>
      <c r="BH204" s="162">
        <f>IF(N204="sníž. přenesená",J204,0)</f>
        <v>0</v>
      </c>
      <c r="BI204" s="162">
        <f>IF(N204="nulová",J204,0)</f>
        <v>0</v>
      </c>
      <c r="BJ204" s="19" t="s">
        <v>80</v>
      </c>
      <c r="BK204" s="162">
        <f>ROUND(I204*H204,2)</f>
        <v>0</v>
      </c>
      <c r="BL204" s="19" t="s">
        <v>135</v>
      </c>
      <c r="BM204" s="161" t="s">
        <v>255</v>
      </c>
    </row>
    <row r="205" spans="1:65" s="15" customFormat="1">
      <c r="B205" s="180"/>
      <c r="D205" s="164" t="s">
        <v>138</v>
      </c>
      <c r="E205" s="181" t="s">
        <v>3</v>
      </c>
      <c r="F205" s="182" t="s">
        <v>150</v>
      </c>
      <c r="H205" s="181" t="s">
        <v>3</v>
      </c>
      <c r="I205" s="183"/>
      <c r="L205" s="180"/>
      <c r="M205" s="184"/>
      <c r="N205" s="185"/>
      <c r="O205" s="185"/>
      <c r="P205" s="185"/>
      <c r="Q205" s="185"/>
      <c r="R205" s="185"/>
      <c r="S205" s="185"/>
      <c r="T205" s="186"/>
      <c r="AT205" s="181" t="s">
        <v>138</v>
      </c>
      <c r="AU205" s="181" t="s">
        <v>136</v>
      </c>
      <c r="AV205" s="15" t="s">
        <v>80</v>
      </c>
      <c r="AW205" s="15" t="s">
        <v>34</v>
      </c>
      <c r="AX205" s="15" t="s">
        <v>72</v>
      </c>
      <c r="AY205" s="181" t="s">
        <v>126</v>
      </c>
    </row>
    <row r="206" spans="1:65" s="13" customFormat="1" ht="22.5">
      <c r="B206" s="163"/>
      <c r="D206" s="164" t="s">
        <v>138</v>
      </c>
      <c r="E206" s="165" t="s">
        <v>3</v>
      </c>
      <c r="F206" s="166" t="s">
        <v>256</v>
      </c>
      <c r="H206" s="167">
        <v>4.74</v>
      </c>
      <c r="I206" s="168"/>
      <c r="L206" s="163"/>
      <c r="M206" s="169"/>
      <c r="N206" s="170"/>
      <c r="O206" s="170"/>
      <c r="P206" s="170"/>
      <c r="Q206" s="170"/>
      <c r="R206" s="170"/>
      <c r="S206" s="170"/>
      <c r="T206" s="171"/>
      <c r="AT206" s="165" t="s">
        <v>138</v>
      </c>
      <c r="AU206" s="165" t="s">
        <v>136</v>
      </c>
      <c r="AV206" s="13" t="s">
        <v>82</v>
      </c>
      <c r="AW206" s="13" t="s">
        <v>34</v>
      </c>
      <c r="AX206" s="13" t="s">
        <v>72</v>
      </c>
      <c r="AY206" s="165" t="s">
        <v>126</v>
      </c>
    </row>
    <row r="207" spans="1:65" s="13" customFormat="1" ht="22.5">
      <c r="B207" s="163"/>
      <c r="D207" s="164" t="s">
        <v>138</v>
      </c>
      <c r="E207" s="165" t="s">
        <v>3</v>
      </c>
      <c r="F207" s="166" t="s">
        <v>257</v>
      </c>
      <c r="H207" s="167">
        <v>190.875</v>
      </c>
      <c r="I207" s="168"/>
      <c r="L207" s="163"/>
      <c r="M207" s="169"/>
      <c r="N207" s="170"/>
      <c r="O207" s="170"/>
      <c r="P207" s="170"/>
      <c r="Q207" s="170"/>
      <c r="R207" s="170"/>
      <c r="S207" s="170"/>
      <c r="T207" s="171"/>
      <c r="AT207" s="165" t="s">
        <v>138</v>
      </c>
      <c r="AU207" s="165" t="s">
        <v>136</v>
      </c>
      <c r="AV207" s="13" t="s">
        <v>82</v>
      </c>
      <c r="AW207" s="13" t="s">
        <v>34</v>
      </c>
      <c r="AX207" s="13" t="s">
        <v>72</v>
      </c>
      <c r="AY207" s="165" t="s">
        <v>126</v>
      </c>
    </row>
    <row r="208" spans="1:65" s="13" customFormat="1">
      <c r="B208" s="163"/>
      <c r="D208" s="164" t="s">
        <v>138</v>
      </c>
      <c r="E208" s="165" t="s">
        <v>3</v>
      </c>
      <c r="F208" s="166" t="s">
        <v>199</v>
      </c>
      <c r="H208" s="167">
        <v>0</v>
      </c>
      <c r="I208" s="168"/>
      <c r="L208" s="163"/>
      <c r="M208" s="169"/>
      <c r="N208" s="170"/>
      <c r="O208" s="170"/>
      <c r="P208" s="170"/>
      <c r="Q208" s="170"/>
      <c r="R208" s="170"/>
      <c r="S208" s="170"/>
      <c r="T208" s="171"/>
      <c r="AT208" s="165" t="s">
        <v>138</v>
      </c>
      <c r="AU208" s="165" t="s">
        <v>136</v>
      </c>
      <c r="AV208" s="13" t="s">
        <v>82</v>
      </c>
      <c r="AW208" s="13" t="s">
        <v>34</v>
      </c>
      <c r="AX208" s="13" t="s">
        <v>72</v>
      </c>
      <c r="AY208" s="165" t="s">
        <v>126</v>
      </c>
    </row>
    <row r="209" spans="2:51" s="13" customFormat="1" ht="22.5">
      <c r="B209" s="163"/>
      <c r="D209" s="164" t="s">
        <v>138</v>
      </c>
      <c r="E209" s="165" t="s">
        <v>3</v>
      </c>
      <c r="F209" s="166" t="s">
        <v>258</v>
      </c>
      <c r="H209" s="167">
        <v>93.296000000000006</v>
      </c>
      <c r="I209" s="168"/>
      <c r="L209" s="163"/>
      <c r="M209" s="169"/>
      <c r="N209" s="170"/>
      <c r="O209" s="170"/>
      <c r="P209" s="170"/>
      <c r="Q209" s="170"/>
      <c r="R209" s="170"/>
      <c r="S209" s="170"/>
      <c r="T209" s="171"/>
      <c r="AT209" s="165" t="s">
        <v>138</v>
      </c>
      <c r="AU209" s="165" t="s">
        <v>136</v>
      </c>
      <c r="AV209" s="13" t="s">
        <v>82</v>
      </c>
      <c r="AW209" s="13" t="s">
        <v>34</v>
      </c>
      <c r="AX209" s="13" t="s">
        <v>72</v>
      </c>
      <c r="AY209" s="165" t="s">
        <v>126</v>
      </c>
    </row>
    <row r="210" spans="2:51" s="13" customFormat="1" ht="22.5">
      <c r="B210" s="163"/>
      <c r="D210" s="164" t="s">
        <v>138</v>
      </c>
      <c r="E210" s="165" t="s">
        <v>3</v>
      </c>
      <c r="F210" s="166" t="s">
        <v>259</v>
      </c>
      <c r="H210" s="167">
        <v>74.037999999999997</v>
      </c>
      <c r="I210" s="168"/>
      <c r="L210" s="163"/>
      <c r="M210" s="169"/>
      <c r="N210" s="170"/>
      <c r="O210" s="170"/>
      <c r="P210" s="170"/>
      <c r="Q210" s="170"/>
      <c r="R210" s="170"/>
      <c r="S210" s="170"/>
      <c r="T210" s="171"/>
      <c r="AT210" s="165" t="s">
        <v>138</v>
      </c>
      <c r="AU210" s="165" t="s">
        <v>136</v>
      </c>
      <c r="AV210" s="13" t="s">
        <v>82</v>
      </c>
      <c r="AW210" s="13" t="s">
        <v>34</v>
      </c>
      <c r="AX210" s="13" t="s">
        <v>72</v>
      </c>
      <c r="AY210" s="165" t="s">
        <v>126</v>
      </c>
    </row>
    <row r="211" spans="2:51" s="13" customFormat="1" ht="22.5">
      <c r="B211" s="163"/>
      <c r="D211" s="164" t="s">
        <v>138</v>
      </c>
      <c r="E211" s="165" t="s">
        <v>3</v>
      </c>
      <c r="F211" s="166" t="s">
        <v>260</v>
      </c>
      <c r="H211" s="167">
        <v>60.363</v>
      </c>
      <c r="I211" s="168"/>
      <c r="L211" s="163"/>
      <c r="M211" s="169"/>
      <c r="N211" s="170"/>
      <c r="O211" s="170"/>
      <c r="P211" s="170"/>
      <c r="Q211" s="170"/>
      <c r="R211" s="170"/>
      <c r="S211" s="170"/>
      <c r="T211" s="171"/>
      <c r="AT211" s="165" t="s">
        <v>138</v>
      </c>
      <c r="AU211" s="165" t="s">
        <v>136</v>
      </c>
      <c r="AV211" s="13" t="s">
        <v>82</v>
      </c>
      <c r="AW211" s="13" t="s">
        <v>34</v>
      </c>
      <c r="AX211" s="13" t="s">
        <v>72</v>
      </c>
      <c r="AY211" s="165" t="s">
        <v>126</v>
      </c>
    </row>
    <row r="212" spans="2:51" s="13" customFormat="1" ht="22.5">
      <c r="B212" s="163"/>
      <c r="D212" s="164" t="s">
        <v>138</v>
      </c>
      <c r="E212" s="165" t="s">
        <v>3</v>
      </c>
      <c r="F212" s="166" t="s">
        <v>261</v>
      </c>
      <c r="H212" s="167">
        <v>65.745000000000005</v>
      </c>
      <c r="I212" s="168"/>
      <c r="L212" s="163"/>
      <c r="M212" s="169"/>
      <c r="N212" s="170"/>
      <c r="O212" s="170"/>
      <c r="P212" s="170"/>
      <c r="Q212" s="170"/>
      <c r="R212" s="170"/>
      <c r="S212" s="170"/>
      <c r="T212" s="171"/>
      <c r="AT212" s="165" t="s">
        <v>138</v>
      </c>
      <c r="AU212" s="165" t="s">
        <v>136</v>
      </c>
      <c r="AV212" s="13" t="s">
        <v>82</v>
      </c>
      <c r="AW212" s="13" t="s">
        <v>34</v>
      </c>
      <c r="AX212" s="13" t="s">
        <v>72</v>
      </c>
      <c r="AY212" s="165" t="s">
        <v>126</v>
      </c>
    </row>
    <row r="213" spans="2:51" s="13" customFormat="1" ht="22.5">
      <c r="B213" s="163"/>
      <c r="D213" s="164" t="s">
        <v>138</v>
      </c>
      <c r="E213" s="165" t="s">
        <v>3</v>
      </c>
      <c r="F213" s="166" t="s">
        <v>262</v>
      </c>
      <c r="H213" s="167">
        <v>47.393000000000001</v>
      </c>
      <c r="I213" s="168"/>
      <c r="L213" s="163"/>
      <c r="M213" s="169"/>
      <c r="N213" s="170"/>
      <c r="O213" s="170"/>
      <c r="P213" s="170"/>
      <c r="Q213" s="170"/>
      <c r="R213" s="170"/>
      <c r="S213" s="170"/>
      <c r="T213" s="171"/>
      <c r="AT213" s="165" t="s">
        <v>138</v>
      </c>
      <c r="AU213" s="165" t="s">
        <v>136</v>
      </c>
      <c r="AV213" s="13" t="s">
        <v>82</v>
      </c>
      <c r="AW213" s="13" t="s">
        <v>34</v>
      </c>
      <c r="AX213" s="13" t="s">
        <v>72</v>
      </c>
      <c r="AY213" s="165" t="s">
        <v>126</v>
      </c>
    </row>
    <row r="214" spans="2:51" s="13" customFormat="1" ht="22.5">
      <c r="B214" s="163"/>
      <c r="D214" s="164" t="s">
        <v>138</v>
      </c>
      <c r="E214" s="165" t="s">
        <v>3</v>
      </c>
      <c r="F214" s="166" t="s">
        <v>205</v>
      </c>
      <c r="H214" s="167">
        <v>0</v>
      </c>
      <c r="I214" s="168"/>
      <c r="L214" s="163"/>
      <c r="M214" s="169"/>
      <c r="N214" s="170"/>
      <c r="O214" s="170"/>
      <c r="P214" s="170"/>
      <c r="Q214" s="170"/>
      <c r="R214" s="170"/>
      <c r="S214" s="170"/>
      <c r="T214" s="171"/>
      <c r="AT214" s="165" t="s">
        <v>138</v>
      </c>
      <c r="AU214" s="165" t="s">
        <v>136</v>
      </c>
      <c r="AV214" s="13" t="s">
        <v>82</v>
      </c>
      <c r="AW214" s="13" t="s">
        <v>34</v>
      </c>
      <c r="AX214" s="13" t="s">
        <v>72</v>
      </c>
      <c r="AY214" s="165" t="s">
        <v>126</v>
      </c>
    </row>
    <row r="215" spans="2:51" s="13" customFormat="1" ht="22.5">
      <c r="B215" s="163"/>
      <c r="D215" s="164" t="s">
        <v>138</v>
      </c>
      <c r="E215" s="165" t="s">
        <v>3</v>
      </c>
      <c r="F215" s="166" t="s">
        <v>263</v>
      </c>
      <c r="H215" s="167">
        <v>27.015999999999998</v>
      </c>
      <c r="I215" s="168"/>
      <c r="L215" s="163"/>
      <c r="M215" s="169"/>
      <c r="N215" s="170"/>
      <c r="O215" s="170"/>
      <c r="P215" s="170"/>
      <c r="Q215" s="170"/>
      <c r="R215" s="170"/>
      <c r="S215" s="170"/>
      <c r="T215" s="171"/>
      <c r="AT215" s="165" t="s">
        <v>138</v>
      </c>
      <c r="AU215" s="165" t="s">
        <v>136</v>
      </c>
      <c r="AV215" s="13" t="s">
        <v>82</v>
      </c>
      <c r="AW215" s="13" t="s">
        <v>34</v>
      </c>
      <c r="AX215" s="13" t="s">
        <v>72</v>
      </c>
      <c r="AY215" s="165" t="s">
        <v>126</v>
      </c>
    </row>
    <row r="216" spans="2:51" s="13" customFormat="1" ht="22.5">
      <c r="B216" s="163"/>
      <c r="D216" s="164" t="s">
        <v>138</v>
      </c>
      <c r="E216" s="165" t="s">
        <v>3</v>
      </c>
      <c r="F216" s="166" t="s">
        <v>264</v>
      </c>
      <c r="H216" s="167">
        <v>121.157</v>
      </c>
      <c r="I216" s="168"/>
      <c r="L216" s="163"/>
      <c r="M216" s="169"/>
      <c r="N216" s="170"/>
      <c r="O216" s="170"/>
      <c r="P216" s="170"/>
      <c r="Q216" s="170"/>
      <c r="R216" s="170"/>
      <c r="S216" s="170"/>
      <c r="T216" s="171"/>
      <c r="AT216" s="165" t="s">
        <v>138</v>
      </c>
      <c r="AU216" s="165" t="s">
        <v>136</v>
      </c>
      <c r="AV216" s="13" t="s">
        <v>82</v>
      </c>
      <c r="AW216" s="13" t="s">
        <v>34</v>
      </c>
      <c r="AX216" s="13" t="s">
        <v>72</v>
      </c>
      <c r="AY216" s="165" t="s">
        <v>126</v>
      </c>
    </row>
    <row r="217" spans="2:51" s="13" customFormat="1" ht="22.5">
      <c r="B217" s="163"/>
      <c r="D217" s="164" t="s">
        <v>138</v>
      </c>
      <c r="E217" s="165" t="s">
        <v>3</v>
      </c>
      <c r="F217" s="166" t="s">
        <v>265</v>
      </c>
      <c r="H217" s="167">
        <v>78.853999999999999</v>
      </c>
      <c r="I217" s="168"/>
      <c r="L217" s="163"/>
      <c r="M217" s="169"/>
      <c r="N217" s="170"/>
      <c r="O217" s="170"/>
      <c r="P217" s="170"/>
      <c r="Q217" s="170"/>
      <c r="R217" s="170"/>
      <c r="S217" s="170"/>
      <c r="T217" s="171"/>
      <c r="AT217" s="165" t="s">
        <v>138</v>
      </c>
      <c r="AU217" s="165" t="s">
        <v>136</v>
      </c>
      <c r="AV217" s="13" t="s">
        <v>82</v>
      </c>
      <c r="AW217" s="13" t="s">
        <v>34</v>
      </c>
      <c r="AX217" s="13" t="s">
        <v>72</v>
      </c>
      <c r="AY217" s="165" t="s">
        <v>126</v>
      </c>
    </row>
    <row r="218" spans="2:51" s="13" customFormat="1" ht="22.5">
      <c r="B218" s="163"/>
      <c r="D218" s="164" t="s">
        <v>138</v>
      </c>
      <c r="E218" s="165" t="s">
        <v>3</v>
      </c>
      <c r="F218" s="166" t="s">
        <v>266</v>
      </c>
      <c r="H218" s="167">
        <v>88.403000000000006</v>
      </c>
      <c r="I218" s="168"/>
      <c r="L218" s="163"/>
      <c r="M218" s="169"/>
      <c r="N218" s="170"/>
      <c r="O218" s="170"/>
      <c r="P218" s="170"/>
      <c r="Q218" s="170"/>
      <c r="R218" s="170"/>
      <c r="S218" s="170"/>
      <c r="T218" s="171"/>
      <c r="AT218" s="165" t="s">
        <v>138</v>
      </c>
      <c r="AU218" s="165" t="s">
        <v>136</v>
      </c>
      <c r="AV218" s="13" t="s">
        <v>82</v>
      </c>
      <c r="AW218" s="13" t="s">
        <v>34</v>
      </c>
      <c r="AX218" s="13" t="s">
        <v>72</v>
      </c>
      <c r="AY218" s="165" t="s">
        <v>126</v>
      </c>
    </row>
    <row r="219" spans="2:51" s="13" customFormat="1" ht="22.5">
      <c r="B219" s="163"/>
      <c r="D219" s="164" t="s">
        <v>138</v>
      </c>
      <c r="E219" s="165" t="s">
        <v>3</v>
      </c>
      <c r="F219" s="166" t="s">
        <v>267</v>
      </c>
      <c r="H219" s="167">
        <v>64.363</v>
      </c>
      <c r="I219" s="168"/>
      <c r="L219" s="163"/>
      <c r="M219" s="169"/>
      <c r="N219" s="170"/>
      <c r="O219" s="170"/>
      <c r="P219" s="170"/>
      <c r="Q219" s="170"/>
      <c r="R219" s="170"/>
      <c r="S219" s="170"/>
      <c r="T219" s="171"/>
      <c r="AT219" s="165" t="s">
        <v>138</v>
      </c>
      <c r="AU219" s="165" t="s">
        <v>136</v>
      </c>
      <c r="AV219" s="13" t="s">
        <v>82</v>
      </c>
      <c r="AW219" s="13" t="s">
        <v>34</v>
      </c>
      <c r="AX219" s="13" t="s">
        <v>72</v>
      </c>
      <c r="AY219" s="165" t="s">
        <v>126</v>
      </c>
    </row>
    <row r="220" spans="2:51" s="13" customFormat="1" ht="22.5">
      <c r="B220" s="163"/>
      <c r="D220" s="164" t="s">
        <v>138</v>
      </c>
      <c r="E220" s="165" t="s">
        <v>3</v>
      </c>
      <c r="F220" s="166" t="s">
        <v>268</v>
      </c>
      <c r="H220" s="167">
        <v>64.817999999999998</v>
      </c>
      <c r="I220" s="168"/>
      <c r="L220" s="163"/>
      <c r="M220" s="169"/>
      <c r="N220" s="170"/>
      <c r="O220" s="170"/>
      <c r="P220" s="170"/>
      <c r="Q220" s="170"/>
      <c r="R220" s="170"/>
      <c r="S220" s="170"/>
      <c r="T220" s="171"/>
      <c r="AT220" s="165" t="s">
        <v>138</v>
      </c>
      <c r="AU220" s="165" t="s">
        <v>136</v>
      </c>
      <c r="AV220" s="13" t="s">
        <v>82</v>
      </c>
      <c r="AW220" s="13" t="s">
        <v>34</v>
      </c>
      <c r="AX220" s="13" t="s">
        <v>72</v>
      </c>
      <c r="AY220" s="165" t="s">
        <v>126</v>
      </c>
    </row>
    <row r="221" spans="2:51" s="13" customFormat="1" ht="22.5">
      <c r="B221" s="163"/>
      <c r="D221" s="164" t="s">
        <v>138</v>
      </c>
      <c r="E221" s="165" t="s">
        <v>3</v>
      </c>
      <c r="F221" s="166" t="s">
        <v>269</v>
      </c>
      <c r="H221" s="167">
        <v>35.996000000000002</v>
      </c>
      <c r="I221" s="168"/>
      <c r="L221" s="163"/>
      <c r="M221" s="169"/>
      <c r="N221" s="170"/>
      <c r="O221" s="170"/>
      <c r="P221" s="170"/>
      <c r="Q221" s="170"/>
      <c r="R221" s="170"/>
      <c r="S221" s="170"/>
      <c r="T221" s="171"/>
      <c r="AT221" s="165" t="s">
        <v>138</v>
      </c>
      <c r="AU221" s="165" t="s">
        <v>136</v>
      </c>
      <c r="AV221" s="13" t="s">
        <v>82</v>
      </c>
      <c r="AW221" s="13" t="s">
        <v>34</v>
      </c>
      <c r="AX221" s="13" t="s">
        <v>72</v>
      </c>
      <c r="AY221" s="165" t="s">
        <v>126</v>
      </c>
    </row>
    <row r="222" spans="2:51" s="13" customFormat="1" ht="22.5">
      <c r="B222" s="163"/>
      <c r="D222" s="164" t="s">
        <v>138</v>
      </c>
      <c r="E222" s="165" t="s">
        <v>3</v>
      </c>
      <c r="F222" s="166" t="s">
        <v>270</v>
      </c>
      <c r="H222" s="167">
        <v>96.019000000000005</v>
      </c>
      <c r="I222" s="168"/>
      <c r="L222" s="163"/>
      <c r="M222" s="169"/>
      <c r="N222" s="170"/>
      <c r="O222" s="170"/>
      <c r="P222" s="170"/>
      <c r="Q222" s="170"/>
      <c r="R222" s="170"/>
      <c r="S222" s="170"/>
      <c r="T222" s="171"/>
      <c r="AT222" s="165" t="s">
        <v>138</v>
      </c>
      <c r="AU222" s="165" t="s">
        <v>136</v>
      </c>
      <c r="AV222" s="13" t="s">
        <v>82</v>
      </c>
      <c r="AW222" s="13" t="s">
        <v>34</v>
      </c>
      <c r="AX222" s="13" t="s">
        <v>72</v>
      </c>
      <c r="AY222" s="165" t="s">
        <v>126</v>
      </c>
    </row>
    <row r="223" spans="2:51" s="13" customFormat="1" ht="22.5">
      <c r="B223" s="163"/>
      <c r="D223" s="164" t="s">
        <v>138</v>
      </c>
      <c r="E223" s="165" t="s">
        <v>3</v>
      </c>
      <c r="F223" s="166" t="s">
        <v>271</v>
      </c>
      <c r="H223" s="167">
        <v>114.91</v>
      </c>
      <c r="I223" s="168"/>
      <c r="L223" s="163"/>
      <c r="M223" s="169"/>
      <c r="N223" s="170"/>
      <c r="O223" s="170"/>
      <c r="P223" s="170"/>
      <c r="Q223" s="170"/>
      <c r="R223" s="170"/>
      <c r="S223" s="170"/>
      <c r="T223" s="171"/>
      <c r="AT223" s="165" t="s">
        <v>138</v>
      </c>
      <c r="AU223" s="165" t="s">
        <v>136</v>
      </c>
      <c r="AV223" s="13" t="s">
        <v>82</v>
      </c>
      <c r="AW223" s="13" t="s">
        <v>34</v>
      </c>
      <c r="AX223" s="13" t="s">
        <v>72</v>
      </c>
      <c r="AY223" s="165" t="s">
        <v>126</v>
      </c>
    </row>
    <row r="224" spans="2:51" s="13" customFormat="1" ht="22.5">
      <c r="B224" s="163"/>
      <c r="D224" s="164" t="s">
        <v>138</v>
      </c>
      <c r="E224" s="165" t="s">
        <v>3</v>
      </c>
      <c r="F224" s="166" t="s">
        <v>272</v>
      </c>
      <c r="H224" s="167">
        <v>86.844999999999999</v>
      </c>
      <c r="I224" s="168"/>
      <c r="L224" s="163"/>
      <c r="M224" s="169"/>
      <c r="N224" s="170"/>
      <c r="O224" s="170"/>
      <c r="P224" s="170"/>
      <c r="Q224" s="170"/>
      <c r="R224" s="170"/>
      <c r="S224" s="170"/>
      <c r="T224" s="171"/>
      <c r="AT224" s="165" t="s">
        <v>138</v>
      </c>
      <c r="AU224" s="165" t="s">
        <v>136</v>
      </c>
      <c r="AV224" s="13" t="s">
        <v>82</v>
      </c>
      <c r="AW224" s="13" t="s">
        <v>34</v>
      </c>
      <c r="AX224" s="13" t="s">
        <v>72</v>
      </c>
      <c r="AY224" s="165" t="s">
        <v>126</v>
      </c>
    </row>
    <row r="225" spans="2:51" s="13" customFormat="1" ht="22.5">
      <c r="B225" s="163"/>
      <c r="D225" s="164" t="s">
        <v>138</v>
      </c>
      <c r="E225" s="165" t="s">
        <v>3</v>
      </c>
      <c r="F225" s="166" t="s">
        <v>273</v>
      </c>
      <c r="H225" s="167">
        <v>19.638000000000002</v>
      </c>
      <c r="I225" s="168"/>
      <c r="L225" s="163"/>
      <c r="M225" s="169"/>
      <c r="N225" s="170"/>
      <c r="O225" s="170"/>
      <c r="P225" s="170"/>
      <c r="Q225" s="170"/>
      <c r="R225" s="170"/>
      <c r="S225" s="170"/>
      <c r="T225" s="171"/>
      <c r="AT225" s="165" t="s">
        <v>138</v>
      </c>
      <c r="AU225" s="165" t="s">
        <v>136</v>
      </c>
      <c r="AV225" s="13" t="s">
        <v>82</v>
      </c>
      <c r="AW225" s="13" t="s">
        <v>34</v>
      </c>
      <c r="AX225" s="13" t="s">
        <v>72</v>
      </c>
      <c r="AY225" s="165" t="s">
        <v>126</v>
      </c>
    </row>
    <row r="226" spans="2:51" s="13" customFormat="1" ht="22.5">
      <c r="B226" s="163"/>
      <c r="D226" s="164" t="s">
        <v>138</v>
      </c>
      <c r="E226" s="165" t="s">
        <v>3</v>
      </c>
      <c r="F226" s="166" t="s">
        <v>274</v>
      </c>
      <c r="H226" s="167">
        <v>67.731999999999999</v>
      </c>
      <c r="I226" s="168"/>
      <c r="L226" s="163"/>
      <c r="M226" s="169"/>
      <c r="N226" s="170"/>
      <c r="O226" s="170"/>
      <c r="P226" s="170"/>
      <c r="Q226" s="170"/>
      <c r="R226" s="170"/>
      <c r="S226" s="170"/>
      <c r="T226" s="171"/>
      <c r="AT226" s="165" t="s">
        <v>138</v>
      </c>
      <c r="AU226" s="165" t="s">
        <v>136</v>
      </c>
      <c r="AV226" s="13" t="s">
        <v>82</v>
      </c>
      <c r="AW226" s="13" t="s">
        <v>34</v>
      </c>
      <c r="AX226" s="13" t="s">
        <v>72</v>
      </c>
      <c r="AY226" s="165" t="s">
        <v>126</v>
      </c>
    </row>
    <row r="227" spans="2:51" s="13" customFormat="1" ht="22.5">
      <c r="B227" s="163"/>
      <c r="D227" s="164" t="s">
        <v>138</v>
      </c>
      <c r="E227" s="165" t="s">
        <v>3</v>
      </c>
      <c r="F227" s="166" t="s">
        <v>275</v>
      </c>
      <c r="H227" s="167">
        <v>25.821000000000002</v>
      </c>
      <c r="I227" s="168"/>
      <c r="L227" s="163"/>
      <c r="M227" s="169"/>
      <c r="N227" s="170"/>
      <c r="O227" s="170"/>
      <c r="P227" s="170"/>
      <c r="Q227" s="170"/>
      <c r="R227" s="170"/>
      <c r="S227" s="170"/>
      <c r="T227" s="171"/>
      <c r="AT227" s="165" t="s">
        <v>138</v>
      </c>
      <c r="AU227" s="165" t="s">
        <v>136</v>
      </c>
      <c r="AV227" s="13" t="s">
        <v>82</v>
      </c>
      <c r="AW227" s="13" t="s">
        <v>34</v>
      </c>
      <c r="AX227" s="13" t="s">
        <v>72</v>
      </c>
      <c r="AY227" s="165" t="s">
        <v>126</v>
      </c>
    </row>
    <row r="228" spans="2:51" s="13" customFormat="1" ht="22.5">
      <c r="B228" s="163"/>
      <c r="D228" s="164" t="s">
        <v>138</v>
      </c>
      <c r="E228" s="165" t="s">
        <v>3</v>
      </c>
      <c r="F228" s="166" t="s">
        <v>276</v>
      </c>
      <c r="H228" s="167">
        <v>88.641999999999996</v>
      </c>
      <c r="I228" s="168"/>
      <c r="L228" s="163"/>
      <c r="M228" s="169"/>
      <c r="N228" s="170"/>
      <c r="O228" s="170"/>
      <c r="P228" s="170"/>
      <c r="Q228" s="170"/>
      <c r="R228" s="170"/>
      <c r="S228" s="170"/>
      <c r="T228" s="171"/>
      <c r="AT228" s="165" t="s">
        <v>138</v>
      </c>
      <c r="AU228" s="165" t="s">
        <v>136</v>
      </c>
      <c r="AV228" s="13" t="s">
        <v>82</v>
      </c>
      <c r="AW228" s="13" t="s">
        <v>34</v>
      </c>
      <c r="AX228" s="13" t="s">
        <v>72</v>
      </c>
      <c r="AY228" s="165" t="s">
        <v>126</v>
      </c>
    </row>
    <row r="229" spans="2:51" s="13" customFormat="1" ht="22.5">
      <c r="B229" s="163"/>
      <c r="D229" s="164" t="s">
        <v>138</v>
      </c>
      <c r="E229" s="165" t="s">
        <v>3</v>
      </c>
      <c r="F229" s="166" t="s">
        <v>277</v>
      </c>
      <c r="H229" s="167">
        <v>4.5529999999999999</v>
      </c>
      <c r="I229" s="168"/>
      <c r="L229" s="163"/>
      <c r="M229" s="169"/>
      <c r="N229" s="170"/>
      <c r="O229" s="170"/>
      <c r="P229" s="170"/>
      <c r="Q229" s="170"/>
      <c r="R229" s="170"/>
      <c r="S229" s="170"/>
      <c r="T229" s="171"/>
      <c r="AT229" s="165" t="s">
        <v>138</v>
      </c>
      <c r="AU229" s="165" t="s">
        <v>136</v>
      </c>
      <c r="AV229" s="13" t="s">
        <v>82</v>
      </c>
      <c r="AW229" s="13" t="s">
        <v>34</v>
      </c>
      <c r="AX229" s="13" t="s">
        <v>72</v>
      </c>
      <c r="AY229" s="165" t="s">
        <v>126</v>
      </c>
    </row>
    <row r="230" spans="2:51" s="13" customFormat="1" ht="22.5">
      <c r="B230" s="163"/>
      <c r="D230" s="164" t="s">
        <v>138</v>
      </c>
      <c r="E230" s="165" t="s">
        <v>3</v>
      </c>
      <c r="F230" s="166" t="s">
        <v>278</v>
      </c>
      <c r="H230" s="167">
        <v>62.789000000000001</v>
      </c>
      <c r="I230" s="168"/>
      <c r="L230" s="163"/>
      <c r="M230" s="169"/>
      <c r="N230" s="170"/>
      <c r="O230" s="170"/>
      <c r="P230" s="170"/>
      <c r="Q230" s="170"/>
      <c r="R230" s="170"/>
      <c r="S230" s="170"/>
      <c r="T230" s="171"/>
      <c r="AT230" s="165" t="s">
        <v>138</v>
      </c>
      <c r="AU230" s="165" t="s">
        <v>136</v>
      </c>
      <c r="AV230" s="13" t="s">
        <v>82</v>
      </c>
      <c r="AW230" s="13" t="s">
        <v>34</v>
      </c>
      <c r="AX230" s="13" t="s">
        <v>72</v>
      </c>
      <c r="AY230" s="165" t="s">
        <v>126</v>
      </c>
    </row>
    <row r="231" spans="2:51" s="13" customFormat="1" ht="22.5">
      <c r="B231" s="163"/>
      <c r="D231" s="164" t="s">
        <v>138</v>
      </c>
      <c r="E231" s="165" t="s">
        <v>3</v>
      </c>
      <c r="F231" s="166" t="s">
        <v>279</v>
      </c>
      <c r="H231" s="167">
        <v>64.072000000000003</v>
      </c>
      <c r="I231" s="168"/>
      <c r="L231" s="163"/>
      <c r="M231" s="169"/>
      <c r="N231" s="170"/>
      <c r="O231" s="170"/>
      <c r="P231" s="170"/>
      <c r="Q231" s="170"/>
      <c r="R231" s="170"/>
      <c r="S231" s="170"/>
      <c r="T231" s="171"/>
      <c r="AT231" s="165" t="s">
        <v>138</v>
      </c>
      <c r="AU231" s="165" t="s">
        <v>136</v>
      </c>
      <c r="AV231" s="13" t="s">
        <v>82</v>
      </c>
      <c r="AW231" s="13" t="s">
        <v>34</v>
      </c>
      <c r="AX231" s="13" t="s">
        <v>72</v>
      </c>
      <c r="AY231" s="165" t="s">
        <v>126</v>
      </c>
    </row>
    <row r="232" spans="2:51" s="13" customFormat="1" ht="22.5">
      <c r="B232" s="163"/>
      <c r="D232" s="164" t="s">
        <v>138</v>
      </c>
      <c r="E232" s="165" t="s">
        <v>3</v>
      </c>
      <c r="F232" s="166" t="s">
        <v>280</v>
      </c>
      <c r="H232" s="167">
        <v>6.95</v>
      </c>
      <c r="I232" s="168"/>
      <c r="L232" s="163"/>
      <c r="M232" s="169"/>
      <c r="N232" s="170"/>
      <c r="O232" s="170"/>
      <c r="P232" s="170"/>
      <c r="Q232" s="170"/>
      <c r="R232" s="170"/>
      <c r="S232" s="170"/>
      <c r="T232" s="171"/>
      <c r="AT232" s="165" t="s">
        <v>138</v>
      </c>
      <c r="AU232" s="165" t="s">
        <v>136</v>
      </c>
      <c r="AV232" s="13" t="s">
        <v>82</v>
      </c>
      <c r="AW232" s="13" t="s">
        <v>34</v>
      </c>
      <c r="AX232" s="13" t="s">
        <v>72</v>
      </c>
      <c r="AY232" s="165" t="s">
        <v>126</v>
      </c>
    </row>
    <row r="233" spans="2:51" s="13" customFormat="1" ht="22.5">
      <c r="B233" s="163"/>
      <c r="D233" s="164" t="s">
        <v>138</v>
      </c>
      <c r="E233" s="165" t="s">
        <v>3</v>
      </c>
      <c r="F233" s="166" t="s">
        <v>281</v>
      </c>
      <c r="H233" s="167">
        <v>61.661999999999999</v>
      </c>
      <c r="I233" s="168"/>
      <c r="L233" s="163"/>
      <c r="M233" s="169"/>
      <c r="N233" s="170"/>
      <c r="O233" s="170"/>
      <c r="P233" s="170"/>
      <c r="Q233" s="170"/>
      <c r="R233" s="170"/>
      <c r="S233" s="170"/>
      <c r="T233" s="171"/>
      <c r="AT233" s="165" t="s">
        <v>138</v>
      </c>
      <c r="AU233" s="165" t="s">
        <v>136</v>
      </c>
      <c r="AV233" s="13" t="s">
        <v>82</v>
      </c>
      <c r="AW233" s="13" t="s">
        <v>34</v>
      </c>
      <c r="AX233" s="13" t="s">
        <v>72</v>
      </c>
      <c r="AY233" s="165" t="s">
        <v>126</v>
      </c>
    </row>
    <row r="234" spans="2:51" s="13" customFormat="1" ht="22.5">
      <c r="B234" s="163"/>
      <c r="D234" s="164" t="s">
        <v>138</v>
      </c>
      <c r="E234" s="165" t="s">
        <v>3</v>
      </c>
      <c r="F234" s="166" t="s">
        <v>282</v>
      </c>
      <c r="H234" s="167">
        <v>99.274000000000001</v>
      </c>
      <c r="I234" s="168"/>
      <c r="L234" s="163"/>
      <c r="M234" s="169"/>
      <c r="N234" s="170"/>
      <c r="O234" s="170"/>
      <c r="P234" s="170"/>
      <c r="Q234" s="170"/>
      <c r="R234" s="170"/>
      <c r="S234" s="170"/>
      <c r="T234" s="171"/>
      <c r="AT234" s="165" t="s">
        <v>138</v>
      </c>
      <c r="AU234" s="165" t="s">
        <v>136</v>
      </c>
      <c r="AV234" s="13" t="s">
        <v>82</v>
      </c>
      <c r="AW234" s="13" t="s">
        <v>34</v>
      </c>
      <c r="AX234" s="13" t="s">
        <v>72</v>
      </c>
      <c r="AY234" s="165" t="s">
        <v>126</v>
      </c>
    </row>
    <row r="235" spans="2:51" s="13" customFormat="1" ht="22.5">
      <c r="B235" s="163"/>
      <c r="D235" s="164" t="s">
        <v>138</v>
      </c>
      <c r="E235" s="165" t="s">
        <v>3</v>
      </c>
      <c r="F235" s="166" t="s">
        <v>283</v>
      </c>
      <c r="H235" s="167">
        <v>67.962000000000003</v>
      </c>
      <c r="I235" s="168"/>
      <c r="L235" s="163"/>
      <c r="M235" s="169"/>
      <c r="N235" s="170"/>
      <c r="O235" s="170"/>
      <c r="P235" s="170"/>
      <c r="Q235" s="170"/>
      <c r="R235" s="170"/>
      <c r="S235" s="170"/>
      <c r="T235" s="171"/>
      <c r="AT235" s="165" t="s">
        <v>138</v>
      </c>
      <c r="AU235" s="165" t="s">
        <v>136</v>
      </c>
      <c r="AV235" s="13" t="s">
        <v>82</v>
      </c>
      <c r="AW235" s="13" t="s">
        <v>34</v>
      </c>
      <c r="AX235" s="13" t="s">
        <v>72</v>
      </c>
      <c r="AY235" s="165" t="s">
        <v>126</v>
      </c>
    </row>
    <row r="236" spans="2:51" s="13" customFormat="1" ht="22.5">
      <c r="B236" s="163"/>
      <c r="D236" s="164" t="s">
        <v>138</v>
      </c>
      <c r="E236" s="165" t="s">
        <v>3</v>
      </c>
      <c r="F236" s="166" t="s">
        <v>284</v>
      </c>
      <c r="H236" s="167">
        <v>17.457999999999998</v>
      </c>
      <c r="I236" s="168"/>
      <c r="L236" s="163"/>
      <c r="M236" s="169"/>
      <c r="N236" s="170"/>
      <c r="O236" s="170"/>
      <c r="P236" s="170"/>
      <c r="Q236" s="170"/>
      <c r="R236" s="170"/>
      <c r="S236" s="170"/>
      <c r="T236" s="171"/>
      <c r="AT236" s="165" t="s">
        <v>138</v>
      </c>
      <c r="AU236" s="165" t="s">
        <v>136</v>
      </c>
      <c r="AV236" s="13" t="s">
        <v>82</v>
      </c>
      <c r="AW236" s="13" t="s">
        <v>34</v>
      </c>
      <c r="AX236" s="13" t="s">
        <v>72</v>
      </c>
      <c r="AY236" s="165" t="s">
        <v>126</v>
      </c>
    </row>
    <row r="237" spans="2:51" s="15" customFormat="1">
      <c r="B237" s="180"/>
      <c r="D237" s="164" t="s">
        <v>138</v>
      </c>
      <c r="E237" s="181" t="s">
        <v>3</v>
      </c>
      <c r="F237" s="182" t="s">
        <v>229</v>
      </c>
      <c r="H237" s="181" t="s">
        <v>3</v>
      </c>
      <c r="I237" s="183"/>
      <c r="L237" s="180"/>
      <c r="M237" s="184"/>
      <c r="N237" s="185"/>
      <c r="O237" s="185"/>
      <c r="P237" s="185"/>
      <c r="Q237" s="185"/>
      <c r="R237" s="185"/>
      <c r="S237" s="185"/>
      <c r="T237" s="186"/>
      <c r="AT237" s="181" t="s">
        <v>138</v>
      </c>
      <c r="AU237" s="181" t="s">
        <v>136</v>
      </c>
      <c r="AV237" s="15" t="s">
        <v>80</v>
      </c>
      <c r="AW237" s="15" t="s">
        <v>34</v>
      </c>
      <c r="AX237" s="15" t="s">
        <v>72</v>
      </c>
      <c r="AY237" s="181" t="s">
        <v>126</v>
      </c>
    </row>
    <row r="238" spans="2:51" s="13" customFormat="1">
      <c r="B238" s="163"/>
      <c r="D238" s="164" t="s">
        <v>138</v>
      </c>
      <c r="E238" s="165" t="s">
        <v>3</v>
      </c>
      <c r="F238" s="166" t="s">
        <v>285</v>
      </c>
      <c r="H238" s="167">
        <v>4.8150000000000004</v>
      </c>
      <c r="I238" s="168"/>
      <c r="L238" s="163"/>
      <c r="M238" s="169"/>
      <c r="N238" s="170"/>
      <c r="O238" s="170"/>
      <c r="P238" s="170"/>
      <c r="Q238" s="170"/>
      <c r="R238" s="170"/>
      <c r="S238" s="170"/>
      <c r="T238" s="171"/>
      <c r="AT238" s="165" t="s">
        <v>138</v>
      </c>
      <c r="AU238" s="165" t="s">
        <v>136</v>
      </c>
      <c r="AV238" s="13" t="s">
        <v>82</v>
      </c>
      <c r="AW238" s="13" t="s">
        <v>34</v>
      </c>
      <c r="AX238" s="13" t="s">
        <v>72</v>
      </c>
      <c r="AY238" s="165" t="s">
        <v>126</v>
      </c>
    </row>
    <row r="239" spans="2:51" s="13" customFormat="1">
      <c r="B239" s="163"/>
      <c r="D239" s="164" t="s">
        <v>138</v>
      </c>
      <c r="E239" s="165" t="s">
        <v>3</v>
      </c>
      <c r="F239" s="166" t="s">
        <v>286</v>
      </c>
      <c r="H239" s="167">
        <v>5.04</v>
      </c>
      <c r="I239" s="168"/>
      <c r="L239" s="163"/>
      <c r="M239" s="169"/>
      <c r="N239" s="170"/>
      <c r="O239" s="170"/>
      <c r="P239" s="170"/>
      <c r="Q239" s="170"/>
      <c r="R239" s="170"/>
      <c r="S239" s="170"/>
      <c r="T239" s="171"/>
      <c r="AT239" s="165" t="s">
        <v>138</v>
      </c>
      <c r="AU239" s="165" t="s">
        <v>136</v>
      </c>
      <c r="AV239" s="13" t="s">
        <v>82</v>
      </c>
      <c r="AW239" s="13" t="s">
        <v>34</v>
      </c>
      <c r="AX239" s="13" t="s">
        <v>72</v>
      </c>
      <c r="AY239" s="165" t="s">
        <v>126</v>
      </c>
    </row>
    <row r="240" spans="2:51" s="16" customFormat="1">
      <c r="B240" s="187"/>
      <c r="D240" s="164" t="s">
        <v>138</v>
      </c>
      <c r="E240" s="188" t="s">
        <v>3</v>
      </c>
      <c r="F240" s="189" t="s">
        <v>189</v>
      </c>
      <c r="H240" s="190">
        <v>1911.239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8" t="s">
        <v>138</v>
      </c>
      <c r="AU240" s="188" t="s">
        <v>136</v>
      </c>
      <c r="AV240" s="16" t="s">
        <v>136</v>
      </c>
      <c r="AW240" s="16" t="s">
        <v>34</v>
      </c>
      <c r="AX240" s="16" t="s">
        <v>72</v>
      </c>
      <c r="AY240" s="188" t="s">
        <v>126</v>
      </c>
    </row>
    <row r="241" spans="1:65" s="14" customFormat="1">
      <c r="B241" s="172"/>
      <c r="D241" s="164" t="s">
        <v>138</v>
      </c>
      <c r="E241" s="173" t="s">
        <v>3</v>
      </c>
      <c r="F241" s="174" t="s">
        <v>140</v>
      </c>
      <c r="H241" s="175">
        <v>1911.239</v>
      </c>
      <c r="I241" s="176"/>
      <c r="L241" s="172"/>
      <c r="M241" s="177"/>
      <c r="N241" s="178"/>
      <c r="O241" s="178"/>
      <c r="P241" s="178"/>
      <c r="Q241" s="178"/>
      <c r="R241" s="178"/>
      <c r="S241" s="178"/>
      <c r="T241" s="179"/>
      <c r="AT241" s="173" t="s">
        <v>138</v>
      </c>
      <c r="AU241" s="173" t="s">
        <v>136</v>
      </c>
      <c r="AV241" s="14" t="s">
        <v>135</v>
      </c>
      <c r="AW241" s="14" t="s">
        <v>34</v>
      </c>
      <c r="AX241" s="14" t="s">
        <v>80</v>
      </c>
      <c r="AY241" s="173" t="s">
        <v>126</v>
      </c>
    </row>
    <row r="242" spans="1:65" s="2" customFormat="1" ht="33" customHeight="1">
      <c r="A242" s="34"/>
      <c r="B242" s="149"/>
      <c r="C242" s="150" t="s">
        <v>179</v>
      </c>
      <c r="D242" s="150" t="s">
        <v>130</v>
      </c>
      <c r="E242" s="151" t="s">
        <v>287</v>
      </c>
      <c r="F242" s="152" t="s">
        <v>288</v>
      </c>
      <c r="G242" s="153" t="s">
        <v>163</v>
      </c>
      <c r="H242" s="154">
        <v>1911.239</v>
      </c>
      <c r="I242" s="155"/>
      <c r="J242" s="156">
        <f>ROUND(I242*H242,2)</f>
        <v>0</v>
      </c>
      <c r="K242" s="152" t="s">
        <v>134</v>
      </c>
      <c r="L242" s="35"/>
      <c r="M242" s="157" t="s">
        <v>3</v>
      </c>
      <c r="N242" s="158" t="s">
        <v>43</v>
      </c>
      <c r="O242" s="55"/>
      <c r="P242" s="159">
        <f>O242*H242</f>
        <v>0</v>
      </c>
      <c r="Q242" s="159">
        <v>0</v>
      </c>
      <c r="R242" s="159">
        <f>Q242*H242</f>
        <v>0</v>
      </c>
      <c r="S242" s="159">
        <v>0</v>
      </c>
      <c r="T242" s="160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61" t="s">
        <v>135</v>
      </c>
      <c r="AT242" s="161" t="s">
        <v>130</v>
      </c>
      <c r="AU242" s="161" t="s">
        <v>136</v>
      </c>
      <c r="AY242" s="19" t="s">
        <v>126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9" t="s">
        <v>80</v>
      </c>
      <c r="BK242" s="162">
        <f>ROUND(I242*H242,2)</f>
        <v>0</v>
      </c>
      <c r="BL242" s="19" t="s">
        <v>135</v>
      </c>
      <c r="BM242" s="161" t="s">
        <v>289</v>
      </c>
    </row>
    <row r="243" spans="1:65" s="13" customFormat="1">
      <c r="B243" s="163"/>
      <c r="D243" s="164" t="s">
        <v>138</v>
      </c>
      <c r="E243" s="165" t="s">
        <v>3</v>
      </c>
      <c r="F243" s="166" t="s">
        <v>290</v>
      </c>
      <c r="H243" s="167">
        <v>1911.239</v>
      </c>
      <c r="I243" s="168"/>
      <c r="L243" s="163"/>
      <c r="M243" s="169"/>
      <c r="N243" s="170"/>
      <c r="O243" s="170"/>
      <c r="P243" s="170"/>
      <c r="Q243" s="170"/>
      <c r="R243" s="170"/>
      <c r="S243" s="170"/>
      <c r="T243" s="171"/>
      <c r="AT243" s="165" t="s">
        <v>138</v>
      </c>
      <c r="AU243" s="165" t="s">
        <v>136</v>
      </c>
      <c r="AV243" s="13" t="s">
        <v>82</v>
      </c>
      <c r="AW243" s="13" t="s">
        <v>34</v>
      </c>
      <c r="AX243" s="13" t="s">
        <v>72</v>
      </c>
      <c r="AY243" s="165" t="s">
        <v>126</v>
      </c>
    </row>
    <row r="244" spans="1:65" s="14" customFormat="1">
      <c r="B244" s="172"/>
      <c r="D244" s="164" t="s">
        <v>138</v>
      </c>
      <c r="E244" s="173" t="s">
        <v>3</v>
      </c>
      <c r="F244" s="174" t="s">
        <v>140</v>
      </c>
      <c r="H244" s="175">
        <v>1911.239</v>
      </c>
      <c r="I244" s="176"/>
      <c r="L244" s="172"/>
      <c r="M244" s="177"/>
      <c r="N244" s="178"/>
      <c r="O244" s="178"/>
      <c r="P244" s="178"/>
      <c r="Q244" s="178"/>
      <c r="R244" s="178"/>
      <c r="S244" s="178"/>
      <c r="T244" s="179"/>
      <c r="AT244" s="173" t="s">
        <v>138</v>
      </c>
      <c r="AU244" s="173" t="s">
        <v>136</v>
      </c>
      <c r="AV244" s="14" t="s">
        <v>135</v>
      </c>
      <c r="AW244" s="14" t="s">
        <v>34</v>
      </c>
      <c r="AX244" s="14" t="s">
        <v>80</v>
      </c>
      <c r="AY244" s="173" t="s">
        <v>126</v>
      </c>
    </row>
    <row r="245" spans="1:65" s="12" customFormat="1" ht="20.85" customHeight="1">
      <c r="B245" s="136"/>
      <c r="D245" s="137" t="s">
        <v>71</v>
      </c>
      <c r="E245" s="147" t="s">
        <v>291</v>
      </c>
      <c r="F245" s="147" t="s">
        <v>292</v>
      </c>
      <c r="I245" s="139"/>
      <c r="J245" s="148">
        <f>BK245</f>
        <v>0</v>
      </c>
      <c r="L245" s="136"/>
      <c r="M245" s="141"/>
      <c r="N245" s="142"/>
      <c r="O245" s="142"/>
      <c r="P245" s="143">
        <f>SUM(P246:P269)</f>
        <v>0</v>
      </c>
      <c r="Q245" s="142"/>
      <c r="R245" s="143">
        <f>SUM(R246:R269)</f>
        <v>0</v>
      </c>
      <c r="S245" s="142"/>
      <c r="T245" s="144">
        <f>SUM(T246:T269)</f>
        <v>0</v>
      </c>
      <c r="AR245" s="137" t="s">
        <v>80</v>
      </c>
      <c r="AT245" s="145" t="s">
        <v>71</v>
      </c>
      <c r="AU245" s="145" t="s">
        <v>82</v>
      </c>
      <c r="AY245" s="137" t="s">
        <v>126</v>
      </c>
      <c r="BK245" s="146">
        <f>SUM(BK246:BK269)</f>
        <v>0</v>
      </c>
    </row>
    <row r="246" spans="1:65" s="2" customFormat="1" ht="55.5" customHeight="1">
      <c r="A246" s="34"/>
      <c r="B246" s="149"/>
      <c r="C246" s="150" t="s">
        <v>238</v>
      </c>
      <c r="D246" s="150" t="s">
        <v>130</v>
      </c>
      <c r="E246" s="151" t="s">
        <v>293</v>
      </c>
      <c r="F246" s="152" t="s">
        <v>294</v>
      </c>
      <c r="G246" s="153" t="s">
        <v>184</v>
      </c>
      <c r="H246" s="154">
        <v>142.428</v>
      </c>
      <c r="I246" s="155"/>
      <c r="J246" s="156">
        <f>ROUND(I246*H246,2)</f>
        <v>0</v>
      </c>
      <c r="K246" s="152" t="s">
        <v>134</v>
      </c>
      <c r="L246" s="35"/>
      <c r="M246" s="157" t="s">
        <v>3</v>
      </c>
      <c r="N246" s="158" t="s">
        <v>43</v>
      </c>
      <c r="O246" s="55"/>
      <c r="P246" s="159">
        <f>O246*H246</f>
        <v>0</v>
      </c>
      <c r="Q246" s="159">
        <v>0</v>
      </c>
      <c r="R246" s="159">
        <f>Q246*H246</f>
        <v>0</v>
      </c>
      <c r="S246" s="159">
        <v>0</v>
      </c>
      <c r="T246" s="160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61" t="s">
        <v>135</v>
      </c>
      <c r="AT246" s="161" t="s">
        <v>130</v>
      </c>
      <c r="AU246" s="161" t="s">
        <v>136</v>
      </c>
      <c r="AY246" s="19" t="s">
        <v>126</v>
      </c>
      <c r="BE246" s="162">
        <f>IF(N246="základní",J246,0)</f>
        <v>0</v>
      </c>
      <c r="BF246" s="162">
        <f>IF(N246="snížená",J246,0)</f>
        <v>0</v>
      </c>
      <c r="BG246" s="162">
        <f>IF(N246="zákl. přenesená",J246,0)</f>
        <v>0</v>
      </c>
      <c r="BH246" s="162">
        <f>IF(N246="sníž. přenesená",J246,0)</f>
        <v>0</v>
      </c>
      <c r="BI246" s="162">
        <f>IF(N246="nulová",J246,0)</f>
        <v>0</v>
      </c>
      <c r="BJ246" s="19" t="s">
        <v>80</v>
      </c>
      <c r="BK246" s="162">
        <f>ROUND(I246*H246,2)</f>
        <v>0</v>
      </c>
      <c r="BL246" s="19" t="s">
        <v>135</v>
      </c>
      <c r="BM246" s="161" t="s">
        <v>295</v>
      </c>
    </row>
    <row r="247" spans="1:65" s="15" customFormat="1">
      <c r="B247" s="180"/>
      <c r="D247" s="164" t="s">
        <v>138</v>
      </c>
      <c r="E247" s="181" t="s">
        <v>3</v>
      </c>
      <c r="F247" s="182" t="s">
        <v>296</v>
      </c>
      <c r="H247" s="181" t="s">
        <v>3</v>
      </c>
      <c r="I247" s="183"/>
      <c r="L247" s="180"/>
      <c r="M247" s="184"/>
      <c r="N247" s="185"/>
      <c r="O247" s="185"/>
      <c r="P247" s="185"/>
      <c r="Q247" s="185"/>
      <c r="R247" s="185"/>
      <c r="S247" s="185"/>
      <c r="T247" s="186"/>
      <c r="AT247" s="181" t="s">
        <v>138</v>
      </c>
      <c r="AU247" s="181" t="s">
        <v>136</v>
      </c>
      <c r="AV247" s="15" t="s">
        <v>80</v>
      </c>
      <c r="AW247" s="15" t="s">
        <v>34</v>
      </c>
      <c r="AX247" s="15" t="s">
        <v>72</v>
      </c>
      <c r="AY247" s="181" t="s">
        <v>126</v>
      </c>
    </row>
    <row r="248" spans="1:65" s="13" customFormat="1">
      <c r="B248" s="163"/>
      <c r="D248" s="164" t="s">
        <v>138</v>
      </c>
      <c r="E248" s="165" t="s">
        <v>3</v>
      </c>
      <c r="F248" s="166" t="s">
        <v>297</v>
      </c>
      <c r="H248" s="167">
        <v>67.433999999999997</v>
      </c>
      <c r="I248" s="168"/>
      <c r="L248" s="163"/>
      <c r="M248" s="169"/>
      <c r="N248" s="170"/>
      <c r="O248" s="170"/>
      <c r="P248" s="170"/>
      <c r="Q248" s="170"/>
      <c r="R248" s="170"/>
      <c r="S248" s="170"/>
      <c r="T248" s="171"/>
      <c r="AT248" s="165" t="s">
        <v>138</v>
      </c>
      <c r="AU248" s="165" t="s">
        <v>136</v>
      </c>
      <c r="AV248" s="13" t="s">
        <v>82</v>
      </c>
      <c r="AW248" s="13" t="s">
        <v>34</v>
      </c>
      <c r="AX248" s="13" t="s">
        <v>72</v>
      </c>
      <c r="AY248" s="165" t="s">
        <v>126</v>
      </c>
    </row>
    <row r="249" spans="1:65" s="13" customFormat="1">
      <c r="B249" s="163"/>
      <c r="D249" s="164" t="s">
        <v>138</v>
      </c>
      <c r="E249" s="165" t="s">
        <v>3</v>
      </c>
      <c r="F249" s="166" t="s">
        <v>298</v>
      </c>
      <c r="H249" s="167">
        <v>74.994</v>
      </c>
      <c r="I249" s="168"/>
      <c r="L249" s="163"/>
      <c r="M249" s="169"/>
      <c r="N249" s="170"/>
      <c r="O249" s="170"/>
      <c r="P249" s="170"/>
      <c r="Q249" s="170"/>
      <c r="R249" s="170"/>
      <c r="S249" s="170"/>
      <c r="T249" s="171"/>
      <c r="AT249" s="165" t="s">
        <v>138</v>
      </c>
      <c r="AU249" s="165" t="s">
        <v>136</v>
      </c>
      <c r="AV249" s="13" t="s">
        <v>82</v>
      </c>
      <c r="AW249" s="13" t="s">
        <v>34</v>
      </c>
      <c r="AX249" s="13" t="s">
        <v>72</v>
      </c>
      <c r="AY249" s="165" t="s">
        <v>126</v>
      </c>
    </row>
    <row r="250" spans="1:65" s="14" customFormat="1">
      <c r="B250" s="172"/>
      <c r="D250" s="164" t="s">
        <v>138</v>
      </c>
      <c r="E250" s="173" t="s">
        <v>3</v>
      </c>
      <c r="F250" s="174" t="s">
        <v>140</v>
      </c>
      <c r="H250" s="175">
        <v>142.428</v>
      </c>
      <c r="I250" s="176"/>
      <c r="L250" s="172"/>
      <c r="M250" s="177"/>
      <c r="N250" s="178"/>
      <c r="O250" s="178"/>
      <c r="P250" s="178"/>
      <c r="Q250" s="178"/>
      <c r="R250" s="178"/>
      <c r="S250" s="178"/>
      <c r="T250" s="179"/>
      <c r="AT250" s="173" t="s">
        <v>138</v>
      </c>
      <c r="AU250" s="173" t="s">
        <v>136</v>
      </c>
      <c r="AV250" s="14" t="s">
        <v>135</v>
      </c>
      <c r="AW250" s="14" t="s">
        <v>34</v>
      </c>
      <c r="AX250" s="14" t="s">
        <v>80</v>
      </c>
      <c r="AY250" s="173" t="s">
        <v>126</v>
      </c>
    </row>
    <row r="251" spans="1:65" s="2" customFormat="1" ht="55.5" customHeight="1">
      <c r="A251" s="34"/>
      <c r="B251" s="149"/>
      <c r="C251" s="150" t="s">
        <v>9</v>
      </c>
      <c r="D251" s="150" t="s">
        <v>130</v>
      </c>
      <c r="E251" s="151" t="s">
        <v>299</v>
      </c>
      <c r="F251" s="152" t="s">
        <v>300</v>
      </c>
      <c r="G251" s="153" t="s">
        <v>184</v>
      </c>
      <c r="H251" s="154">
        <v>164.083</v>
      </c>
      <c r="I251" s="155"/>
      <c r="J251" s="156">
        <f>ROUND(I251*H251,2)</f>
        <v>0</v>
      </c>
      <c r="K251" s="152" t="s">
        <v>134</v>
      </c>
      <c r="L251" s="35"/>
      <c r="M251" s="157" t="s">
        <v>3</v>
      </c>
      <c r="N251" s="158" t="s">
        <v>43</v>
      </c>
      <c r="O251" s="55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61" t="s">
        <v>135</v>
      </c>
      <c r="AT251" s="161" t="s">
        <v>130</v>
      </c>
      <c r="AU251" s="161" t="s">
        <v>136</v>
      </c>
      <c r="AY251" s="19" t="s">
        <v>126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9" t="s">
        <v>80</v>
      </c>
      <c r="BK251" s="162">
        <f>ROUND(I251*H251,2)</f>
        <v>0</v>
      </c>
      <c r="BL251" s="19" t="s">
        <v>135</v>
      </c>
      <c r="BM251" s="161" t="s">
        <v>301</v>
      </c>
    </row>
    <row r="252" spans="1:65" s="13" customFormat="1">
      <c r="B252" s="163"/>
      <c r="D252" s="164" t="s">
        <v>138</v>
      </c>
      <c r="E252" s="165" t="s">
        <v>3</v>
      </c>
      <c r="F252" s="166" t="s">
        <v>302</v>
      </c>
      <c r="H252" s="167">
        <v>494.43299999999999</v>
      </c>
      <c r="I252" s="168"/>
      <c r="L252" s="163"/>
      <c r="M252" s="169"/>
      <c r="N252" s="170"/>
      <c r="O252" s="170"/>
      <c r="P252" s="170"/>
      <c r="Q252" s="170"/>
      <c r="R252" s="170"/>
      <c r="S252" s="170"/>
      <c r="T252" s="171"/>
      <c r="AT252" s="165" t="s">
        <v>138</v>
      </c>
      <c r="AU252" s="165" t="s">
        <v>136</v>
      </c>
      <c r="AV252" s="13" t="s">
        <v>82</v>
      </c>
      <c r="AW252" s="13" t="s">
        <v>34</v>
      </c>
      <c r="AX252" s="13" t="s">
        <v>72</v>
      </c>
      <c r="AY252" s="165" t="s">
        <v>126</v>
      </c>
    </row>
    <row r="253" spans="1:65" s="13" customFormat="1">
      <c r="B253" s="163"/>
      <c r="D253" s="164" t="s">
        <v>138</v>
      </c>
      <c r="E253" s="165" t="s">
        <v>3</v>
      </c>
      <c r="F253" s="166" t="s">
        <v>303</v>
      </c>
      <c r="H253" s="167">
        <v>-330.35</v>
      </c>
      <c r="I253" s="168"/>
      <c r="L253" s="163"/>
      <c r="M253" s="169"/>
      <c r="N253" s="170"/>
      <c r="O253" s="170"/>
      <c r="P253" s="170"/>
      <c r="Q253" s="170"/>
      <c r="R253" s="170"/>
      <c r="S253" s="170"/>
      <c r="T253" s="171"/>
      <c r="AT253" s="165" t="s">
        <v>138</v>
      </c>
      <c r="AU253" s="165" t="s">
        <v>136</v>
      </c>
      <c r="AV253" s="13" t="s">
        <v>82</v>
      </c>
      <c r="AW253" s="13" t="s">
        <v>34</v>
      </c>
      <c r="AX253" s="13" t="s">
        <v>72</v>
      </c>
      <c r="AY253" s="165" t="s">
        <v>126</v>
      </c>
    </row>
    <row r="254" spans="1:65" s="14" customFormat="1">
      <c r="B254" s="172"/>
      <c r="D254" s="164" t="s">
        <v>138</v>
      </c>
      <c r="E254" s="173" t="s">
        <v>3</v>
      </c>
      <c r="F254" s="174" t="s">
        <v>140</v>
      </c>
      <c r="H254" s="175">
        <v>164.08299999999997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3" t="s">
        <v>138</v>
      </c>
      <c r="AU254" s="173" t="s">
        <v>136</v>
      </c>
      <c r="AV254" s="14" t="s">
        <v>135</v>
      </c>
      <c r="AW254" s="14" t="s">
        <v>34</v>
      </c>
      <c r="AX254" s="14" t="s">
        <v>80</v>
      </c>
      <c r="AY254" s="173" t="s">
        <v>126</v>
      </c>
    </row>
    <row r="255" spans="1:65" s="2" customFormat="1" ht="55.5" customHeight="1">
      <c r="A255" s="34"/>
      <c r="B255" s="149"/>
      <c r="C255" s="150" t="s">
        <v>291</v>
      </c>
      <c r="D255" s="150" t="s">
        <v>130</v>
      </c>
      <c r="E255" s="151" t="s">
        <v>304</v>
      </c>
      <c r="F255" s="152" t="s">
        <v>305</v>
      </c>
      <c r="G255" s="153" t="s">
        <v>184</v>
      </c>
      <c r="H255" s="154">
        <v>1476.7470000000001</v>
      </c>
      <c r="I255" s="155"/>
      <c r="J255" s="156">
        <f>ROUND(I255*H255,2)</f>
        <v>0</v>
      </c>
      <c r="K255" s="152" t="s">
        <v>134</v>
      </c>
      <c r="L255" s="35"/>
      <c r="M255" s="157" t="s">
        <v>3</v>
      </c>
      <c r="N255" s="158" t="s">
        <v>43</v>
      </c>
      <c r="O255" s="55"/>
      <c r="P255" s="159">
        <f>O255*H255</f>
        <v>0</v>
      </c>
      <c r="Q255" s="159">
        <v>0</v>
      </c>
      <c r="R255" s="159">
        <f>Q255*H255</f>
        <v>0</v>
      </c>
      <c r="S255" s="159">
        <v>0</v>
      </c>
      <c r="T255" s="160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161" t="s">
        <v>135</v>
      </c>
      <c r="AT255" s="161" t="s">
        <v>130</v>
      </c>
      <c r="AU255" s="161" t="s">
        <v>136</v>
      </c>
      <c r="AY255" s="19" t="s">
        <v>126</v>
      </c>
      <c r="BE255" s="162">
        <f>IF(N255="základní",J255,0)</f>
        <v>0</v>
      </c>
      <c r="BF255" s="162">
        <f>IF(N255="snížená",J255,0)</f>
        <v>0</v>
      </c>
      <c r="BG255" s="162">
        <f>IF(N255="zákl. přenesená",J255,0)</f>
        <v>0</v>
      </c>
      <c r="BH255" s="162">
        <f>IF(N255="sníž. přenesená",J255,0)</f>
        <v>0</v>
      </c>
      <c r="BI255" s="162">
        <f>IF(N255="nulová",J255,0)</f>
        <v>0</v>
      </c>
      <c r="BJ255" s="19" t="s">
        <v>80</v>
      </c>
      <c r="BK255" s="162">
        <f>ROUND(I255*H255,2)</f>
        <v>0</v>
      </c>
      <c r="BL255" s="19" t="s">
        <v>135</v>
      </c>
      <c r="BM255" s="161" t="s">
        <v>306</v>
      </c>
    </row>
    <row r="256" spans="1:65" s="13" customFormat="1">
      <c r="B256" s="163"/>
      <c r="D256" s="164" t="s">
        <v>138</v>
      </c>
      <c r="E256" s="165" t="s">
        <v>3</v>
      </c>
      <c r="F256" s="166" t="s">
        <v>307</v>
      </c>
      <c r="H256" s="167">
        <v>1476.7470000000001</v>
      </c>
      <c r="I256" s="168"/>
      <c r="L256" s="163"/>
      <c r="M256" s="169"/>
      <c r="N256" s="170"/>
      <c r="O256" s="170"/>
      <c r="P256" s="170"/>
      <c r="Q256" s="170"/>
      <c r="R256" s="170"/>
      <c r="S256" s="170"/>
      <c r="T256" s="171"/>
      <c r="AT256" s="165" t="s">
        <v>138</v>
      </c>
      <c r="AU256" s="165" t="s">
        <v>136</v>
      </c>
      <c r="AV256" s="13" t="s">
        <v>82</v>
      </c>
      <c r="AW256" s="13" t="s">
        <v>34</v>
      </c>
      <c r="AX256" s="13" t="s">
        <v>72</v>
      </c>
      <c r="AY256" s="165" t="s">
        <v>126</v>
      </c>
    </row>
    <row r="257" spans="1:65" s="14" customFormat="1">
      <c r="B257" s="172"/>
      <c r="D257" s="164" t="s">
        <v>138</v>
      </c>
      <c r="E257" s="173" t="s">
        <v>3</v>
      </c>
      <c r="F257" s="174" t="s">
        <v>140</v>
      </c>
      <c r="H257" s="175">
        <v>1476.7470000000001</v>
      </c>
      <c r="I257" s="176"/>
      <c r="L257" s="172"/>
      <c r="M257" s="177"/>
      <c r="N257" s="178"/>
      <c r="O257" s="178"/>
      <c r="P257" s="178"/>
      <c r="Q257" s="178"/>
      <c r="R257" s="178"/>
      <c r="S257" s="178"/>
      <c r="T257" s="179"/>
      <c r="AT257" s="173" t="s">
        <v>138</v>
      </c>
      <c r="AU257" s="173" t="s">
        <v>136</v>
      </c>
      <c r="AV257" s="14" t="s">
        <v>135</v>
      </c>
      <c r="AW257" s="14" t="s">
        <v>34</v>
      </c>
      <c r="AX257" s="14" t="s">
        <v>80</v>
      </c>
      <c r="AY257" s="173" t="s">
        <v>126</v>
      </c>
    </row>
    <row r="258" spans="1:65" s="2" customFormat="1" ht="55.5" customHeight="1">
      <c r="A258" s="34"/>
      <c r="B258" s="149"/>
      <c r="C258" s="150" t="s">
        <v>308</v>
      </c>
      <c r="D258" s="150" t="s">
        <v>130</v>
      </c>
      <c r="E258" s="151" t="s">
        <v>309</v>
      </c>
      <c r="F258" s="152" t="s">
        <v>310</v>
      </c>
      <c r="G258" s="153" t="s">
        <v>184</v>
      </c>
      <c r="H258" s="154">
        <v>164.083</v>
      </c>
      <c r="I258" s="155"/>
      <c r="J258" s="156">
        <f>ROUND(I258*H258,2)</f>
        <v>0</v>
      </c>
      <c r="K258" s="152" t="s">
        <v>134</v>
      </c>
      <c r="L258" s="35"/>
      <c r="M258" s="157" t="s">
        <v>3</v>
      </c>
      <c r="N258" s="158" t="s">
        <v>43</v>
      </c>
      <c r="O258" s="55"/>
      <c r="P258" s="159">
        <f>O258*H258</f>
        <v>0</v>
      </c>
      <c r="Q258" s="159">
        <v>0</v>
      </c>
      <c r="R258" s="159">
        <f>Q258*H258</f>
        <v>0</v>
      </c>
      <c r="S258" s="159">
        <v>0</v>
      </c>
      <c r="T258" s="16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61" t="s">
        <v>135</v>
      </c>
      <c r="AT258" s="161" t="s">
        <v>130</v>
      </c>
      <c r="AU258" s="161" t="s">
        <v>136</v>
      </c>
      <c r="AY258" s="19" t="s">
        <v>126</v>
      </c>
      <c r="BE258" s="162">
        <f>IF(N258="základní",J258,0)</f>
        <v>0</v>
      </c>
      <c r="BF258" s="162">
        <f>IF(N258="snížená",J258,0)</f>
        <v>0</v>
      </c>
      <c r="BG258" s="162">
        <f>IF(N258="zákl. přenesená",J258,0)</f>
        <v>0</v>
      </c>
      <c r="BH258" s="162">
        <f>IF(N258="sníž. přenesená",J258,0)</f>
        <v>0</v>
      </c>
      <c r="BI258" s="162">
        <f>IF(N258="nulová",J258,0)</f>
        <v>0</v>
      </c>
      <c r="BJ258" s="19" t="s">
        <v>80</v>
      </c>
      <c r="BK258" s="162">
        <f>ROUND(I258*H258,2)</f>
        <v>0</v>
      </c>
      <c r="BL258" s="19" t="s">
        <v>135</v>
      </c>
      <c r="BM258" s="161" t="s">
        <v>311</v>
      </c>
    </row>
    <row r="259" spans="1:65" s="13" customFormat="1">
      <c r="B259" s="163"/>
      <c r="D259" s="164" t="s">
        <v>138</v>
      </c>
      <c r="E259" s="165" t="s">
        <v>3</v>
      </c>
      <c r="F259" s="166" t="s">
        <v>302</v>
      </c>
      <c r="H259" s="167">
        <v>494.43299999999999</v>
      </c>
      <c r="I259" s="168"/>
      <c r="L259" s="163"/>
      <c r="M259" s="169"/>
      <c r="N259" s="170"/>
      <c r="O259" s="170"/>
      <c r="P259" s="170"/>
      <c r="Q259" s="170"/>
      <c r="R259" s="170"/>
      <c r="S259" s="170"/>
      <c r="T259" s="171"/>
      <c r="AT259" s="165" t="s">
        <v>138</v>
      </c>
      <c r="AU259" s="165" t="s">
        <v>136</v>
      </c>
      <c r="AV259" s="13" t="s">
        <v>82</v>
      </c>
      <c r="AW259" s="13" t="s">
        <v>34</v>
      </c>
      <c r="AX259" s="13" t="s">
        <v>72</v>
      </c>
      <c r="AY259" s="165" t="s">
        <v>126</v>
      </c>
    </row>
    <row r="260" spans="1:65" s="13" customFormat="1">
      <c r="B260" s="163"/>
      <c r="D260" s="164" t="s">
        <v>138</v>
      </c>
      <c r="E260" s="165" t="s">
        <v>3</v>
      </c>
      <c r="F260" s="166" t="s">
        <v>303</v>
      </c>
      <c r="H260" s="167">
        <v>-330.35</v>
      </c>
      <c r="I260" s="168"/>
      <c r="L260" s="163"/>
      <c r="M260" s="169"/>
      <c r="N260" s="170"/>
      <c r="O260" s="170"/>
      <c r="P260" s="170"/>
      <c r="Q260" s="170"/>
      <c r="R260" s="170"/>
      <c r="S260" s="170"/>
      <c r="T260" s="171"/>
      <c r="AT260" s="165" t="s">
        <v>138</v>
      </c>
      <c r="AU260" s="165" t="s">
        <v>136</v>
      </c>
      <c r="AV260" s="13" t="s">
        <v>82</v>
      </c>
      <c r="AW260" s="13" t="s">
        <v>34</v>
      </c>
      <c r="AX260" s="13" t="s">
        <v>72</v>
      </c>
      <c r="AY260" s="165" t="s">
        <v>126</v>
      </c>
    </row>
    <row r="261" spans="1:65" s="14" customFormat="1">
      <c r="B261" s="172"/>
      <c r="D261" s="164" t="s">
        <v>138</v>
      </c>
      <c r="E261" s="173" t="s">
        <v>3</v>
      </c>
      <c r="F261" s="174" t="s">
        <v>140</v>
      </c>
      <c r="H261" s="175">
        <v>164.08299999999997</v>
      </c>
      <c r="I261" s="176"/>
      <c r="L261" s="172"/>
      <c r="M261" s="177"/>
      <c r="N261" s="178"/>
      <c r="O261" s="178"/>
      <c r="P261" s="178"/>
      <c r="Q261" s="178"/>
      <c r="R261" s="178"/>
      <c r="S261" s="178"/>
      <c r="T261" s="179"/>
      <c r="AT261" s="173" t="s">
        <v>138</v>
      </c>
      <c r="AU261" s="173" t="s">
        <v>136</v>
      </c>
      <c r="AV261" s="14" t="s">
        <v>135</v>
      </c>
      <c r="AW261" s="14" t="s">
        <v>34</v>
      </c>
      <c r="AX261" s="14" t="s">
        <v>80</v>
      </c>
      <c r="AY261" s="173" t="s">
        <v>126</v>
      </c>
    </row>
    <row r="262" spans="1:65" s="2" customFormat="1" ht="66.75" customHeight="1">
      <c r="A262" s="34"/>
      <c r="B262" s="149"/>
      <c r="C262" s="150" t="s">
        <v>312</v>
      </c>
      <c r="D262" s="150" t="s">
        <v>130</v>
      </c>
      <c r="E262" s="151" t="s">
        <v>313</v>
      </c>
      <c r="F262" s="152" t="s">
        <v>314</v>
      </c>
      <c r="G262" s="153" t="s">
        <v>184</v>
      </c>
      <c r="H262" s="154">
        <v>1476.7470000000001</v>
      </c>
      <c r="I262" s="155"/>
      <c r="J262" s="156">
        <f>ROUND(I262*H262,2)</f>
        <v>0</v>
      </c>
      <c r="K262" s="152" t="s">
        <v>134</v>
      </c>
      <c r="L262" s="35"/>
      <c r="M262" s="157" t="s">
        <v>3</v>
      </c>
      <c r="N262" s="158" t="s">
        <v>43</v>
      </c>
      <c r="O262" s="55"/>
      <c r="P262" s="159">
        <f>O262*H262</f>
        <v>0</v>
      </c>
      <c r="Q262" s="159">
        <v>0</v>
      </c>
      <c r="R262" s="159">
        <f>Q262*H262</f>
        <v>0</v>
      </c>
      <c r="S262" s="159">
        <v>0</v>
      </c>
      <c r="T262" s="160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61" t="s">
        <v>135</v>
      </c>
      <c r="AT262" s="161" t="s">
        <v>130</v>
      </c>
      <c r="AU262" s="161" t="s">
        <v>136</v>
      </c>
      <c r="AY262" s="19" t="s">
        <v>126</v>
      </c>
      <c r="BE262" s="162">
        <f>IF(N262="základní",J262,0)</f>
        <v>0</v>
      </c>
      <c r="BF262" s="162">
        <f>IF(N262="snížená",J262,0)</f>
        <v>0</v>
      </c>
      <c r="BG262" s="162">
        <f>IF(N262="zákl. přenesená",J262,0)</f>
        <v>0</v>
      </c>
      <c r="BH262" s="162">
        <f>IF(N262="sníž. přenesená",J262,0)</f>
        <v>0</v>
      </c>
      <c r="BI262" s="162">
        <f>IF(N262="nulová",J262,0)</f>
        <v>0</v>
      </c>
      <c r="BJ262" s="19" t="s">
        <v>80</v>
      </c>
      <c r="BK262" s="162">
        <f>ROUND(I262*H262,2)</f>
        <v>0</v>
      </c>
      <c r="BL262" s="19" t="s">
        <v>135</v>
      </c>
      <c r="BM262" s="161" t="s">
        <v>315</v>
      </c>
    </row>
    <row r="263" spans="1:65" s="13" customFormat="1">
      <c r="B263" s="163"/>
      <c r="D263" s="164" t="s">
        <v>138</v>
      </c>
      <c r="E263" s="165" t="s">
        <v>3</v>
      </c>
      <c r="F263" s="166" t="s">
        <v>307</v>
      </c>
      <c r="H263" s="167">
        <v>1476.7470000000001</v>
      </c>
      <c r="I263" s="168"/>
      <c r="L263" s="163"/>
      <c r="M263" s="169"/>
      <c r="N263" s="170"/>
      <c r="O263" s="170"/>
      <c r="P263" s="170"/>
      <c r="Q263" s="170"/>
      <c r="R263" s="170"/>
      <c r="S263" s="170"/>
      <c r="T263" s="171"/>
      <c r="AT263" s="165" t="s">
        <v>138</v>
      </c>
      <c r="AU263" s="165" t="s">
        <v>136</v>
      </c>
      <c r="AV263" s="13" t="s">
        <v>82</v>
      </c>
      <c r="AW263" s="13" t="s">
        <v>34</v>
      </c>
      <c r="AX263" s="13" t="s">
        <v>72</v>
      </c>
      <c r="AY263" s="165" t="s">
        <v>126</v>
      </c>
    </row>
    <row r="264" spans="1:65" s="14" customFormat="1">
      <c r="B264" s="172"/>
      <c r="D264" s="164" t="s">
        <v>138</v>
      </c>
      <c r="E264" s="173" t="s">
        <v>3</v>
      </c>
      <c r="F264" s="174" t="s">
        <v>140</v>
      </c>
      <c r="H264" s="175">
        <v>1476.7470000000001</v>
      </c>
      <c r="I264" s="176"/>
      <c r="L264" s="172"/>
      <c r="M264" s="177"/>
      <c r="N264" s="178"/>
      <c r="O264" s="178"/>
      <c r="P264" s="178"/>
      <c r="Q264" s="178"/>
      <c r="R264" s="178"/>
      <c r="S264" s="178"/>
      <c r="T264" s="179"/>
      <c r="AT264" s="173" t="s">
        <v>138</v>
      </c>
      <c r="AU264" s="173" t="s">
        <v>136</v>
      </c>
      <c r="AV264" s="14" t="s">
        <v>135</v>
      </c>
      <c r="AW264" s="14" t="s">
        <v>34</v>
      </c>
      <c r="AX264" s="14" t="s">
        <v>80</v>
      </c>
      <c r="AY264" s="173" t="s">
        <v>126</v>
      </c>
    </row>
    <row r="265" spans="1:65" s="2" customFormat="1" ht="33" customHeight="1">
      <c r="A265" s="34"/>
      <c r="B265" s="149"/>
      <c r="C265" s="150" t="s">
        <v>316</v>
      </c>
      <c r="D265" s="150" t="s">
        <v>130</v>
      </c>
      <c r="E265" s="151" t="s">
        <v>317</v>
      </c>
      <c r="F265" s="152" t="s">
        <v>318</v>
      </c>
      <c r="G265" s="153" t="s">
        <v>184</v>
      </c>
      <c r="H265" s="154">
        <v>142.428</v>
      </c>
      <c r="I265" s="155"/>
      <c r="J265" s="156">
        <f>ROUND(I265*H265,2)</f>
        <v>0</v>
      </c>
      <c r="K265" s="152" t="s">
        <v>134</v>
      </c>
      <c r="L265" s="35"/>
      <c r="M265" s="157" t="s">
        <v>3</v>
      </c>
      <c r="N265" s="158" t="s">
        <v>43</v>
      </c>
      <c r="O265" s="55"/>
      <c r="P265" s="159">
        <f>O265*H265</f>
        <v>0</v>
      </c>
      <c r="Q265" s="159">
        <v>0</v>
      </c>
      <c r="R265" s="159">
        <f>Q265*H265</f>
        <v>0</v>
      </c>
      <c r="S265" s="159">
        <v>0</v>
      </c>
      <c r="T265" s="160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61" t="s">
        <v>135</v>
      </c>
      <c r="AT265" s="161" t="s">
        <v>130</v>
      </c>
      <c r="AU265" s="161" t="s">
        <v>136</v>
      </c>
      <c r="AY265" s="19" t="s">
        <v>126</v>
      </c>
      <c r="BE265" s="162">
        <f>IF(N265="základní",J265,0)</f>
        <v>0</v>
      </c>
      <c r="BF265" s="162">
        <f>IF(N265="snížená",J265,0)</f>
        <v>0</v>
      </c>
      <c r="BG265" s="162">
        <f>IF(N265="zákl. přenesená",J265,0)</f>
        <v>0</v>
      </c>
      <c r="BH265" s="162">
        <f>IF(N265="sníž. přenesená",J265,0)</f>
        <v>0</v>
      </c>
      <c r="BI265" s="162">
        <f>IF(N265="nulová",J265,0)</f>
        <v>0</v>
      </c>
      <c r="BJ265" s="19" t="s">
        <v>80</v>
      </c>
      <c r="BK265" s="162">
        <f>ROUND(I265*H265,2)</f>
        <v>0</v>
      </c>
      <c r="BL265" s="19" t="s">
        <v>135</v>
      </c>
      <c r="BM265" s="161" t="s">
        <v>319</v>
      </c>
    </row>
    <row r="266" spans="1:65" s="15" customFormat="1">
      <c r="B266" s="180"/>
      <c r="D266" s="164" t="s">
        <v>138</v>
      </c>
      <c r="E266" s="181" t="s">
        <v>3</v>
      </c>
      <c r="F266" s="182" t="s">
        <v>296</v>
      </c>
      <c r="H266" s="181" t="s">
        <v>3</v>
      </c>
      <c r="I266" s="183"/>
      <c r="L266" s="180"/>
      <c r="M266" s="184"/>
      <c r="N266" s="185"/>
      <c r="O266" s="185"/>
      <c r="P266" s="185"/>
      <c r="Q266" s="185"/>
      <c r="R266" s="185"/>
      <c r="S266" s="185"/>
      <c r="T266" s="186"/>
      <c r="AT266" s="181" t="s">
        <v>138</v>
      </c>
      <c r="AU266" s="181" t="s">
        <v>136</v>
      </c>
      <c r="AV266" s="15" t="s">
        <v>80</v>
      </c>
      <c r="AW266" s="15" t="s">
        <v>34</v>
      </c>
      <c r="AX266" s="15" t="s">
        <v>72</v>
      </c>
      <c r="AY266" s="181" t="s">
        <v>126</v>
      </c>
    </row>
    <row r="267" spans="1:65" s="13" customFormat="1">
      <c r="B267" s="163"/>
      <c r="D267" s="164" t="s">
        <v>138</v>
      </c>
      <c r="E267" s="165" t="s">
        <v>3</v>
      </c>
      <c r="F267" s="166" t="s">
        <v>297</v>
      </c>
      <c r="H267" s="167">
        <v>67.433999999999997</v>
      </c>
      <c r="I267" s="168"/>
      <c r="L267" s="163"/>
      <c r="M267" s="169"/>
      <c r="N267" s="170"/>
      <c r="O267" s="170"/>
      <c r="P267" s="170"/>
      <c r="Q267" s="170"/>
      <c r="R267" s="170"/>
      <c r="S267" s="170"/>
      <c r="T267" s="171"/>
      <c r="AT267" s="165" t="s">
        <v>138</v>
      </c>
      <c r="AU267" s="165" t="s">
        <v>136</v>
      </c>
      <c r="AV267" s="13" t="s">
        <v>82</v>
      </c>
      <c r="AW267" s="13" t="s">
        <v>34</v>
      </c>
      <c r="AX267" s="13" t="s">
        <v>72</v>
      </c>
      <c r="AY267" s="165" t="s">
        <v>126</v>
      </c>
    </row>
    <row r="268" spans="1:65" s="13" customFormat="1">
      <c r="B268" s="163"/>
      <c r="D268" s="164" t="s">
        <v>138</v>
      </c>
      <c r="E268" s="165" t="s">
        <v>3</v>
      </c>
      <c r="F268" s="166" t="s">
        <v>298</v>
      </c>
      <c r="H268" s="167">
        <v>74.994</v>
      </c>
      <c r="I268" s="168"/>
      <c r="L268" s="163"/>
      <c r="M268" s="169"/>
      <c r="N268" s="170"/>
      <c r="O268" s="170"/>
      <c r="P268" s="170"/>
      <c r="Q268" s="170"/>
      <c r="R268" s="170"/>
      <c r="S268" s="170"/>
      <c r="T268" s="171"/>
      <c r="AT268" s="165" t="s">
        <v>138</v>
      </c>
      <c r="AU268" s="165" t="s">
        <v>136</v>
      </c>
      <c r="AV268" s="13" t="s">
        <v>82</v>
      </c>
      <c r="AW268" s="13" t="s">
        <v>34</v>
      </c>
      <c r="AX268" s="13" t="s">
        <v>72</v>
      </c>
      <c r="AY268" s="165" t="s">
        <v>126</v>
      </c>
    </row>
    <row r="269" spans="1:65" s="14" customFormat="1">
      <c r="B269" s="172"/>
      <c r="D269" s="164" t="s">
        <v>138</v>
      </c>
      <c r="E269" s="173" t="s">
        <v>3</v>
      </c>
      <c r="F269" s="174" t="s">
        <v>140</v>
      </c>
      <c r="H269" s="175">
        <v>142.428</v>
      </c>
      <c r="I269" s="176"/>
      <c r="L269" s="172"/>
      <c r="M269" s="177"/>
      <c r="N269" s="178"/>
      <c r="O269" s="178"/>
      <c r="P269" s="178"/>
      <c r="Q269" s="178"/>
      <c r="R269" s="178"/>
      <c r="S269" s="178"/>
      <c r="T269" s="179"/>
      <c r="AT269" s="173" t="s">
        <v>138</v>
      </c>
      <c r="AU269" s="173" t="s">
        <v>136</v>
      </c>
      <c r="AV269" s="14" t="s">
        <v>135</v>
      </c>
      <c r="AW269" s="14" t="s">
        <v>34</v>
      </c>
      <c r="AX269" s="14" t="s">
        <v>80</v>
      </c>
      <c r="AY269" s="173" t="s">
        <v>126</v>
      </c>
    </row>
    <row r="270" spans="1:65" s="12" customFormat="1" ht="20.85" customHeight="1">
      <c r="B270" s="136"/>
      <c r="D270" s="137" t="s">
        <v>71</v>
      </c>
      <c r="E270" s="147" t="s">
        <v>308</v>
      </c>
      <c r="F270" s="147" t="s">
        <v>320</v>
      </c>
      <c r="I270" s="139"/>
      <c r="J270" s="148">
        <f>BK270</f>
        <v>0</v>
      </c>
      <c r="L270" s="136"/>
      <c r="M270" s="141"/>
      <c r="N270" s="142"/>
      <c r="O270" s="142"/>
      <c r="P270" s="143">
        <f>SUM(P271:P292)</f>
        <v>0</v>
      </c>
      <c r="Q270" s="142"/>
      <c r="R270" s="143">
        <f>SUM(R271:R292)</f>
        <v>0</v>
      </c>
      <c r="S270" s="142"/>
      <c r="T270" s="144">
        <f>SUM(T271:T292)</f>
        <v>0</v>
      </c>
      <c r="AR270" s="137" t="s">
        <v>80</v>
      </c>
      <c r="AT270" s="145" t="s">
        <v>71</v>
      </c>
      <c r="AU270" s="145" t="s">
        <v>82</v>
      </c>
      <c r="AY270" s="137" t="s">
        <v>126</v>
      </c>
      <c r="BK270" s="146">
        <f>SUM(BK271:BK292)</f>
        <v>0</v>
      </c>
    </row>
    <row r="271" spans="1:65" s="2" customFormat="1" ht="33" customHeight="1">
      <c r="A271" s="34"/>
      <c r="B271" s="149"/>
      <c r="C271" s="150" t="s">
        <v>321</v>
      </c>
      <c r="D271" s="150" t="s">
        <v>130</v>
      </c>
      <c r="E271" s="151" t="s">
        <v>322</v>
      </c>
      <c r="F271" s="152" t="s">
        <v>323</v>
      </c>
      <c r="G271" s="153" t="s">
        <v>324</v>
      </c>
      <c r="H271" s="154">
        <v>328.166</v>
      </c>
      <c r="I271" s="155"/>
      <c r="J271" s="156">
        <f>ROUND(I271*H271,2)</f>
        <v>0</v>
      </c>
      <c r="K271" s="152" t="s">
        <v>134</v>
      </c>
      <c r="L271" s="35"/>
      <c r="M271" s="157" t="s">
        <v>3</v>
      </c>
      <c r="N271" s="158" t="s">
        <v>43</v>
      </c>
      <c r="O271" s="55"/>
      <c r="P271" s="159">
        <f>O271*H271</f>
        <v>0</v>
      </c>
      <c r="Q271" s="159">
        <v>0</v>
      </c>
      <c r="R271" s="159">
        <f>Q271*H271</f>
        <v>0</v>
      </c>
      <c r="S271" s="159">
        <v>0</v>
      </c>
      <c r="T271" s="160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61" t="s">
        <v>135</v>
      </c>
      <c r="AT271" s="161" t="s">
        <v>130</v>
      </c>
      <c r="AU271" s="161" t="s">
        <v>136</v>
      </c>
      <c r="AY271" s="19" t="s">
        <v>126</v>
      </c>
      <c r="BE271" s="162">
        <f>IF(N271="základní",J271,0)</f>
        <v>0</v>
      </c>
      <c r="BF271" s="162">
        <f>IF(N271="snížená",J271,0)</f>
        <v>0</v>
      </c>
      <c r="BG271" s="162">
        <f>IF(N271="zákl. přenesená",J271,0)</f>
        <v>0</v>
      </c>
      <c r="BH271" s="162">
        <f>IF(N271="sníž. přenesená",J271,0)</f>
        <v>0</v>
      </c>
      <c r="BI271" s="162">
        <f>IF(N271="nulová",J271,0)</f>
        <v>0</v>
      </c>
      <c r="BJ271" s="19" t="s">
        <v>80</v>
      </c>
      <c r="BK271" s="162">
        <f>ROUND(I271*H271,2)</f>
        <v>0</v>
      </c>
      <c r="BL271" s="19" t="s">
        <v>135</v>
      </c>
      <c r="BM271" s="161" t="s">
        <v>325</v>
      </c>
    </row>
    <row r="272" spans="1:65" s="13" customFormat="1">
      <c r="B272" s="163"/>
      <c r="D272" s="164" t="s">
        <v>138</v>
      </c>
      <c r="E272" s="165" t="s">
        <v>3</v>
      </c>
      <c r="F272" s="166" t="s">
        <v>326</v>
      </c>
      <c r="H272" s="167">
        <v>328.166</v>
      </c>
      <c r="I272" s="168"/>
      <c r="L272" s="163"/>
      <c r="M272" s="169"/>
      <c r="N272" s="170"/>
      <c r="O272" s="170"/>
      <c r="P272" s="170"/>
      <c r="Q272" s="170"/>
      <c r="R272" s="170"/>
      <c r="S272" s="170"/>
      <c r="T272" s="171"/>
      <c r="AT272" s="165" t="s">
        <v>138</v>
      </c>
      <c r="AU272" s="165" t="s">
        <v>136</v>
      </c>
      <c r="AV272" s="13" t="s">
        <v>82</v>
      </c>
      <c r="AW272" s="13" t="s">
        <v>34</v>
      </c>
      <c r="AX272" s="13" t="s">
        <v>72</v>
      </c>
      <c r="AY272" s="165" t="s">
        <v>126</v>
      </c>
    </row>
    <row r="273" spans="1:65" s="14" customFormat="1">
      <c r="B273" s="172"/>
      <c r="D273" s="164" t="s">
        <v>138</v>
      </c>
      <c r="E273" s="173" t="s">
        <v>3</v>
      </c>
      <c r="F273" s="174" t="s">
        <v>140</v>
      </c>
      <c r="H273" s="175">
        <v>328.166</v>
      </c>
      <c r="I273" s="176"/>
      <c r="L273" s="172"/>
      <c r="M273" s="177"/>
      <c r="N273" s="178"/>
      <c r="O273" s="178"/>
      <c r="P273" s="178"/>
      <c r="Q273" s="178"/>
      <c r="R273" s="178"/>
      <c r="S273" s="178"/>
      <c r="T273" s="179"/>
      <c r="AT273" s="173" t="s">
        <v>138</v>
      </c>
      <c r="AU273" s="173" t="s">
        <v>136</v>
      </c>
      <c r="AV273" s="14" t="s">
        <v>135</v>
      </c>
      <c r="AW273" s="14" t="s">
        <v>34</v>
      </c>
      <c r="AX273" s="14" t="s">
        <v>80</v>
      </c>
      <c r="AY273" s="173" t="s">
        <v>126</v>
      </c>
    </row>
    <row r="274" spans="1:65" s="2" customFormat="1" ht="33" customHeight="1">
      <c r="A274" s="34"/>
      <c r="B274" s="149"/>
      <c r="C274" s="150" t="s">
        <v>8</v>
      </c>
      <c r="D274" s="150" t="s">
        <v>130</v>
      </c>
      <c r="E274" s="151" t="s">
        <v>327</v>
      </c>
      <c r="F274" s="152" t="s">
        <v>328</v>
      </c>
      <c r="G274" s="153" t="s">
        <v>184</v>
      </c>
      <c r="H274" s="154">
        <v>660.69899999999996</v>
      </c>
      <c r="I274" s="155"/>
      <c r="J274" s="156">
        <f>ROUND(I274*H274,2)</f>
        <v>0</v>
      </c>
      <c r="K274" s="152" t="s">
        <v>134</v>
      </c>
      <c r="L274" s="35"/>
      <c r="M274" s="157" t="s">
        <v>3</v>
      </c>
      <c r="N274" s="158" t="s">
        <v>43</v>
      </c>
      <c r="O274" s="55"/>
      <c r="P274" s="159">
        <f>O274*H274</f>
        <v>0</v>
      </c>
      <c r="Q274" s="159">
        <v>0</v>
      </c>
      <c r="R274" s="159">
        <f>Q274*H274</f>
        <v>0</v>
      </c>
      <c r="S274" s="159">
        <v>0</v>
      </c>
      <c r="T274" s="160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61" t="s">
        <v>135</v>
      </c>
      <c r="AT274" s="161" t="s">
        <v>130</v>
      </c>
      <c r="AU274" s="161" t="s">
        <v>136</v>
      </c>
      <c r="AY274" s="19" t="s">
        <v>126</v>
      </c>
      <c r="BE274" s="162">
        <f>IF(N274="základní",J274,0)</f>
        <v>0</v>
      </c>
      <c r="BF274" s="162">
        <f>IF(N274="snížená",J274,0)</f>
        <v>0</v>
      </c>
      <c r="BG274" s="162">
        <f>IF(N274="zákl. přenesená",J274,0)</f>
        <v>0</v>
      </c>
      <c r="BH274" s="162">
        <f>IF(N274="sníž. přenesená",J274,0)</f>
        <v>0</v>
      </c>
      <c r="BI274" s="162">
        <f>IF(N274="nulová",J274,0)</f>
        <v>0</v>
      </c>
      <c r="BJ274" s="19" t="s">
        <v>80</v>
      </c>
      <c r="BK274" s="162">
        <f>ROUND(I274*H274,2)</f>
        <v>0</v>
      </c>
      <c r="BL274" s="19" t="s">
        <v>135</v>
      </c>
      <c r="BM274" s="161" t="s">
        <v>329</v>
      </c>
    </row>
    <row r="275" spans="1:65" s="13" customFormat="1">
      <c r="B275" s="163"/>
      <c r="D275" s="164" t="s">
        <v>138</v>
      </c>
      <c r="E275" s="165" t="s">
        <v>3</v>
      </c>
      <c r="F275" s="166" t="s">
        <v>330</v>
      </c>
      <c r="H275" s="167">
        <v>988.86599999999999</v>
      </c>
      <c r="I275" s="168"/>
      <c r="L275" s="163"/>
      <c r="M275" s="169"/>
      <c r="N275" s="170"/>
      <c r="O275" s="170"/>
      <c r="P275" s="170"/>
      <c r="Q275" s="170"/>
      <c r="R275" s="170"/>
      <c r="S275" s="170"/>
      <c r="T275" s="171"/>
      <c r="AT275" s="165" t="s">
        <v>138</v>
      </c>
      <c r="AU275" s="165" t="s">
        <v>136</v>
      </c>
      <c r="AV275" s="13" t="s">
        <v>82</v>
      </c>
      <c r="AW275" s="13" t="s">
        <v>34</v>
      </c>
      <c r="AX275" s="13" t="s">
        <v>72</v>
      </c>
      <c r="AY275" s="165" t="s">
        <v>126</v>
      </c>
    </row>
    <row r="276" spans="1:65" s="13" customFormat="1">
      <c r="B276" s="163"/>
      <c r="D276" s="164" t="s">
        <v>138</v>
      </c>
      <c r="E276" s="165" t="s">
        <v>3</v>
      </c>
      <c r="F276" s="166" t="s">
        <v>331</v>
      </c>
      <c r="H276" s="167">
        <v>-63.075000000000003</v>
      </c>
      <c r="I276" s="168"/>
      <c r="L276" s="163"/>
      <c r="M276" s="169"/>
      <c r="N276" s="170"/>
      <c r="O276" s="170"/>
      <c r="P276" s="170"/>
      <c r="Q276" s="170"/>
      <c r="R276" s="170"/>
      <c r="S276" s="170"/>
      <c r="T276" s="171"/>
      <c r="AT276" s="165" t="s">
        <v>138</v>
      </c>
      <c r="AU276" s="165" t="s">
        <v>136</v>
      </c>
      <c r="AV276" s="13" t="s">
        <v>82</v>
      </c>
      <c r="AW276" s="13" t="s">
        <v>34</v>
      </c>
      <c r="AX276" s="13" t="s">
        <v>72</v>
      </c>
      <c r="AY276" s="165" t="s">
        <v>126</v>
      </c>
    </row>
    <row r="277" spans="1:65" s="13" customFormat="1">
      <c r="B277" s="163"/>
      <c r="D277" s="164" t="s">
        <v>138</v>
      </c>
      <c r="E277" s="165" t="s">
        <v>3</v>
      </c>
      <c r="F277" s="166" t="s">
        <v>332</v>
      </c>
      <c r="H277" s="167">
        <v>-257.904</v>
      </c>
      <c r="I277" s="168"/>
      <c r="L277" s="163"/>
      <c r="M277" s="169"/>
      <c r="N277" s="170"/>
      <c r="O277" s="170"/>
      <c r="P277" s="170"/>
      <c r="Q277" s="170"/>
      <c r="R277" s="170"/>
      <c r="S277" s="170"/>
      <c r="T277" s="171"/>
      <c r="AT277" s="165" t="s">
        <v>138</v>
      </c>
      <c r="AU277" s="165" t="s">
        <v>136</v>
      </c>
      <c r="AV277" s="13" t="s">
        <v>82</v>
      </c>
      <c r="AW277" s="13" t="s">
        <v>34</v>
      </c>
      <c r="AX277" s="13" t="s">
        <v>72</v>
      </c>
      <c r="AY277" s="165" t="s">
        <v>126</v>
      </c>
    </row>
    <row r="278" spans="1:65" s="13" customFormat="1">
      <c r="B278" s="163"/>
      <c r="D278" s="164" t="s">
        <v>138</v>
      </c>
      <c r="E278" s="165" t="s">
        <v>3</v>
      </c>
      <c r="F278" s="166" t="s">
        <v>333</v>
      </c>
      <c r="H278" s="167">
        <v>-7.1879999999999997</v>
      </c>
      <c r="I278" s="168"/>
      <c r="L278" s="163"/>
      <c r="M278" s="169"/>
      <c r="N278" s="170"/>
      <c r="O278" s="170"/>
      <c r="P278" s="170"/>
      <c r="Q278" s="170"/>
      <c r="R278" s="170"/>
      <c r="S278" s="170"/>
      <c r="T278" s="171"/>
      <c r="AT278" s="165" t="s">
        <v>138</v>
      </c>
      <c r="AU278" s="165" t="s">
        <v>136</v>
      </c>
      <c r="AV278" s="13" t="s">
        <v>82</v>
      </c>
      <c r="AW278" s="13" t="s">
        <v>34</v>
      </c>
      <c r="AX278" s="13" t="s">
        <v>72</v>
      </c>
      <c r="AY278" s="165" t="s">
        <v>126</v>
      </c>
    </row>
    <row r="279" spans="1:65" s="14" customFormat="1">
      <c r="B279" s="172"/>
      <c r="D279" s="164" t="s">
        <v>138</v>
      </c>
      <c r="E279" s="173" t="s">
        <v>3</v>
      </c>
      <c r="F279" s="174" t="s">
        <v>140</v>
      </c>
      <c r="H279" s="175">
        <v>660.69899999999996</v>
      </c>
      <c r="I279" s="176"/>
      <c r="L279" s="172"/>
      <c r="M279" s="177"/>
      <c r="N279" s="178"/>
      <c r="O279" s="178"/>
      <c r="P279" s="178"/>
      <c r="Q279" s="178"/>
      <c r="R279" s="178"/>
      <c r="S279" s="178"/>
      <c r="T279" s="179"/>
      <c r="AT279" s="173" t="s">
        <v>138</v>
      </c>
      <c r="AU279" s="173" t="s">
        <v>136</v>
      </c>
      <c r="AV279" s="14" t="s">
        <v>135</v>
      </c>
      <c r="AW279" s="14" t="s">
        <v>34</v>
      </c>
      <c r="AX279" s="14" t="s">
        <v>80</v>
      </c>
      <c r="AY279" s="173" t="s">
        <v>126</v>
      </c>
    </row>
    <row r="280" spans="1:65" s="2" customFormat="1" ht="55.5" customHeight="1">
      <c r="A280" s="34"/>
      <c r="B280" s="149"/>
      <c r="C280" s="150" t="s">
        <v>334</v>
      </c>
      <c r="D280" s="150" t="s">
        <v>130</v>
      </c>
      <c r="E280" s="151" t="s">
        <v>335</v>
      </c>
      <c r="F280" s="152" t="s">
        <v>336</v>
      </c>
      <c r="G280" s="153" t="s">
        <v>184</v>
      </c>
      <c r="H280" s="154">
        <v>257.904</v>
      </c>
      <c r="I280" s="155"/>
      <c r="J280" s="156">
        <f>ROUND(I280*H280,2)</f>
        <v>0</v>
      </c>
      <c r="K280" s="152" t="s">
        <v>134</v>
      </c>
      <c r="L280" s="35"/>
      <c r="M280" s="157" t="s">
        <v>3</v>
      </c>
      <c r="N280" s="158" t="s">
        <v>43</v>
      </c>
      <c r="O280" s="55"/>
      <c r="P280" s="159">
        <f>O280*H280</f>
        <v>0</v>
      </c>
      <c r="Q280" s="159">
        <v>0</v>
      </c>
      <c r="R280" s="159">
        <f>Q280*H280</f>
        <v>0</v>
      </c>
      <c r="S280" s="159">
        <v>0</v>
      </c>
      <c r="T280" s="160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61" t="s">
        <v>135</v>
      </c>
      <c r="AT280" s="161" t="s">
        <v>130</v>
      </c>
      <c r="AU280" s="161" t="s">
        <v>136</v>
      </c>
      <c r="AY280" s="19" t="s">
        <v>126</v>
      </c>
      <c r="BE280" s="162">
        <f>IF(N280="základní",J280,0)</f>
        <v>0</v>
      </c>
      <c r="BF280" s="162">
        <f>IF(N280="snížená",J280,0)</f>
        <v>0</v>
      </c>
      <c r="BG280" s="162">
        <f>IF(N280="zákl. přenesená",J280,0)</f>
        <v>0</v>
      </c>
      <c r="BH280" s="162">
        <f>IF(N280="sníž. přenesená",J280,0)</f>
        <v>0</v>
      </c>
      <c r="BI280" s="162">
        <f>IF(N280="nulová",J280,0)</f>
        <v>0</v>
      </c>
      <c r="BJ280" s="19" t="s">
        <v>80</v>
      </c>
      <c r="BK280" s="162">
        <f>ROUND(I280*H280,2)</f>
        <v>0</v>
      </c>
      <c r="BL280" s="19" t="s">
        <v>135</v>
      </c>
      <c r="BM280" s="161" t="s">
        <v>337</v>
      </c>
    </row>
    <row r="281" spans="1:65" s="15" customFormat="1">
      <c r="B281" s="180"/>
      <c r="D281" s="164" t="s">
        <v>138</v>
      </c>
      <c r="E281" s="181" t="s">
        <v>3</v>
      </c>
      <c r="F281" s="182" t="s">
        <v>150</v>
      </c>
      <c r="H281" s="181" t="s">
        <v>3</v>
      </c>
      <c r="I281" s="183"/>
      <c r="L281" s="180"/>
      <c r="M281" s="184"/>
      <c r="N281" s="185"/>
      <c r="O281" s="185"/>
      <c r="P281" s="185"/>
      <c r="Q281" s="185"/>
      <c r="R281" s="185"/>
      <c r="S281" s="185"/>
      <c r="T281" s="186"/>
      <c r="AT281" s="181" t="s">
        <v>138</v>
      </c>
      <c r="AU281" s="181" t="s">
        <v>136</v>
      </c>
      <c r="AV281" s="15" t="s">
        <v>80</v>
      </c>
      <c r="AW281" s="15" t="s">
        <v>34</v>
      </c>
      <c r="AX281" s="15" t="s">
        <v>72</v>
      </c>
      <c r="AY281" s="181" t="s">
        <v>126</v>
      </c>
    </row>
    <row r="282" spans="1:65" s="13" customFormat="1">
      <c r="B282" s="163"/>
      <c r="D282" s="164" t="s">
        <v>138</v>
      </c>
      <c r="E282" s="165" t="s">
        <v>3</v>
      </c>
      <c r="F282" s="166" t="s">
        <v>338</v>
      </c>
      <c r="H282" s="167">
        <v>81.352000000000004</v>
      </c>
      <c r="I282" s="168"/>
      <c r="L282" s="163"/>
      <c r="M282" s="169"/>
      <c r="N282" s="170"/>
      <c r="O282" s="170"/>
      <c r="P282" s="170"/>
      <c r="Q282" s="170"/>
      <c r="R282" s="170"/>
      <c r="S282" s="170"/>
      <c r="T282" s="171"/>
      <c r="AT282" s="165" t="s">
        <v>138</v>
      </c>
      <c r="AU282" s="165" t="s">
        <v>136</v>
      </c>
      <c r="AV282" s="13" t="s">
        <v>82</v>
      </c>
      <c r="AW282" s="13" t="s">
        <v>34</v>
      </c>
      <c r="AX282" s="13" t="s">
        <v>72</v>
      </c>
      <c r="AY282" s="165" t="s">
        <v>126</v>
      </c>
    </row>
    <row r="283" spans="1:65" s="13" customFormat="1">
      <c r="B283" s="163"/>
      <c r="D283" s="164" t="s">
        <v>138</v>
      </c>
      <c r="E283" s="165" t="s">
        <v>3</v>
      </c>
      <c r="F283" s="166" t="s">
        <v>339</v>
      </c>
      <c r="H283" s="167">
        <v>183.74</v>
      </c>
      <c r="I283" s="168"/>
      <c r="L283" s="163"/>
      <c r="M283" s="169"/>
      <c r="N283" s="170"/>
      <c r="O283" s="170"/>
      <c r="P283" s="170"/>
      <c r="Q283" s="170"/>
      <c r="R283" s="170"/>
      <c r="S283" s="170"/>
      <c r="T283" s="171"/>
      <c r="AT283" s="165" t="s">
        <v>138</v>
      </c>
      <c r="AU283" s="165" t="s">
        <v>136</v>
      </c>
      <c r="AV283" s="13" t="s">
        <v>82</v>
      </c>
      <c r="AW283" s="13" t="s">
        <v>34</v>
      </c>
      <c r="AX283" s="13" t="s">
        <v>72</v>
      </c>
      <c r="AY283" s="165" t="s">
        <v>126</v>
      </c>
    </row>
    <row r="284" spans="1:65" s="16" customFormat="1">
      <c r="B284" s="187"/>
      <c r="D284" s="164" t="s">
        <v>138</v>
      </c>
      <c r="E284" s="188" t="s">
        <v>3</v>
      </c>
      <c r="F284" s="189" t="s">
        <v>189</v>
      </c>
      <c r="H284" s="190">
        <v>265.09199999999998</v>
      </c>
      <c r="I284" s="191"/>
      <c r="L284" s="187"/>
      <c r="M284" s="192"/>
      <c r="N284" s="193"/>
      <c r="O284" s="193"/>
      <c r="P284" s="193"/>
      <c r="Q284" s="193"/>
      <c r="R284" s="193"/>
      <c r="S284" s="193"/>
      <c r="T284" s="194"/>
      <c r="AT284" s="188" t="s">
        <v>138</v>
      </c>
      <c r="AU284" s="188" t="s">
        <v>136</v>
      </c>
      <c r="AV284" s="16" t="s">
        <v>136</v>
      </c>
      <c r="AW284" s="16" t="s">
        <v>34</v>
      </c>
      <c r="AX284" s="16" t="s">
        <v>72</v>
      </c>
      <c r="AY284" s="188" t="s">
        <v>126</v>
      </c>
    </row>
    <row r="285" spans="1:65" s="15" customFormat="1">
      <c r="B285" s="180"/>
      <c r="D285" s="164" t="s">
        <v>138</v>
      </c>
      <c r="E285" s="181" t="s">
        <v>3</v>
      </c>
      <c r="F285" s="182" t="s">
        <v>340</v>
      </c>
      <c r="H285" s="181" t="s">
        <v>3</v>
      </c>
      <c r="I285" s="183"/>
      <c r="L285" s="180"/>
      <c r="M285" s="184"/>
      <c r="N285" s="185"/>
      <c r="O285" s="185"/>
      <c r="P285" s="185"/>
      <c r="Q285" s="185"/>
      <c r="R285" s="185"/>
      <c r="S285" s="185"/>
      <c r="T285" s="186"/>
      <c r="AT285" s="181" t="s">
        <v>138</v>
      </c>
      <c r="AU285" s="181" t="s">
        <v>136</v>
      </c>
      <c r="AV285" s="15" t="s">
        <v>80</v>
      </c>
      <c r="AW285" s="15" t="s">
        <v>34</v>
      </c>
      <c r="AX285" s="15" t="s">
        <v>72</v>
      </c>
      <c r="AY285" s="181" t="s">
        <v>126</v>
      </c>
    </row>
    <row r="286" spans="1:65" s="13" customFormat="1">
      <c r="B286" s="163"/>
      <c r="D286" s="164" t="s">
        <v>138</v>
      </c>
      <c r="E286" s="165" t="s">
        <v>3</v>
      </c>
      <c r="F286" s="166" t="s">
        <v>341</v>
      </c>
      <c r="H286" s="167">
        <v>-1.885</v>
      </c>
      <c r="I286" s="168"/>
      <c r="L286" s="163"/>
      <c r="M286" s="169"/>
      <c r="N286" s="170"/>
      <c r="O286" s="170"/>
      <c r="P286" s="170"/>
      <c r="Q286" s="170"/>
      <c r="R286" s="170"/>
      <c r="S286" s="170"/>
      <c r="T286" s="171"/>
      <c r="AT286" s="165" t="s">
        <v>138</v>
      </c>
      <c r="AU286" s="165" t="s">
        <v>136</v>
      </c>
      <c r="AV286" s="13" t="s">
        <v>82</v>
      </c>
      <c r="AW286" s="13" t="s">
        <v>34</v>
      </c>
      <c r="AX286" s="13" t="s">
        <v>72</v>
      </c>
      <c r="AY286" s="165" t="s">
        <v>126</v>
      </c>
    </row>
    <row r="287" spans="1:65" s="13" customFormat="1">
      <c r="B287" s="163"/>
      <c r="D287" s="164" t="s">
        <v>138</v>
      </c>
      <c r="E287" s="165" t="s">
        <v>3</v>
      </c>
      <c r="F287" s="166" t="s">
        <v>342</v>
      </c>
      <c r="H287" s="167">
        <v>-5.3029999999999999</v>
      </c>
      <c r="I287" s="168"/>
      <c r="L287" s="163"/>
      <c r="M287" s="169"/>
      <c r="N287" s="170"/>
      <c r="O287" s="170"/>
      <c r="P287" s="170"/>
      <c r="Q287" s="170"/>
      <c r="R287" s="170"/>
      <c r="S287" s="170"/>
      <c r="T287" s="171"/>
      <c r="AT287" s="165" t="s">
        <v>138</v>
      </c>
      <c r="AU287" s="165" t="s">
        <v>136</v>
      </c>
      <c r="AV287" s="13" t="s">
        <v>82</v>
      </c>
      <c r="AW287" s="13" t="s">
        <v>34</v>
      </c>
      <c r="AX287" s="13" t="s">
        <v>72</v>
      </c>
      <c r="AY287" s="165" t="s">
        <v>126</v>
      </c>
    </row>
    <row r="288" spans="1:65" s="16" customFormat="1">
      <c r="B288" s="187"/>
      <c r="D288" s="164" t="s">
        <v>138</v>
      </c>
      <c r="E288" s="188" t="s">
        <v>3</v>
      </c>
      <c r="F288" s="189" t="s">
        <v>189</v>
      </c>
      <c r="H288" s="190">
        <v>-7.1879999999999997</v>
      </c>
      <c r="I288" s="191"/>
      <c r="L288" s="187"/>
      <c r="M288" s="192"/>
      <c r="N288" s="193"/>
      <c r="O288" s="193"/>
      <c r="P288" s="193"/>
      <c r="Q288" s="193"/>
      <c r="R288" s="193"/>
      <c r="S288" s="193"/>
      <c r="T288" s="194"/>
      <c r="AT288" s="188" t="s">
        <v>138</v>
      </c>
      <c r="AU288" s="188" t="s">
        <v>136</v>
      </c>
      <c r="AV288" s="16" t="s">
        <v>136</v>
      </c>
      <c r="AW288" s="16" t="s">
        <v>34</v>
      </c>
      <c r="AX288" s="16" t="s">
        <v>72</v>
      </c>
      <c r="AY288" s="188" t="s">
        <v>126</v>
      </c>
    </row>
    <row r="289" spans="1:65" s="14" customFormat="1">
      <c r="B289" s="172"/>
      <c r="D289" s="164" t="s">
        <v>138</v>
      </c>
      <c r="E289" s="173" t="s">
        <v>3</v>
      </c>
      <c r="F289" s="174" t="s">
        <v>140</v>
      </c>
      <c r="H289" s="175">
        <v>257.904</v>
      </c>
      <c r="I289" s="176"/>
      <c r="L289" s="172"/>
      <c r="M289" s="177"/>
      <c r="N289" s="178"/>
      <c r="O289" s="178"/>
      <c r="P289" s="178"/>
      <c r="Q289" s="178"/>
      <c r="R289" s="178"/>
      <c r="S289" s="178"/>
      <c r="T289" s="179"/>
      <c r="AT289" s="173" t="s">
        <v>138</v>
      </c>
      <c r="AU289" s="173" t="s">
        <v>136</v>
      </c>
      <c r="AV289" s="14" t="s">
        <v>135</v>
      </c>
      <c r="AW289" s="14" t="s">
        <v>34</v>
      </c>
      <c r="AX289" s="14" t="s">
        <v>80</v>
      </c>
      <c r="AY289" s="173" t="s">
        <v>126</v>
      </c>
    </row>
    <row r="290" spans="1:65" s="2" customFormat="1" ht="16.5" customHeight="1">
      <c r="A290" s="34"/>
      <c r="B290" s="149"/>
      <c r="C290" s="195" t="s">
        <v>343</v>
      </c>
      <c r="D290" s="195" t="s">
        <v>246</v>
      </c>
      <c r="E290" s="196" t="s">
        <v>344</v>
      </c>
      <c r="F290" s="197" t="s">
        <v>345</v>
      </c>
      <c r="G290" s="198" t="s">
        <v>324</v>
      </c>
      <c r="H290" s="199">
        <v>554.49400000000003</v>
      </c>
      <c r="I290" s="200"/>
      <c r="J290" s="201">
        <f>ROUND(I290*H290,2)</f>
        <v>0</v>
      </c>
      <c r="K290" s="197" t="s">
        <v>134</v>
      </c>
      <c r="L290" s="202"/>
      <c r="M290" s="203" t="s">
        <v>3</v>
      </c>
      <c r="N290" s="204" t="s">
        <v>43</v>
      </c>
      <c r="O290" s="55"/>
      <c r="P290" s="159">
        <f>O290*H290</f>
        <v>0</v>
      </c>
      <c r="Q290" s="159">
        <v>0</v>
      </c>
      <c r="R290" s="159">
        <f>Q290*H290</f>
        <v>0</v>
      </c>
      <c r="S290" s="159">
        <v>0</v>
      </c>
      <c r="T290" s="160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161" t="s">
        <v>193</v>
      </c>
      <c r="AT290" s="161" t="s">
        <v>246</v>
      </c>
      <c r="AU290" s="161" t="s">
        <v>136</v>
      </c>
      <c r="AY290" s="19" t="s">
        <v>126</v>
      </c>
      <c r="BE290" s="162">
        <f>IF(N290="základní",J290,0)</f>
        <v>0</v>
      </c>
      <c r="BF290" s="162">
        <f>IF(N290="snížená",J290,0)</f>
        <v>0</v>
      </c>
      <c r="BG290" s="162">
        <f>IF(N290="zákl. přenesená",J290,0)</f>
        <v>0</v>
      </c>
      <c r="BH290" s="162">
        <f>IF(N290="sníž. přenesená",J290,0)</f>
        <v>0</v>
      </c>
      <c r="BI290" s="162">
        <f>IF(N290="nulová",J290,0)</f>
        <v>0</v>
      </c>
      <c r="BJ290" s="19" t="s">
        <v>80</v>
      </c>
      <c r="BK290" s="162">
        <f>ROUND(I290*H290,2)</f>
        <v>0</v>
      </c>
      <c r="BL290" s="19" t="s">
        <v>135</v>
      </c>
      <c r="BM290" s="161" t="s">
        <v>346</v>
      </c>
    </row>
    <row r="291" spans="1:65" s="13" customFormat="1">
      <c r="B291" s="163"/>
      <c r="D291" s="164" t="s">
        <v>138</v>
      </c>
      <c r="E291" s="165" t="s">
        <v>3</v>
      </c>
      <c r="F291" s="166" t="s">
        <v>347</v>
      </c>
      <c r="H291" s="167">
        <v>554.49400000000003</v>
      </c>
      <c r="I291" s="168"/>
      <c r="L291" s="163"/>
      <c r="M291" s="169"/>
      <c r="N291" s="170"/>
      <c r="O291" s="170"/>
      <c r="P291" s="170"/>
      <c r="Q291" s="170"/>
      <c r="R291" s="170"/>
      <c r="S291" s="170"/>
      <c r="T291" s="171"/>
      <c r="AT291" s="165" t="s">
        <v>138</v>
      </c>
      <c r="AU291" s="165" t="s">
        <v>136</v>
      </c>
      <c r="AV291" s="13" t="s">
        <v>82</v>
      </c>
      <c r="AW291" s="13" t="s">
        <v>34</v>
      </c>
      <c r="AX291" s="13" t="s">
        <v>72</v>
      </c>
      <c r="AY291" s="165" t="s">
        <v>126</v>
      </c>
    </row>
    <row r="292" spans="1:65" s="14" customFormat="1">
      <c r="B292" s="172"/>
      <c r="D292" s="164" t="s">
        <v>138</v>
      </c>
      <c r="E292" s="173" t="s">
        <v>3</v>
      </c>
      <c r="F292" s="174" t="s">
        <v>140</v>
      </c>
      <c r="H292" s="175">
        <v>554.49400000000003</v>
      </c>
      <c r="I292" s="176"/>
      <c r="L292" s="172"/>
      <c r="M292" s="177"/>
      <c r="N292" s="178"/>
      <c r="O292" s="178"/>
      <c r="P292" s="178"/>
      <c r="Q292" s="178"/>
      <c r="R292" s="178"/>
      <c r="S292" s="178"/>
      <c r="T292" s="179"/>
      <c r="AT292" s="173" t="s">
        <v>138</v>
      </c>
      <c r="AU292" s="173" t="s">
        <v>136</v>
      </c>
      <c r="AV292" s="14" t="s">
        <v>135</v>
      </c>
      <c r="AW292" s="14" t="s">
        <v>34</v>
      </c>
      <c r="AX292" s="14" t="s">
        <v>80</v>
      </c>
      <c r="AY292" s="173" t="s">
        <v>126</v>
      </c>
    </row>
    <row r="293" spans="1:65" s="12" customFormat="1" ht="20.85" customHeight="1">
      <c r="B293" s="136"/>
      <c r="D293" s="137" t="s">
        <v>71</v>
      </c>
      <c r="E293" s="147" t="s">
        <v>312</v>
      </c>
      <c r="F293" s="147" t="s">
        <v>348</v>
      </c>
      <c r="I293" s="139"/>
      <c r="J293" s="148">
        <f>BK293</f>
        <v>0</v>
      </c>
      <c r="L293" s="136"/>
      <c r="M293" s="141"/>
      <c r="N293" s="142"/>
      <c r="O293" s="142"/>
      <c r="P293" s="143">
        <f>SUM(P294:P309)</f>
        <v>0</v>
      </c>
      <c r="Q293" s="142"/>
      <c r="R293" s="143">
        <f>SUM(R294:R309)</f>
        <v>1.12E-4</v>
      </c>
      <c r="S293" s="142"/>
      <c r="T293" s="144">
        <f>SUM(T294:T309)</f>
        <v>0</v>
      </c>
      <c r="AR293" s="137" t="s">
        <v>80</v>
      </c>
      <c r="AT293" s="145" t="s">
        <v>71</v>
      </c>
      <c r="AU293" s="145" t="s">
        <v>82</v>
      </c>
      <c r="AY293" s="137" t="s">
        <v>126</v>
      </c>
      <c r="BK293" s="146">
        <f>SUM(BK294:BK309)</f>
        <v>0</v>
      </c>
    </row>
    <row r="294" spans="1:65" s="2" customFormat="1" ht="33" customHeight="1">
      <c r="A294" s="34"/>
      <c r="B294" s="149"/>
      <c r="C294" s="150" t="s">
        <v>349</v>
      </c>
      <c r="D294" s="150" t="s">
        <v>130</v>
      </c>
      <c r="E294" s="151" t="s">
        <v>350</v>
      </c>
      <c r="F294" s="152" t="s">
        <v>351</v>
      </c>
      <c r="G294" s="153" t="s">
        <v>163</v>
      </c>
      <c r="H294" s="154">
        <v>337.17</v>
      </c>
      <c r="I294" s="155"/>
      <c r="J294" s="156">
        <f>ROUND(I294*H294,2)</f>
        <v>0</v>
      </c>
      <c r="K294" s="152" t="s">
        <v>134</v>
      </c>
      <c r="L294" s="35"/>
      <c r="M294" s="157" t="s">
        <v>3</v>
      </c>
      <c r="N294" s="158" t="s">
        <v>43</v>
      </c>
      <c r="O294" s="55"/>
      <c r="P294" s="159">
        <f>O294*H294</f>
        <v>0</v>
      </c>
      <c r="Q294" s="159">
        <v>0</v>
      </c>
      <c r="R294" s="159">
        <f>Q294*H294</f>
        <v>0</v>
      </c>
      <c r="S294" s="159">
        <v>0</v>
      </c>
      <c r="T294" s="160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61" t="s">
        <v>135</v>
      </c>
      <c r="AT294" s="161" t="s">
        <v>130</v>
      </c>
      <c r="AU294" s="161" t="s">
        <v>136</v>
      </c>
      <c r="AY294" s="19" t="s">
        <v>126</v>
      </c>
      <c r="BE294" s="162">
        <f>IF(N294="základní",J294,0)</f>
        <v>0</v>
      </c>
      <c r="BF294" s="162">
        <f>IF(N294="snížená",J294,0)</f>
        <v>0</v>
      </c>
      <c r="BG294" s="162">
        <f>IF(N294="zákl. přenesená",J294,0)</f>
        <v>0</v>
      </c>
      <c r="BH294" s="162">
        <f>IF(N294="sníž. přenesená",J294,0)</f>
        <v>0</v>
      </c>
      <c r="BI294" s="162">
        <f>IF(N294="nulová",J294,0)</f>
        <v>0</v>
      </c>
      <c r="BJ294" s="19" t="s">
        <v>80</v>
      </c>
      <c r="BK294" s="162">
        <f>ROUND(I294*H294,2)</f>
        <v>0</v>
      </c>
      <c r="BL294" s="19" t="s">
        <v>135</v>
      </c>
      <c r="BM294" s="161" t="s">
        <v>352</v>
      </c>
    </row>
    <row r="295" spans="1:65" s="13" customFormat="1">
      <c r="B295" s="163"/>
      <c r="D295" s="164" t="s">
        <v>138</v>
      </c>
      <c r="E295" s="165" t="s">
        <v>3</v>
      </c>
      <c r="F295" s="166" t="s">
        <v>353</v>
      </c>
      <c r="H295" s="167">
        <v>337.17</v>
      </c>
      <c r="I295" s="168"/>
      <c r="L295" s="163"/>
      <c r="M295" s="169"/>
      <c r="N295" s="170"/>
      <c r="O295" s="170"/>
      <c r="P295" s="170"/>
      <c r="Q295" s="170"/>
      <c r="R295" s="170"/>
      <c r="S295" s="170"/>
      <c r="T295" s="171"/>
      <c r="AT295" s="165" t="s">
        <v>138</v>
      </c>
      <c r="AU295" s="165" t="s">
        <v>136</v>
      </c>
      <c r="AV295" s="13" t="s">
        <v>82</v>
      </c>
      <c r="AW295" s="13" t="s">
        <v>34</v>
      </c>
      <c r="AX295" s="13" t="s">
        <v>72</v>
      </c>
      <c r="AY295" s="165" t="s">
        <v>126</v>
      </c>
    </row>
    <row r="296" spans="1:65" s="14" customFormat="1">
      <c r="B296" s="172"/>
      <c r="D296" s="164" t="s">
        <v>138</v>
      </c>
      <c r="E296" s="173" t="s">
        <v>3</v>
      </c>
      <c r="F296" s="174" t="s">
        <v>140</v>
      </c>
      <c r="H296" s="175">
        <v>337.17</v>
      </c>
      <c r="I296" s="176"/>
      <c r="L296" s="172"/>
      <c r="M296" s="177"/>
      <c r="N296" s="178"/>
      <c r="O296" s="178"/>
      <c r="P296" s="178"/>
      <c r="Q296" s="178"/>
      <c r="R296" s="178"/>
      <c r="S296" s="178"/>
      <c r="T296" s="179"/>
      <c r="AT296" s="173" t="s">
        <v>138</v>
      </c>
      <c r="AU296" s="173" t="s">
        <v>136</v>
      </c>
      <c r="AV296" s="14" t="s">
        <v>135</v>
      </c>
      <c r="AW296" s="14" t="s">
        <v>34</v>
      </c>
      <c r="AX296" s="14" t="s">
        <v>80</v>
      </c>
      <c r="AY296" s="173" t="s">
        <v>126</v>
      </c>
    </row>
    <row r="297" spans="1:65" s="2" customFormat="1" ht="33" customHeight="1">
      <c r="A297" s="34"/>
      <c r="B297" s="149"/>
      <c r="C297" s="150" t="s">
        <v>354</v>
      </c>
      <c r="D297" s="150" t="s">
        <v>130</v>
      </c>
      <c r="E297" s="151" t="s">
        <v>355</v>
      </c>
      <c r="F297" s="152" t="s">
        <v>356</v>
      </c>
      <c r="G297" s="153" t="s">
        <v>163</v>
      </c>
      <c r="H297" s="154">
        <v>249.98</v>
      </c>
      <c r="I297" s="155"/>
      <c r="J297" s="156">
        <f>ROUND(I297*H297,2)</f>
        <v>0</v>
      </c>
      <c r="K297" s="152" t="s">
        <v>134</v>
      </c>
      <c r="L297" s="35"/>
      <c r="M297" s="157" t="s">
        <v>3</v>
      </c>
      <c r="N297" s="158" t="s">
        <v>43</v>
      </c>
      <c r="O297" s="55"/>
      <c r="P297" s="159">
        <f>O297*H297</f>
        <v>0</v>
      </c>
      <c r="Q297" s="159">
        <v>0</v>
      </c>
      <c r="R297" s="159">
        <f>Q297*H297</f>
        <v>0</v>
      </c>
      <c r="S297" s="159">
        <v>0</v>
      </c>
      <c r="T297" s="160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61" t="s">
        <v>135</v>
      </c>
      <c r="AT297" s="161" t="s">
        <v>130</v>
      </c>
      <c r="AU297" s="161" t="s">
        <v>136</v>
      </c>
      <c r="AY297" s="19" t="s">
        <v>126</v>
      </c>
      <c r="BE297" s="162">
        <f>IF(N297="základní",J297,0)</f>
        <v>0</v>
      </c>
      <c r="BF297" s="162">
        <f>IF(N297="snížená",J297,0)</f>
        <v>0</v>
      </c>
      <c r="BG297" s="162">
        <f>IF(N297="zákl. přenesená",J297,0)</f>
        <v>0</v>
      </c>
      <c r="BH297" s="162">
        <f>IF(N297="sníž. přenesená",J297,0)</f>
        <v>0</v>
      </c>
      <c r="BI297" s="162">
        <f>IF(N297="nulová",J297,0)</f>
        <v>0</v>
      </c>
      <c r="BJ297" s="19" t="s">
        <v>80</v>
      </c>
      <c r="BK297" s="162">
        <f>ROUND(I297*H297,2)</f>
        <v>0</v>
      </c>
      <c r="BL297" s="19" t="s">
        <v>135</v>
      </c>
      <c r="BM297" s="161" t="s">
        <v>357</v>
      </c>
    </row>
    <row r="298" spans="1:65" s="13" customFormat="1">
      <c r="B298" s="163"/>
      <c r="D298" s="164" t="s">
        <v>138</v>
      </c>
      <c r="E298" s="165" t="s">
        <v>3</v>
      </c>
      <c r="F298" s="166" t="s">
        <v>358</v>
      </c>
      <c r="H298" s="167">
        <v>249.98</v>
      </c>
      <c r="I298" s="168"/>
      <c r="L298" s="163"/>
      <c r="M298" s="169"/>
      <c r="N298" s="170"/>
      <c r="O298" s="170"/>
      <c r="P298" s="170"/>
      <c r="Q298" s="170"/>
      <c r="R298" s="170"/>
      <c r="S298" s="170"/>
      <c r="T298" s="171"/>
      <c r="AT298" s="165" t="s">
        <v>138</v>
      </c>
      <c r="AU298" s="165" t="s">
        <v>136</v>
      </c>
      <c r="AV298" s="13" t="s">
        <v>82</v>
      </c>
      <c r="AW298" s="13" t="s">
        <v>34</v>
      </c>
      <c r="AX298" s="13" t="s">
        <v>72</v>
      </c>
      <c r="AY298" s="165" t="s">
        <v>126</v>
      </c>
    </row>
    <row r="299" spans="1:65" s="14" customFormat="1">
      <c r="B299" s="172"/>
      <c r="D299" s="164" t="s">
        <v>138</v>
      </c>
      <c r="E299" s="173" t="s">
        <v>3</v>
      </c>
      <c r="F299" s="174" t="s">
        <v>140</v>
      </c>
      <c r="H299" s="175">
        <v>249.98</v>
      </c>
      <c r="I299" s="176"/>
      <c r="L299" s="172"/>
      <c r="M299" s="177"/>
      <c r="N299" s="178"/>
      <c r="O299" s="178"/>
      <c r="P299" s="178"/>
      <c r="Q299" s="178"/>
      <c r="R299" s="178"/>
      <c r="S299" s="178"/>
      <c r="T299" s="179"/>
      <c r="AT299" s="173" t="s">
        <v>138</v>
      </c>
      <c r="AU299" s="173" t="s">
        <v>136</v>
      </c>
      <c r="AV299" s="14" t="s">
        <v>135</v>
      </c>
      <c r="AW299" s="14" t="s">
        <v>34</v>
      </c>
      <c r="AX299" s="14" t="s">
        <v>80</v>
      </c>
      <c r="AY299" s="173" t="s">
        <v>126</v>
      </c>
    </row>
    <row r="300" spans="1:65" s="2" customFormat="1" ht="33" customHeight="1">
      <c r="A300" s="34"/>
      <c r="B300" s="149"/>
      <c r="C300" s="150" t="s">
        <v>359</v>
      </c>
      <c r="D300" s="150" t="s">
        <v>130</v>
      </c>
      <c r="E300" s="151" t="s">
        <v>360</v>
      </c>
      <c r="F300" s="152" t="s">
        <v>361</v>
      </c>
      <c r="G300" s="153" t="s">
        <v>163</v>
      </c>
      <c r="H300" s="154">
        <v>337.17</v>
      </c>
      <c r="I300" s="155"/>
      <c r="J300" s="156">
        <f>ROUND(I300*H300,2)</f>
        <v>0</v>
      </c>
      <c r="K300" s="152" t="s">
        <v>134</v>
      </c>
      <c r="L300" s="35"/>
      <c r="M300" s="157" t="s">
        <v>3</v>
      </c>
      <c r="N300" s="158" t="s">
        <v>43</v>
      </c>
      <c r="O300" s="55"/>
      <c r="P300" s="159">
        <f>O300*H300</f>
        <v>0</v>
      </c>
      <c r="Q300" s="159">
        <v>0</v>
      </c>
      <c r="R300" s="159">
        <f>Q300*H300</f>
        <v>0</v>
      </c>
      <c r="S300" s="159">
        <v>0</v>
      </c>
      <c r="T300" s="160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161" t="s">
        <v>135</v>
      </c>
      <c r="AT300" s="161" t="s">
        <v>130</v>
      </c>
      <c r="AU300" s="161" t="s">
        <v>136</v>
      </c>
      <c r="AY300" s="19" t="s">
        <v>126</v>
      </c>
      <c r="BE300" s="162">
        <f>IF(N300="základní",J300,0)</f>
        <v>0</v>
      </c>
      <c r="BF300" s="162">
        <f>IF(N300="snížená",J300,0)</f>
        <v>0</v>
      </c>
      <c r="BG300" s="162">
        <f>IF(N300="zákl. přenesená",J300,0)</f>
        <v>0</v>
      </c>
      <c r="BH300" s="162">
        <f>IF(N300="sníž. přenesená",J300,0)</f>
        <v>0</v>
      </c>
      <c r="BI300" s="162">
        <f>IF(N300="nulová",J300,0)</f>
        <v>0</v>
      </c>
      <c r="BJ300" s="19" t="s">
        <v>80</v>
      </c>
      <c r="BK300" s="162">
        <f>ROUND(I300*H300,2)</f>
        <v>0</v>
      </c>
      <c r="BL300" s="19" t="s">
        <v>135</v>
      </c>
      <c r="BM300" s="161" t="s">
        <v>362</v>
      </c>
    </row>
    <row r="301" spans="1:65" s="13" customFormat="1">
      <c r="B301" s="163"/>
      <c r="D301" s="164" t="s">
        <v>138</v>
      </c>
      <c r="E301" s="165" t="s">
        <v>3</v>
      </c>
      <c r="F301" s="166" t="s">
        <v>353</v>
      </c>
      <c r="H301" s="167">
        <v>337.17</v>
      </c>
      <c r="I301" s="168"/>
      <c r="L301" s="163"/>
      <c r="M301" s="169"/>
      <c r="N301" s="170"/>
      <c r="O301" s="170"/>
      <c r="P301" s="170"/>
      <c r="Q301" s="170"/>
      <c r="R301" s="170"/>
      <c r="S301" s="170"/>
      <c r="T301" s="171"/>
      <c r="AT301" s="165" t="s">
        <v>138</v>
      </c>
      <c r="AU301" s="165" t="s">
        <v>136</v>
      </c>
      <c r="AV301" s="13" t="s">
        <v>82</v>
      </c>
      <c r="AW301" s="13" t="s">
        <v>34</v>
      </c>
      <c r="AX301" s="13" t="s">
        <v>72</v>
      </c>
      <c r="AY301" s="165" t="s">
        <v>126</v>
      </c>
    </row>
    <row r="302" spans="1:65" s="14" customFormat="1">
      <c r="B302" s="172"/>
      <c r="D302" s="164" t="s">
        <v>138</v>
      </c>
      <c r="E302" s="173" t="s">
        <v>3</v>
      </c>
      <c r="F302" s="174" t="s">
        <v>140</v>
      </c>
      <c r="H302" s="175">
        <v>337.17</v>
      </c>
      <c r="I302" s="176"/>
      <c r="L302" s="172"/>
      <c r="M302" s="177"/>
      <c r="N302" s="178"/>
      <c r="O302" s="178"/>
      <c r="P302" s="178"/>
      <c r="Q302" s="178"/>
      <c r="R302" s="178"/>
      <c r="S302" s="178"/>
      <c r="T302" s="179"/>
      <c r="AT302" s="173" t="s">
        <v>138</v>
      </c>
      <c r="AU302" s="173" t="s">
        <v>136</v>
      </c>
      <c r="AV302" s="14" t="s">
        <v>135</v>
      </c>
      <c r="AW302" s="14" t="s">
        <v>34</v>
      </c>
      <c r="AX302" s="14" t="s">
        <v>80</v>
      </c>
      <c r="AY302" s="173" t="s">
        <v>126</v>
      </c>
    </row>
    <row r="303" spans="1:65" s="2" customFormat="1" ht="16.5" customHeight="1">
      <c r="A303" s="34"/>
      <c r="B303" s="149"/>
      <c r="C303" s="195" t="s">
        <v>363</v>
      </c>
      <c r="D303" s="195" t="s">
        <v>246</v>
      </c>
      <c r="E303" s="196" t="s">
        <v>364</v>
      </c>
      <c r="F303" s="197" t="s">
        <v>365</v>
      </c>
      <c r="G303" s="198" t="s">
        <v>366</v>
      </c>
      <c r="H303" s="199">
        <v>0.112</v>
      </c>
      <c r="I303" s="200"/>
      <c r="J303" s="201">
        <f>ROUND(I303*H303,2)</f>
        <v>0</v>
      </c>
      <c r="K303" s="197" t="s">
        <v>134</v>
      </c>
      <c r="L303" s="202"/>
      <c r="M303" s="203" t="s">
        <v>3</v>
      </c>
      <c r="N303" s="204" t="s">
        <v>43</v>
      </c>
      <c r="O303" s="55"/>
      <c r="P303" s="159">
        <f>O303*H303</f>
        <v>0</v>
      </c>
      <c r="Q303" s="159">
        <v>1E-3</v>
      </c>
      <c r="R303" s="159">
        <f>Q303*H303</f>
        <v>1.12E-4</v>
      </c>
      <c r="S303" s="159">
        <v>0</v>
      </c>
      <c r="T303" s="160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161" t="s">
        <v>193</v>
      </c>
      <c r="AT303" s="161" t="s">
        <v>246</v>
      </c>
      <c r="AU303" s="161" t="s">
        <v>136</v>
      </c>
      <c r="AY303" s="19" t="s">
        <v>126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9" t="s">
        <v>80</v>
      </c>
      <c r="BK303" s="162">
        <f>ROUND(I303*H303,2)</f>
        <v>0</v>
      </c>
      <c r="BL303" s="19" t="s">
        <v>135</v>
      </c>
      <c r="BM303" s="161" t="s">
        <v>367</v>
      </c>
    </row>
    <row r="304" spans="1:65" s="13" customFormat="1">
      <c r="B304" s="163"/>
      <c r="D304" s="164" t="s">
        <v>138</v>
      </c>
      <c r="E304" s="165" t="s">
        <v>3</v>
      </c>
      <c r="F304" s="166" t="s">
        <v>368</v>
      </c>
      <c r="H304" s="167">
        <v>7.4710000000000001</v>
      </c>
      <c r="I304" s="168"/>
      <c r="L304" s="163"/>
      <c r="M304" s="169"/>
      <c r="N304" s="170"/>
      <c r="O304" s="170"/>
      <c r="P304" s="170"/>
      <c r="Q304" s="170"/>
      <c r="R304" s="170"/>
      <c r="S304" s="170"/>
      <c r="T304" s="171"/>
      <c r="AT304" s="165" t="s">
        <v>138</v>
      </c>
      <c r="AU304" s="165" t="s">
        <v>136</v>
      </c>
      <c r="AV304" s="13" t="s">
        <v>82</v>
      </c>
      <c r="AW304" s="13" t="s">
        <v>34</v>
      </c>
      <c r="AX304" s="13" t="s">
        <v>72</v>
      </c>
      <c r="AY304" s="165" t="s">
        <v>126</v>
      </c>
    </row>
    <row r="305" spans="1:65" s="14" customFormat="1">
      <c r="B305" s="172"/>
      <c r="D305" s="164" t="s">
        <v>138</v>
      </c>
      <c r="E305" s="173" t="s">
        <v>3</v>
      </c>
      <c r="F305" s="174" t="s">
        <v>140</v>
      </c>
      <c r="H305" s="175">
        <v>7.4710000000000001</v>
      </c>
      <c r="I305" s="176"/>
      <c r="L305" s="172"/>
      <c r="M305" s="177"/>
      <c r="N305" s="178"/>
      <c r="O305" s="178"/>
      <c r="P305" s="178"/>
      <c r="Q305" s="178"/>
      <c r="R305" s="178"/>
      <c r="S305" s="178"/>
      <c r="T305" s="179"/>
      <c r="AT305" s="173" t="s">
        <v>138</v>
      </c>
      <c r="AU305" s="173" t="s">
        <v>136</v>
      </c>
      <c r="AV305" s="14" t="s">
        <v>135</v>
      </c>
      <c r="AW305" s="14" t="s">
        <v>34</v>
      </c>
      <c r="AX305" s="14" t="s">
        <v>80</v>
      </c>
      <c r="AY305" s="173" t="s">
        <v>126</v>
      </c>
    </row>
    <row r="306" spans="1:65" s="13" customFormat="1">
      <c r="B306" s="163"/>
      <c r="D306" s="164" t="s">
        <v>138</v>
      </c>
      <c r="F306" s="166" t="s">
        <v>369</v>
      </c>
      <c r="H306" s="167">
        <v>0.112</v>
      </c>
      <c r="I306" s="168"/>
      <c r="L306" s="163"/>
      <c r="M306" s="169"/>
      <c r="N306" s="170"/>
      <c r="O306" s="170"/>
      <c r="P306" s="170"/>
      <c r="Q306" s="170"/>
      <c r="R306" s="170"/>
      <c r="S306" s="170"/>
      <c r="T306" s="171"/>
      <c r="AT306" s="165" t="s">
        <v>138</v>
      </c>
      <c r="AU306" s="165" t="s">
        <v>136</v>
      </c>
      <c r="AV306" s="13" t="s">
        <v>82</v>
      </c>
      <c r="AW306" s="13" t="s">
        <v>4</v>
      </c>
      <c r="AX306" s="13" t="s">
        <v>80</v>
      </c>
      <c r="AY306" s="165" t="s">
        <v>126</v>
      </c>
    </row>
    <row r="307" spans="1:65" s="2" customFormat="1" ht="21.75" customHeight="1">
      <c r="A307" s="34"/>
      <c r="B307" s="149"/>
      <c r="C307" s="150" t="s">
        <v>370</v>
      </c>
      <c r="D307" s="150" t="s">
        <v>130</v>
      </c>
      <c r="E307" s="151" t="s">
        <v>371</v>
      </c>
      <c r="F307" s="152" t="s">
        <v>372</v>
      </c>
      <c r="G307" s="153" t="s">
        <v>163</v>
      </c>
      <c r="H307" s="154">
        <v>630.75</v>
      </c>
      <c r="I307" s="155"/>
      <c r="J307" s="156">
        <f>ROUND(I307*H307,2)</f>
        <v>0</v>
      </c>
      <c r="K307" s="152" t="s">
        <v>3</v>
      </c>
      <c r="L307" s="35"/>
      <c r="M307" s="157" t="s">
        <v>3</v>
      </c>
      <c r="N307" s="158" t="s">
        <v>43</v>
      </c>
      <c r="O307" s="55"/>
      <c r="P307" s="159">
        <f>O307*H307</f>
        <v>0</v>
      </c>
      <c r="Q307" s="159">
        <v>0</v>
      </c>
      <c r="R307" s="159">
        <f>Q307*H307</f>
        <v>0</v>
      </c>
      <c r="S307" s="159">
        <v>0</v>
      </c>
      <c r="T307" s="160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61" t="s">
        <v>135</v>
      </c>
      <c r="AT307" s="161" t="s">
        <v>130</v>
      </c>
      <c r="AU307" s="161" t="s">
        <v>136</v>
      </c>
      <c r="AY307" s="19" t="s">
        <v>126</v>
      </c>
      <c r="BE307" s="162">
        <f>IF(N307="základní",J307,0)</f>
        <v>0</v>
      </c>
      <c r="BF307" s="162">
        <f>IF(N307="snížená",J307,0)</f>
        <v>0</v>
      </c>
      <c r="BG307" s="162">
        <f>IF(N307="zákl. přenesená",J307,0)</f>
        <v>0</v>
      </c>
      <c r="BH307" s="162">
        <f>IF(N307="sníž. přenesená",J307,0)</f>
        <v>0</v>
      </c>
      <c r="BI307" s="162">
        <f>IF(N307="nulová",J307,0)</f>
        <v>0</v>
      </c>
      <c r="BJ307" s="19" t="s">
        <v>80</v>
      </c>
      <c r="BK307" s="162">
        <f>ROUND(I307*H307,2)</f>
        <v>0</v>
      </c>
      <c r="BL307" s="19" t="s">
        <v>135</v>
      </c>
      <c r="BM307" s="161" t="s">
        <v>373</v>
      </c>
    </row>
    <row r="308" spans="1:65" s="13" customFormat="1">
      <c r="B308" s="163"/>
      <c r="D308" s="164" t="s">
        <v>138</v>
      </c>
      <c r="E308" s="165" t="s">
        <v>3</v>
      </c>
      <c r="F308" s="166" t="s">
        <v>374</v>
      </c>
      <c r="H308" s="167">
        <v>630.75</v>
      </c>
      <c r="I308" s="168"/>
      <c r="L308" s="163"/>
      <c r="M308" s="169"/>
      <c r="N308" s="170"/>
      <c r="O308" s="170"/>
      <c r="P308" s="170"/>
      <c r="Q308" s="170"/>
      <c r="R308" s="170"/>
      <c r="S308" s="170"/>
      <c r="T308" s="171"/>
      <c r="AT308" s="165" t="s">
        <v>138</v>
      </c>
      <c r="AU308" s="165" t="s">
        <v>136</v>
      </c>
      <c r="AV308" s="13" t="s">
        <v>82</v>
      </c>
      <c r="AW308" s="13" t="s">
        <v>34</v>
      </c>
      <c r="AX308" s="13" t="s">
        <v>72</v>
      </c>
      <c r="AY308" s="165" t="s">
        <v>126</v>
      </c>
    </row>
    <row r="309" spans="1:65" s="14" customFormat="1">
      <c r="B309" s="172"/>
      <c r="D309" s="164" t="s">
        <v>138</v>
      </c>
      <c r="E309" s="173" t="s">
        <v>3</v>
      </c>
      <c r="F309" s="174" t="s">
        <v>140</v>
      </c>
      <c r="H309" s="175">
        <v>630.75</v>
      </c>
      <c r="I309" s="176"/>
      <c r="L309" s="172"/>
      <c r="M309" s="177"/>
      <c r="N309" s="178"/>
      <c r="O309" s="178"/>
      <c r="P309" s="178"/>
      <c r="Q309" s="178"/>
      <c r="R309" s="178"/>
      <c r="S309" s="178"/>
      <c r="T309" s="179"/>
      <c r="AT309" s="173" t="s">
        <v>138</v>
      </c>
      <c r="AU309" s="173" t="s">
        <v>136</v>
      </c>
      <c r="AV309" s="14" t="s">
        <v>135</v>
      </c>
      <c r="AW309" s="14" t="s">
        <v>34</v>
      </c>
      <c r="AX309" s="14" t="s">
        <v>80</v>
      </c>
      <c r="AY309" s="173" t="s">
        <v>126</v>
      </c>
    </row>
    <row r="310" spans="1:65" s="12" customFormat="1" ht="22.9" customHeight="1">
      <c r="B310" s="136"/>
      <c r="D310" s="137" t="s">
        <v>71</v>
      </c>
      <c r="E310" s="147" t="s">
        <v>135</v>
      </c>
      <c r="F310" s="147" t="s">
        <v>375</v>
      </c>
      <c r="I310" s="139"/>
      <c r="J310" s="148">
        <f>BK310</f>
        <v>0</v>
      </c>
      <c r="L310" s="136"/>
      <c r="M310" s="141"/>
      <c r="N310" s="142"/>
      <c r="O310" s="142"/>
      <c r="P310" s="143">
        <f>P311</f>
        <v>0</v>
      </c>
      <c r="Q310" s="142"/>
      <c r="R310" s="143">
        <f>R311</f>
        <v>2.5559999999999999E-2</v>
      </c>
      <c r="S310" s="142"/>
      <c r="T310" s="144">
        <f>T311</f>
        <v>0</v>
      </c>
      <c r="AR310" s="137" t="s">
        <v>80</v>
      </c>
      <c r="AT310" s="145" t="s">
        <v>71</v>
      </c>
      <c r="AU310" s="145" t="s">
        <v>80</v>
      </c>
      <c r="AY310" s="137" t="s">
        <v>126</v>
      </c>
      <c r="BK310" s="146">
        <f>BK311</f>
        <v>0</v>
      </c>
    </row>
    <row r="311" spans="1:65" s="12" customFormat="1" ht="20.85" customHeight="1">
      <c r="B311" s="136"/>
      <c r="D311" s="137" t="s">
        <v>71</v>
      </c>
      <c r="E311" s="147" t="s">
        <v>376</v>
      </c>
      <c r="F311" s="147" t="s">
        <v>377</v>
      </c>
      <c r="I311" s="139"/>
      <c r="J311" s="148">
        <f>BK311</f>
        <v>0</v>
      </c>
      <c r="L311" s="136"/>
      <c r="M311" s="141"/>
      <c r="N311" s="142"/>
      <c r="O311" s="142"/>
      <c r="P311" s="143">
        <f>SUM(P312:P328)</f>
        <v>0</v>
      </c>
      <c r="Q311" s="142"/>
      <c r="R311" s="143">
        <f>SUM(R312:R328)</f>
        <v>2.5559999999999999E-2</v>
      </c>
      <c r="S311" s="142"/>
      <c r="T311" s="144">
        <f>SUM(T312:T328)</f>
        <v>0</v>
      </c>
      <c r="AR311" s="137" t="s">
        <v>80</v>
      </c>
      <c r="AT311" s="145" t="s">
        <v>71</v>
      </c>
      <c r="AU311" s="145" t="s">
        <v>82</v>
      </c>
      <c r="AY311" s="137" t="s">
        <v>126</v>
      </c>
      <c r="BK311" s="146">
        <f>SUM(BK312:BK328)</f>
        <v>0</v>
      </c>
    </row>
    <row r="312" spans="1:65" s="2" customFormat="1" ht="21.75" customHeight="1">
      <c r="A312" s="34"/>
      <c r="B312" s="149"/>
      <c r="C312" s="150" t="s">
        <v>378</v>
      </c>
      <c r="D312" s="150" t="s">
        <v>130</v>
      </c>
      <c r="E312" s="151" t="s">
        <v>379</v>
      </c>
      <c r="F312" s="152" t="s">
        <v>380</v>
      </c>
      <c r="G312" s="153" t="s">
        <v>184</v>
      </c>
      <c r="H312" s="154">
        <v>63.075000000000003</v>
      </c>
      <c r="I312" s="155"/>
      <c r="J312" s="156">
        <f>ROUND(I312*H312,2)</f>
        <v>0</v>
      </c>
      <c r="K312" s="152" t="s">
        <v>134</v>
      </c>
      <c r="L312" s="35"/>
      <c r="M312" s="157" t="s">
        <v>3</v>
      </c>
      <c r="N312" s="158" t="s">
        <v>43</v>
      </c>
      <c r="O312" s="55"/>
      <c r="P312" s="159">
        <f>O312*H312</f>
        <v>0</v>
      </c>
      <c r="Q312" s="159">
        <v>0</v>
      </c>
      <c r="R312" s="159">
        <f>Q312*H312</f>
        <v>0</v>
      </c>
      <c r="S312" s="159">
        <v>0</v>
      </c>
      <c r="T312" s="160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61" t="s">
        <v>135</v>
      </c>
      <c r="AT312" s="161" t="s">
        <v>130</v>
      </c>
      <c r="AU312" s="161" t="s">
        <v>136</v>
      </c>
      <c r="AY312" s="19" t="s">
        <v>126</v>
      </c>
      <c r="BE312" s="162">
        <f>IF(N312="základní",J312,0)</f>
        <v>0</v>
      </c>
      <c r="BF312" s="162">
        <f>IF(N312="snížená",J312,0)</f>
        <v>0</v>
      </c>
      <c r="BG312" s="162">
        <f>IF(N312="zákl. přenesená",J312,0)</f>
        <v>0</v>
      </c>
      <c r="BH312" s="162">
        <f>IF(N312="sníž. přenesená",J312,0)</f>
        <v>0</v>
      </c>
      <c r="BI312" s="162">
        <f>IF(N312="nulová",J312,0)</f>
        <v>0</v>
      </c>
      <c r="BJ312" s="19" t="s">
        <v>80</v>
      </c>
      <c r="BK312" s="162">
        <f>ROUND(I312*H312,2)</f>
        <v>0</v>
      </c>
      <c r="BL312" s="19" t="s">
        <v>135</v>
      </c>
      <c r="BM312" s="161" t="s">
        <v>381</v>
      </c>
    </row>
    <row r="313" spans="1:65" s="13" customFormat="1">
      <c r="B313" s="163"/>
      <c r="D313" s="164" t="s">
        <v>138</v>
      </c>
      <c r="E313" s="165" t="s">
        <v>3</v>
      </c>
      <c r="F313" s="166" t="s">
        <v>382</v>
      </c>
      <c r="H313" s="167">
        <v>63.075000000000003</v>
      </c>
      <c r="I313" s="168"/>
      <c r="L313" s="163"/>
      <c r="M313" s="169"/>
      <c r="N313" s="170"/>
      <c r="O313" s="170"/>
      <c r="P313" s="170"/>
      <c r="Q313" s="170"/>
      <c r="R313" s="170"/>
      <c r="S313" s="170"/>
      <c r="T313" s="171"/>
      <c r="AT313" s="165" t="s">
        <v>138</v>
      </c>
      <c r="AU313" s="165" t="s">
        <v>136</v>
      </c>
      <c r="AV313" s="13" t="s">
        <v>82</v>
      </c>
      <c r="AW313" s="13" t="s">
        <v>34</v>
      </c>
      <c r="AX313" s="13" t="s">
        <v>72</v>
      </c>
      <c r="AY313" s="165" t="s">
        <v>126</v>
      </c>
    </row>
    <row r="314" spans="1:65" s="14" customFormat="1">
      <c r="B314" s="172"/>
      <c r="D314" s="164" t="s">
        <v>138</v>
      </c>
      <c r="E314" s="173" t="s">
        <v>3</v>
      </c>
      <c r="F314" s="174" t="s">
        <v>140</v>
      </c>
      <c r="H314" s="175">
        <v>63.075000000000003</v>
      </c>
      <c r="I314" s="176"/>
      <c r="L314" s="172"/>
      <c r="M314" s="177"/>
      <c r="N314" s="178"/>
      <c r="O314" s="178"/>
      <c r="P314" s="178"/>
      <c r="Q314" s="178"/>
      <c r="R314" s="178"/>
      <c r="S314" s="178"/>
      <c r="T314" s="179"/>
      <c r="AT314" s="173" t="s">
        <v>138</v>
      </c>
      <c r="AU314" s="173" t="s">
        <v>136</v>
      </c>
      <c r="AV314" s="14" t="s">
        <v>135</v>
      </c>
      <c r="AW314" s="14" t="s">
        <v>34</v>
      </c>
      <c r="AX314" s="14" t="s">
        <v>80</v>
      </c>
      <c r="AY314" s="173" t="s">
        <v>126</v>
      </c>
    </row>
    <row r="315" spans="1:65" s="2" customFormat="1" ht="21.75" customHeight="1">
      <c r="A315" s="34"/>
      <c r="B315" s="149"/>
      <c r="C315" s="150" t="s">
        <v>383</v>
      </c>
      <c r="D315" s="150" t="s">
        <v>130</v>
      </c>
      <c r="E315" s="151" t="s">
        <v>384</v>
      </c>
      <c r="F315" s="152" t="s">
        <v>385</v>
      </c>
      <c r="G315" s="153" t="s">
        <v>184</v>
      </c>
      <c r="H315" s="154">
        <v>0.5</v>
      </c>
      <c r="I315" s="155"/>
      <c r="J315" s="156">
        <f>ROUND(I315*H315,2)</f>
        <v>0</v>
      </c>
      <c r="K315" s="152" t="s">
        <v>134</v>
      </c>
      <c r="L315" s="35"/>
      <c r="M315" s="157" t="s">
        <v>3</v>
      </c>
      <c r="N315" s="158" t="s">
        <v>43</v>
      </c>
      <c r="O315" s="55"/>
      <c r="P315" s="159">
        <f>O315*H315</f>
        <v>0</v>
      </c>
      <c r="Q315" s="159">
        <v>0</v>
      </c>
      <c r="R315" s="159">
        <f>Q315*H315</f>
        <v>0</v>
      </c>
      <c r="S315" s="159">
        <v>0</v>
      </c>
      <c r="T315" s="160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61" t="s">
        <v>135</v>
      </c>
      <c r="AT315" s="161" t="s">
        <v>130</v>
      </c>
      <c r="AU315" s="161" t="s">
        <v>136</v>
      </c>
      <c r="AY315" s="19" t="s">
        <v>126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9" t="s">
        <v>80</v>
      </c>
      <c r="BK315" s="162">
        <f>ROUND(I315*H315,2)</f>
        <v>0</v>
      </c>
      <c r="BL315" s="19" t="s">
        <v>135</v>
      </c>
      <c r="BM315" s="161" t="s">
        <v>386</v>
      </c>
    </row>
    <row r="316" spans="1:65" s="13" customFormat="1">
      <c r="B316" s="163"/>
      <c r="D316" s="164" t="s">
        <v>138</v>
      </c>
      <c r="E316" s="165" t="s">
        <v>3</v>
      </c>
      <c r="F316" s="166" t="s">
        <v>387</v>
      </c>
      <c r="H316" s="167">
        <v>0.2</v>
      </c>
      <c r="I316" s="168"/>
      <c r="L316" s="163"/>
      <c r="M316" s="169"/>
      <c r="N316" s="170"/>
      <c r="O316" s="170"/>
      <c r="P316" s="170"/>
      <c r="Q316" s="170"/>
      <c r="R316" s="170"/>
      <c r="S316" s="170"/>
      <c r="T316" s="171"/>
      <c r="AT316" s="165" t="s">
        <v>138</v>
      </c>
      <c r="AU316" s="165" t="s">
        <v>136</v>
      </c>
      <c r="AV316" s="13" t="s">
        <v>82</v>
      </c>
      <c r="AW316" s="13" t="s">
        <v>34</v>
      </c>
      <c r="AX316" s="13" t="s">
        <v>72</v>
      </c>
      <c r="AY316" s="165" t="s">
        <v>126</v>
      </c>
    </row>
    <row r="317" spans="1:65" s="13" customFormat="1">
      <c r="B317" s="163"/>
      <c r="D317" s="164" t="s">
        <v>138</v>
      </c>
      <c r="E317" s="165" t="s">
        <v>3</v>
      </c>
      <c r="F317" s="166" t="s">
        <v>388</v>
      </c>
      <c r="H317" s="167">
        <v>0.2</v>
      </c>
      <c r="I317" s="168"/>
      <c r="L317" s="163"/>
      <c r="M317" s="169"/>
      <c r="N317" s="170"/>
      <c r="O317" s="170"/>
      <c r="P317" s="170"/>
      <c r="Q317" s="170"/>
      <c r="R317" s="170"/>
      <c r="S317" s="170"/>
      <c r="T317" s="171"/>
      <c r="AT317" s="165" t="s">
        <v>138</v>
      </c>
      <c r="AU317" s="165" t="s">
        <v>136</v>
      </c>
      <c r="AV317" s="13" t="s">
        <v>82</v>
      </c>
      <c r="AW317" s="13" t="s">
        <v>34</v>
      </c>
      <c r="AX317" s="13" t="s">
        <v>72</v>
      </c>
      <c r="AY317" s="165" t="s">
        <v>126</v>
      </c>
    </row>
    <row r="318" spans="1:65" s="15" customFormat="1">
      <c r="B318" s="180"/>
      <c r="D318" s="164" t="s">
        <v>138</v>
      </c>
      <c r="E318" s="181" t="s">
        <v>3</v>
      </c>
      <c r="F318" s="182" t="s">
        <v>389</v>
      </c>
      <c r="H318" s="181" t="s">
        <v>3</v>
      </c>
      <c r="I318" s="183"/>
      <c r="L318" s="180"/>
      <c r="M318" s="184"/>
      <c r="N318" s="185"/>
      <c r="O318" s="185"/>
      <c r="P318" s="185"/>
      <c r="Q318" s="185"/>
      <c r="R318" s="185"/>
      <c r="S318" s="185"/>
      <c r="T318" s="186"/>
      <c r="AT318" s="181" t="s">
        <v>138</v>
      </c>
      <c r="AU318" s="181" t="s">
        <v>136</v>
      </c>
      <c r="AV318" s="15" t="s">
        <v>80</v>
      </c>
      <c r="AW318" s="15" t="s">
        <v>34</v>
      </c>
      <c r="AX318" s="15" t="s">
        <v>72</v>
      </c>
      <c r="AY318" s="181" t="s">
        <v>126</v>
      </c>
    </row>
    <row r="319" spans="1:65" s="13" customFormat="1">
      <c r="B319" s="163"/>
      <c r="D319" s="164" t="s">
        <v>138</v>
      </c>
      <c r="E319" s="165" t="s">
        <v>3</v>
      </c>
      <c r="F319" s="166" t="s">
        <v>390</v>
      </c>
      <c r="H319" s="167">
        <v>0.1</v>
      </c>
      <c r="I319" s="168"/>
      <c r="L319" s="163"/>
      <c r="M319" s="169"/>
      <c r="N319" s="170"/>
      <c r="O319" s="170"/>
      <c r="P319" s="170"/>
      <c r="Q319" s="170"/>
      <c r="R319" s="170"/>
      <c r="S319" s="170"/>
      <c r="T319" s="171"/>
      <c r="AT319" s="165" t="s">
        <v>138</v>
      </c>
      <c r="AU319" s="165" t="s">
        <v>136</v>
      </c>
      <c r="AV319" s="13" t="s">
        <v>82</v>
      </c>
      <c r="AW319" s="13" t="s">
        <v>34</v>
      </c>
      <c r="AX319" s="13" t="s">
        <v>72</v>
      </c>
      <c r="AY319" s="165" t="s">
        <v>126</v>
      </c>
    </row>
    <row r="320" spans="1:65" s="13" customFormat="1">
      <c r="B320" s="163"/>
      <c r="D320" s="164" t="s">
        <v>138</v>
      </c>
      <c r="E320" s="165" t="s">
        <v>3</v>
      </c>
      <c r="F320" s="166" t="s">
        <v>391</v>
      </c>
      <c r="H320" s="167">
        <v>0</v>
      </c>
      <c r="I320" s="168"/>
      <c r="L320" s="163"/>
      <c r="M320" s="169"/>
      <c r="N320" s="170"/>
      <c r="O320" s="170"/>
      <c r="P320" s="170"/>
      <c r="Q320" s="170"/>
      <c r="R320" s="170"/>
      <c r="S320" s="170"/>
      <c r="T320" s="171"/>
      <c r="AT320" s="165" t="s">
        <v>138</v>
      </c>
      <c r="AU320" s="165" t="s">
        <v>136</v>
      </c>
      <c r="AV320" s="13" t="s">
        <v>82</v>
      </c>
      <c r="AW320" s="13" t="s">
        <v>34</v>
      </c>
      <c r="AX320" s="13" t="s">
        <v>72</v>
      </c>
      <c r="AY320" s="165" t="s">
        <v>126</v>
      </c>
    </row>
    <row r="321" spans="1:65" s="14" customFormat="1">
      <c r="B321" s="172"/>
      <c r="D321" s="164" t="s">
        <v>138</v>
      </c>
      <c r="E321" s="173" t="s">
        <v>3</v>
      </c>
      <c r="F321" s="174" t="s">
        <v>140</v>
      </c>
      <c r="H321" s="175">
        <v>0.5</v>
      </c>
      <c r="I321" s="176"/>
      <c r="L321" s="172"/>
      <c r="M321" s="177"/>
      <c r="N321" s="178"/>
      <c r="O321" s="178"/>
      <c r="P321" s="178"/>
      <c r="Q321" s="178"/>
      <c r="R321" s="178"/>
      <c r="S321" s="178"/>
      <c r="T321" s="179"/>
      <c r="AT321" s="173" t="s">
        <v>138</v>
      </c>
      <c r="AU321" s="173" t="s">
        <v>136</v>
      </c>
      <c r="AV321" s="14" t="s">
        <v>135</v>
      </c>
      <c r="AW321" s="14" t="s">
        <v>34</v>
      </c>
      <c r="AX321" s="14" t="s">
        <v>80</v>
      </c>
      <c r="AY321" s="173" t="s">
        <v>126</v>
      </c>
    </row>
    <row r="322" spans="1:65" s="2" customFormat="1" ht="21.75" customHeight="1">
      <c r="A322" s="34"/>
      <c r="B322" s="149"/>
      <c r="C322" s="150" t="s">
        <v>392</v>
      </c>
      <c r="D322" s="150" t="s">
        <v>130</v>
      </c>
      <c r="E322" s="151" t="s">
        <v>393</v>
      </c>
      <c r="F322" s="152" t="s">
        <v>394</v>
      </c>
      <c r="G322" s="153" t="s">
        <v>163</v>
      </c>
      <c r="H322" s="154">
        <v>4</v>
      </c>
      <c r="I322" s="155"/>
      <c r="J322" s="156">
        <f>ROUND(I322*H322,2)</f>
        <v>0</v>
      </c>
      <c r="K322" s="152" t="s">
        <v>134</v>
      </c>
      <c r="L322" s="35"/>
      <c r="M322" s="157" t="s">
        <v>3</v>
      </c>
      <c r="N322" s="158" t="s">
        <v>43</v>
      </c>
      <c r="O322" s="55"/>
      <c r="P322" s="159">
        <f>O322*H322</f>
        <v>0</v>
      </c>
      <c r="Q322" s="159">
        <v>6.3899999999999998E-3</v>
      </c>
      <c r="R322" s="159">
        <f>Q322*H322</f>
        <v>2.5559999999999999E-2</v>
      </c>
      <c r="S322" s="159">
        <v>0</v>
      </c>
      <c r="T322" s="160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61" t="s">
        <v>135</v>
      </c>
      <c r="AT322" s="161" t="s">
        <v>130</v>
      </c>
      <c r="AU322" s="161" t="s">
        <v>136</v>
      </c>
      <c r="AY322" s="19" t="s">
        <v>126</v>
      </c>
      <c r="BE322" s="162">
        <f>IF(N322="základní",J322,0)</f>
        <v>0</v>
      </c>
      <c r="BF322" s="162">
        <f>IF(N322="snížená",J322,0)</f>
        <v>0</v>
      </c>
      <c r="BG322" s="162">
        <f>IF(N322="zákl. přenesená",J322,0)</f>
        <v>0</v>
      </c>
      <c r="BH322" s="162">
        <f>IF(N322="sníž. přenesená",J322,0)</f>
        <v>0</v>
      </c>
      <c r="BI322" s="162">
        <f>IF(N322="nulová",J322,0)</f>
        <v>0</v>
      </c>
      <c r="BJ322" s="19" t="s">
        <v>80</v>
      </c>
      <c r="BK322" s="162">
        <f>ROUND(I322*H322,2)</f>
        <v>0</v>
      </c>
      <c r="BL322" s="19" t="s">
        <v>135</v>
      </c>
      <c r="BM322" s="161" t="s">
        <v>395</v>
      </c>
    </row>
    <row r="323" spans="1:65" s="13" customFormat="1">
      <c r="B323" s="163"/>
      <c r="D323" s="164" t="s">
        <v>138</v>
      </c>
      <c r="E323" s="165" t="s">
        <v>3</v>
      </c>
      <c r="F323" s="166" t="s">
        <v>396</v>
      </c>
      <c r="H323" s="167">
        <v>1.6</v>
      </c>
      <c r="I323" s="168"/>
      <c r="L323" s="163"/>
      <c r="M323" s="169"/>
      <c r="N323" s="170"/>
      <c r="O323" s="170"/>
      <c r="P323" s="170"/>
      <c r="Q323" s="170"/>
      <c r="R323" s="170"/>
      <c r="S323" s="170"/>
      <c r="T323" s="171"/>
      <c r="AT323" s="165" t="s">
        <v>138</v>
      </c>
      <c r="AU323" s="165" t="s">
        <v>136</v>
      </c>
      <c r="AV323" s="13" t="s">
        <v>82</v>
      </c>
      <c r="AW323" s="13" t="s">
        <v>34</v>
      </c>
      <c r="AX323" s="13" t="s">
        <v>72</v>
      </c>
      <c r="AY323" s="165" t="s">
        <v>126</v>
      </c>
    </row>
    <row r="324" spans="1:65" s="13" customFormat="1">
      <c r="B324" s="163"/>
      <c r="D324" s="164" t="s">
        <v>138</v>
      </c>
      <c r="E324" s="165" t="s">
        <v>3</v>
      </c>
      <c r="F324" s="166" t="s">
        <v>397</v>
      </c>
      <c r="H324" s="167">
        <v>1.6</v>
      </c>
      <c r="I324" s="168"/>
      <c r="L324" s="163"/>
      <c r="M324" s="169"/>
      <c r="N324" s="170"/>
      <c r="O324" s="170"/>
      <c r="P324" s="170"/>
      <c r="Q324" s="170"/>
      <c r="R324" s="170"/>
      <c r="S324" s="170"/>
      <c r="T324" s="171"/>
      <c r="AT324" s="165" t="s">
        <v>138</v>
      </c>
      <c r="AU324" s="165" t="s">
        <v>136</v>
      </c>
      <c r="AV324" s="13" t="s">
        <v>82</v>
      </c>
      <c r="AW324" s="13" t="s">
        <v>34</v>
      </c>
      <c r="AX324" s="13" t="s">
        <v>72</v>
      </c>
      <c r="AY324" s="165" t="s">
        <v>126</v>
      </c>
    </row>
    <row r="325" spans="1:65" s="15" customFormat="1">
      <c r="B325" s="180"/>
      <c r="D325" s="164" t="s">
        <v>138</v>
      </c>
      <c r="E325" s="181" t="s">
        <v>3</v>
      </c>
      <c r="F325" s="182" t="s">
        <v>389</v>
      </c>
      <c r="H325" s="181" t="s">
        <v>3</v>
      </c>
      <c r="I325" s="183"/>
      <c r="L325" s="180"/>
      <c r="M325" s="184"/>
      <c r="N325" s="185"/>
      <c r="O325" s="185"/>
      <c r="P325" s="185"/>
      <c r="Q325" s="185"/>
      <c r="R325" s="185"/>
      <c r="S325" s="185"/>
      <c r="T325" s="186"/>
      <c r="AT325" s="181" t="s">
        <v>138</v>
      </c>
      <c r="AU325" s="181" t="s">
        <v>136</v>
      </c>
      <c r="AV325" s="15" t="s">
        <v>80</v>
      </c>
      <c r="AW325" s="15" t="s">
        <v>34</v>
      </c>
      <c r="AX325" s="15" t="s">
        <v>72</v>
      </c>
      <c r="AY325" s="181" t="s">
        <v>126</v>
      </c>
    </row>
    <row r="326" spans="1:65" s="13" customFormat="1">
      <c r="B326" s="163"/>
      <c r="D326" s="164" t="s">
        <v>138</v>
      </c>
      <c r="E326" s="165" t="s">
        <v>3</v>
      </c>
      <c r="F326" s="166" t="s">
        <v>398</v>
      </c>
      <c r="H326" s="167">
        <v>0.8</v>
      </c>
      <c r="I326" s="168"/>
      <c r="L326" s="163"/>
      <c r="M326" s="169"/>
      <c r="N326" s="170"/>
      <c r="O326" s="170"/>
      <c r="P326" s="170"/>
      <c r="Q326" s="170"/>
      <c r="R326" s="170"/>
      <c r="S326" s="170"/>
      <c r="T326" s="171"/>
      <c r="AT326" s="165" t="s">
        <v>138</v>
      </c>
      <c r="AU326" s="165" t="s">
        <v>136</v>
      </c>
      <c r="AV326" s="13" t="s">
        <v>82</v>
      </c>
      <c r="AW326" s="13" t="s">
        <v>34</v>
      </c>
      <c r="AX326" s="13" t="s">
        <v>72</v>
      </c>
      <c r="AY326" s="165" t="s">
        <v>126</v>
      </c>
    </row>
    <row r="327" spans="1:65" s="13" customFormat="1">
      <c r="B327" s="163"/>
      <c r="D327" s="164" t="s">
        <v>138</v>
      </c>
      <c r="E327" s="165" t="s">
        <v>3</v>
      </c>
      <c r="F327" s="166" t="s">
        <v>391</v>
      </c>
      <c r="H327" s="167">
        <v>0</v>
      </c>
      <c r="I327" s="168"/>
      <c r="L327" s="163"/>
      <c r="M327" s="169"/>
      <c r="N327" s="170"/>
      <c r="O327" s="170"/>
      <c r="P327" s="170"/>
      <c r="Q327" s="170"/>
      <c r="R327" s="170"/>
      <c r="S327" s="170"/>
      <c r="T327" s="171"/>
      <c r="AT327" s="165" t="s">
        <v>138</v>
      </c>
      <c r="AU327" s="165" t="s">
        <v>136</v>
      </c>
      <c r="AV327" s="13" t="s">
        <v>82</v>
      </c>
      <c r="AW327" s="13" t="s">
        <v>34</v>
      </c>
      <c r="AX327" s="13" t="s">
        <v>72</v>
      </c>
      <c r="AY327" s="165" t="s">
        <v>126</v>
      </c>
    </row>
    <row r="328" spans="1:65" s="14" customFormat="1">
      <c r="B328" s="172"/>
      <c r="D328" s="164" t="s">
        <v>138</v>
      </c>
      <c r="E328" s="173" t="s">
        <v>3</v>
      </c>
      <c r="F328" s="174" t="s">
        <v>140</v>
      </c>
      <c r="H328" s="175">
        <v>4</v>
      </c>
      <c r="I328" s="176"/>
      <c r="L328" s="172"/>
      <c r="M328" s="177"/>
      <c r="N328" s="178"/>
      <c r="O328" s="178"/>
      <c r="P328" s="178"/>
      <c r="Q328" s="178"/>
      <c r="R328" s="178"/>
      <c r="S328" s="178"/>
      <c r="T328" s="179"/>
      <c r="AT328" s="173" t="s">
        <v>138</v>
      </c>
      <c r="AU328" s="173" t="s">
        <v>136</v>
      </c>
      <c r="AV328" s="14" t="s">
        <v>135</v>
      </c>
      <c r="AW328" s="14" t="s">
        <v>34</v>
      </c>
      <c r="AX328" s="14" t="s">
        <v>80</v>
      </c>
      <c r="AY328" s="173" t="s">
        <v>126</v>
      </c>
    </row>
    <row r="329" spans="1:65" s="12" customFormat="1" ht="22.9" customHeight="1">
      <c r="B329" s="136"/>
      <c r="D329" s="137" t="s">
        <v>71</v>
      </c>
      <c r="E329" s="147" t="s">
        <v>193</v>
      </c>
      <c r="F329" s="147" t="s">
        <v>399</v>
      </c>
      <c r="I329" s="139"/>
      <c r="J329" s="148">
        <f>BK329</f>
        <v>0</v>
      </c>
      <c r="L329" s="136"/>
      <c r="M329" s="141"/>
      <c r="N329" s="142"/>
      <c r="O329" s="142"/>
      <c r="P329" s="143">
        <f>P330+P445+P515</f>
        <v>0</v>
      </c>
      <c r="Q329" s="142"/>
      <c r="R329" s="143">
        <f>R330+R445+R515</f>
        <v>6.7469272</v>
      </c>
      <c r="S329" s="142"/>
      <c r="T329" s="144">
        <f>T330+T445+T515</f>
        <v>28.819999999999997</v>
      </c>
      <c r="AR329" s="137" t="s">
        <v>80</v>
      </c>
      <c r="AT329" s="145" t="s">
        <v>71</v>
      </c>
      <c r="AU329" s="145" t="s">
        <v>80</v>
      </c>
      <c r="AY329" s="137" t="s">
        <v>126</v>
      </c>
      <c r="BK329" s="146">
        <f>BK330+BK445+BK515</f>
        <v>0</v>
      </c>
    </row>
    <row r="330" spans="1:65" s="12" customFormat="1" ht="20.85" customHeight="1">
      <c r="B330" s="136"/>
      <c r="D330" s="137" t="s">
        <v>71</v>
      </c>
      <c r="E330" s="147" t="s">
        <v>400</v>
      </c>
      <c r="F330" s="147" t="s">
        <v>401</v>
      </c>
      <c r="I330" s="139"/>
      <c r="J330" s="148">
        <f>BK330</f>
        <v>0</v>
      </c>
      <c r="L330" s="136"/>
      <c r="M330" s="141"/>
      <c r="N330" s="142"/>
      <c r="O330" s="142"/>
      <c r="P330" s="143">
        <f>SUM(P331:P444)</f>
        <v>0</v>
      </c>
      <c r="Q330" s="142"/>
      <c r="R330" s="143">
        <f>SUM(R331:R444)</f>
        <v>0.33246999999999999</v>
      </c>
      <c r="S330" s="142"/>
      <c r="T330" s="144">
        <f>SUM(T331:T444)</f>
        <v>28.819999999999997</v>
      </c>
      <c r="AR330" s="137" t="s">
        <v>80</v>
      </c>
      <c r="AT330" s="145" t="s">
        <v>71</v>
      </c>
      <c r="AU330" s="145" t="s">
        <v>82</v>
      </c>
      <c r="AY330" s="137" t="s">
        <v>126</v>
      </c>
      <c r="BK330" s="146">
        <f>SUM(BK331:BK444)</f>
        <v>0</v>
      </c>
    </row>
    <row r="331" spans="1:65" s="2" customFormat="1" ht="21.75" customHeight="1">
      <c r="A331" s="34"/>
      <c r="B331" s="149"/>
      <c r="C331" s="150" t="s">
        <v>402</v>
      </c>
      <c r="D331" s="150" t="s">
        <v>130</v>
      </c>
      <c r="E331" s="151" t="s">
        <v>403</v>
      </c>
      <c r="F331" s="152" t="s">
        <v>404</v>
      </c>
      <c r="G331" s="153" t="s">
        <v>405</v>
      </c>
      <c r="H331" s="154">
        <v>7</v>
      </c>
      <c r="I331" s="155"/>
      <c r="J331" s="156">
        <f>ROUND(I331*H331,2)</f>
        <v>0</v>
      </c>
      <c r="K331" s="152" t="s">
        <v>134</v>
      </c>
      <c r="L331" s="35"/>
      <c r="M331" s="157" t="s">
        <v>3</v>
      </c>
      <c r="N331" s="158" t="s">
        <v>43</v>
      </c>
      <c r="O331" s="55"/>
      <c r="P331" s="159">
        <f>O331*H331</f>
        <v>0</v>
      </c>
      <c r="Q331" s="159">
        <v>0</v>
      </c>
      <c r="R331" s="159">
        <f>Q331*H331</f>
        <v>0</v>
      </c>
      <c r="S331" s="159">
        <v>0</v>
      </c>
      <c r="T331" s="160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61" t="s">
        <v>135</v>
      </c>
      <c r="AT331" s="161" t="s">
        <v>130</v>
      </c>
      <c r="AU331" s="161" t="s">
        <v>136</v>
      </c>
      <c r="AY331" s="19" t="s">
        <v>126</v>
      </c>
      <c r="BE331" s="162">
        <f>IF(N331="základní",J331,0)</f>
        <v>0</v>
      </c>
      <c r="BF331" s="162">
        <f>IF(N331="snížená",J331,0)</f>
        <v>0</v>
      </c>
      <c r="BG331" s="162">
        <f>IF(N331="zákl. přenesená",J331,0)</f>
        <v>0</v>
      </c>
      <c r="BH331" s="162">
        <f>IF(N331="sníž. přenesená",J331,0)</f>
        <v>0</v>
      </c>
      <c r="BI331" s="162">
        <f>IF(N331="nulová",J331,0)</f>
        <v>0</v>
      </c>
      <c r="BJ331" s="19" t="s">
        <v>80</v>
      </c>
      <c r="BK331" s="162">
        <f>ROUND(I331*H331,2)</f>
        <v>0</v>
      </c>
      <c r="BL331" s="19" t="s">
        <v>135</v>
      </c>
      <c r="BM331" s="161" t="s">
        <v>406</v>
      </c>
    </row>
    <row r="332" spans="1:65" s="13" customFormat="1">
      <c r="B332" s="163"/>
      <c r="D332" s="164" t="s">
        <v>138</v>
      </c>
      <c r="E332" s="165" t="s">
        <v>3</v>
      </c>
      <c r="F332" s="166" t="s">
        <v>407</v>
      </c>
      <c r="H332" s="167">
        <v>4</v>
      </c>
      <c r="I332" s="168"/>
      <c r="L332" s="163"/>
      <c r="M332" s="169"/>
      <c r="N332" s="170"/>
      <c r="O332" s="170"/>
      <c r="P332" s="170"/>
      <c r="Q332" s="170"/>
      <c r="R332" s="170"/>
      <c r="S332" s="170"/>
      <c r="T332" s="171"/>
      <c r="AT332" s="165" t="s">
        <v>138</v>
      </c>
      <c r="AU332" s="165" t="s">
        <v>136</v>
      </c>
      <c r="AV332" s="13" t="s">
        <v>82</v>
      </c>
      <c r="AW332" s="13" t="s">
        <v>34</v>
      </c>
      <c r="AX332" s="13" t="s">
        <v>72</v>
      </c>
      <c r="AY332" s="165" t="s">
        <v>126</v>
      </c>
    </row>
    <row r="333" spans="1:65" s="13" customFormat="1">
      <c r="B333" s="163"/>
      <c r="D333" s="164" t="s">
        <v>138</v>
      </c>
      <c r="E333" s="165" t="s">
        <v>3</v>
      </c>
      <c r="F333" s="166" t="s">
        <v>408</v>
      </c>
      <c r="H333" s="167">
        <v>1</v>
      </c>
      <c r="I333" s="168"/>
      <c r="L333" s="163"/>
      <c r="M333" s="169"/>
      <c r="N333" s="170"/>
      <c r="O333" s="170"/>
      <c r="P333" s="170"/>
      <c r="Q333" s="170"/>
      <c r="R333" s="170"/>
      <c r="S333" s="170"/>
      <c r="T333" s="171"/>
      <c r="AT333" s="165" t="s">
        <v>138</v>
      </c>
      <c r="AU333" s="165" t="s">
        <v>136</v>
      </c>
      <c r="AV333" s="13" t="s">
        <v>82</v>
      </c>
      <c r="AW333" s="13" t="s">
        <v>34</v>
      </c>
      <c r="AX333" s="13" t="s">
        <v>72</v>
      </c>
      <c r="AY333" s="165" t="s">
        <v>126</v>
      </c>
    </row>
    <row r="334" spans="1:65" s="13" customFormat="1">
      <c r="B334" s="163"/>
      <c r="D334" s="164" t="s">
        <v>138</v>
      </c>
      <c r="E334" s="165" t="s">
        <v>3</v>
      </c>
      <c r="F334" s="166" t="s">
        <v>409</v>
      </c>
      <c r="H334" s="167">
        <v>2</v>
      </c>
      <c r="I334" s="168"/>
      <c r="L334" s="163"/>
      <c r="M334" s="169"/>
      <c r="N334" s="170"/>
      <c r="O334" s="170"/>
      <c r="P334" s="170"/>
      <c r="Q334" s="170"/>
      <c r="R334" s="170"/>
      <c r="S334" s="170"/>
      <c r="T334" s="171"/>
      <c r="AT334" s="165" t="s">
        <v>138</v>
      </c>
      <c r="AU334" s="165" t="s">
        <v>136</v>
      </c>
      <c r="AV334" s="13" t="s">
        <v>82</v>
      </c>
      <c r="AW334" s="13" t="s">
        <v>34</v>
      </c>
      <c r="AX334" s="13" t="s">
        <v>72</v>
      </c>
      <c r="AY334" s="165" t="s">
        <v>126</v>
      </c>
    </row>
    <row r="335" spans="1:65" s="14" customFormat="1">
      <c r="B335" s="172"/>
      <c r="D335" s="164" t="s">
        <v>138</v>
      </c>
      <c r="E335" s="173" t="s">
        <v>3</v>
      </c>
      <c r="F335" s="174" t="s">
        <v>140</v>
      </c>
      <c r="H335" s="175">
        <v>7</v>
      </c>
      <c r="I335" s="176"/>
      <c r="L335" s="172"/>
      <c r="M335" s="177"/>
      <c r="N335" s="178"/>
      <c r="O335" s="178"/>
      <c r="P335" s="178"/>
      <c r="Q335" s="178"/>
      <c r="R335" s="178"/>
      <c r="S335" s="178"/>
      <c r="T335" s="179"/>
      <c r="AT335" s="173" t="s">
        <v>138</v>
      </c>
      <c r="AU335" s="173" t="s">
        <v>136</v>
      </c>
      <c r="AV335" s="14" t="s">
        <v>135</v>
      </c>
      <c r="AW335" s="14" t="s">
        <v>34</v>
      </c>
      <c r="AX335" s="14" t="s">
        <v>80</v>
      </c>
      <c r="AY335" s="173" t="s">
        <v>126</v>
      </c>
    </row>
    <row r="336" spans="1:65" s="2" customFormat="1" ht="21.75" customHeight="1">
      <c r="A336" s="34"/>
      <c r="B336" s="149"/>
      <c r="C336" s="150" t="s">
        <v>410</v>
      </c>
      <c r="D336" s="150" t="s">
        <v>130</v>
      </c>
      <c r="E336" s="151" t="s">
        <v>411</v>
      </c>
      <c r="F336" s="152" t="s">
        <v>412</v>
      </c>
      <c r="G336" s="153" t="s">
        <v>405</v>
      </c>
      <c r="H336" s="154">
        <v>1</v>
      </c>
      <c r="I336" s="155"/>
      <c r="J336" s="156">
        <f>ROUND(I336*H336,2)</f>
        <v>0</v>
      </c>
      <c r="K336" s="152" t="s">
        <v>134</v>
      </c>
      <c r="L336" s="35"/>
      <c r="M336" s="157" t="s">
        <v>3</v>
      </c>
      <c r="N336" s="158" t="s">
        <v>43</v>
      </c>
      <c r="O336" s="55"/>
      <c r="P336" s="159">
        <f>O336*H336</f>
        <v>0</v>
      </c>
      <c r="Q336" s="159">
        <v>0</v>
      </c>
      <c r="R336" s="159">
        <f>Q336*H336</f>
        <v>0</v>
      </c>
      <c r="S336" s="159">
        <v>0</v>
      </c>
      <c r="T336" s="160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61" t="s">
        <v>135</v>
      </c>
      <c r="AT336" s="161" t="s">
        <v>130</v>
      </c>
      <c r="AU336" s="161" t="s">
        <v>136</v>
      </c>
      <c r="AY336" s="19" t="s">
        <v>126</v>
      </c>
      <c r="BE336" s="162">
        <f>IF(N336="základní",J336,0)</f>
        <v>0</v>
      </c>
      <c r="BF336" s="162">
        <f>IF(N336="snížená",J336,0)</f>
        <v>0</v>
      </c>
      <c r="BG336" s="162">
        <f>IF(N336="zákl. přenesená",J336,0)</f>
        <v>0</v>
      </c>
      <c r="BH336" s="162">
        <f>IF(N336="sníž. přenesená",J336,0)</f>
        <v>0</v>
      </c>
      <c r="BI336" s="162">
        <f>IF(N336="nulová",J336,0)</f>
        <v>0</v>
      </c>
      <c r="BJ336" s="19" t="s">
        <v>80</v>
      </c>
      <c r="BK336" s="162">
        <f>ROUND(I336*H336,2)</f>
        <v>0</v>
      </c>
      <c r="BL336" s="19" t="s">
        <v>135</v>
      </c>
      <c r="BM336" s="161" t="s">
        <v>413</v>
      </c>
    </row>
    <row r="337" spans="1:65" s="13" customFormat="1">
      <c r="B337" s="163"/>
      <c r="D337" s="164" t="s">
        <v>138</v>
      </c>
      <c r="E337" s="165" t="s">
        <v>3</v>
      </c>
      <c r="F337" s="166" t="s">
        <v>414</v>
      </c>
      <c r="H337" s="167">
        <v>1</v>
      </c>
      <c r="I337" s="168"/>
      <c r="L337" s="163"/>
      <c r="M337" s="169"/>
      <c r="N337" s="170"/>
      <c r="O337" s="170"/>
      <c r="P337" s="170"/>
      <c r="Q337" s="170"/>
      <c r="R337" s="170"/>
      <c r="S337" s="170"/>
      <c r="T337" s="171"/>
      <c r="AT337" s="165" t="s">
        <v>138</v>
      </c>
      <c r="AU337" s="165" t="s">
        <v>136</v>
      </c>
      <c r="AV337" s="13" t="s">
        <v>82</v>
      </c>
      <c r="AW337" s="13" t="s">
        <v>34</v>
      </c>
      <c r="AX337" s="13" t="s">
        <v>72</v>
      </c>
      <c r="AY337" s="165" t="s">
        <v>126</v>
      </c>
    </row>
    <row r="338" spans="1:65" s="14" customFormat="1">
      <c r="B338" s="172"/>
      <c r="D338" s="164" t="s">
        <v>138</v>
      </c>
      <c r="E338" s="173" t="s">
        <v>3</v>
      </c>
      <c r="F338" s="174" t="s">
        <v>140</v>
      </c>
      <c r="H338" s="175">
        <v>1</v>
      </c>
      <c r="I338" s="176"/>
      <c r="L338" s="172"/>
      <c r="M338" s="177"/>
      <c r="N338" s="178"/>
      <c r="O338" s="178"/>
      <c r="P338" s="178"/>
      <c r="Q338" s="178"/>
      <c r="R338" s="178"/>
      <c r="S338" s="178"/>
      <c r="T338" s="179"/>
      <c r="AT338" s="173" t="s">
        <v>138</v>
      </c>
      <c r="AU338" s="173" t="s">
        <v>136</v>
      </c>
      <c r="AV338" s="14" t="s">
        <v>135</v>
      </c>
      <c r="AW338" s="14" t="s">
        <v>34</v>
      </c>
      <c r="AX338" s="14" t="s">
        <v>80</v>
      </c>
      <c r="AY338" s="173" t="s">
        <v>126</v>
      </c>
    </row>
    <row r="339" spans="1:65" s="2" customFormat="1" ht="21.75" customHeight="1">
      <c r="A339" s="34"/>
      <c r="B339" s="149"/>
      <c r="C339" s="150" t="s">
        <v>415</v>
      </c>
      <c r="D339" s="150" t="s">
        <v>130</v>
      </c>
      <c r="E339" s="151" t="s">
        <v>416</v>
      </c>
      <c r="F339" s="152" t="s">
        <v>417</v>
      </c>
      <c r="G339" s="153" t="s">
        <v>148</v>
      </c>
      <c r="H339" s="154">
        <v>655</v>
      </c>
      <c r="I339" s="155"/>
      <c r="J339" s="156">
        <f>ROUND(I339*H339,2)</f>
        <v>0</v>
      </c>
      <c r="K339" s="152" t="s">
        <v>134</v>
      </c>
      <c r="L339" s="35"/>
      <c r="M339" s="157" t="s">
        <v>3</v>
      </c>
      <c r="N339" s="158" t="s">
        <v>43</v>
      </c>
      <c r="O339" s="55"/>
      <c r="P339" s="159">
        <f>O339*H339</f>
        <v>0</v>
      </c>
      <c r="Q339" s="159">
        <v>0</v>
      </c>
      <c r="R339" s="159">
        <f>Q339*H339</f>
        <v>0</v>
      </c>
      <c r="S339" s="159">
        <v>4.3999999999999997E-2</v>
      </c>
      <c r="T339" s="160">
        <f>S339*H339</f>
        <v>28.819999999999997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61" t="s">
        <v>135</v>
      </c>
      <c r="AT339" s="161" t="s">
        <v>130</v>
      </c>
      <c r="AU339" s="161" t="s">
        <v>136</v>
      </c>
      <c r="AY339" s="19" t="s">
        <v>126</v>
      </c>
      <c r="BE339" s="162">
        <f>IF(N339="základní",J339,0)</f>
        <v>0</v>
      </c>
      <c r="BF339" s="162">
        <f>IF(N339="snížená",J339,0)</f>
        <v>0</v>
      </c>
      <c r="BG339" s="162">
        <f>IF(N339="zákl. přenesená",J339,0)</f>
        <v>0</v>
      </c>
      <c r="BH339" s="162">
        <f>IF(N339="sníž. přenesená",J339,0)</f>
        <v>0</v>
      </c>
      <c r="BI339" s="162">
        <f>IF(N339="nulová",J339,0)</f>
        <v>0</v>
      </c>
      <c r="BJ339" s="19" t="s">
        <v>80</v>
      </c>
      <c r="BK339" s="162">
        <f>ROUND(I339*H339,2)</f>
        <v>0</v>
      </c>
      <c r="BL339" s="19" t="s">
        <v>135</v>
      </c>
      <c r="BM339" s="161" t="s">
        <v>418</v>
      </c>
    </row>
    <row r="340" spans="1:65" s="15" customFormat="1">
      <c r="B340" s="180"/>
      <c r="D340" s="164" t="s">
        <v>138</v>
      </c>
      <c r="E340" s="181" t="s">
        <v>3</v>
      </c>
      <c r="F340" s="182" t="s">
        <v>419</v>
      </c>
      <c r="H340" s="181" t="s">
        <v>3</v>
      </c>
      <c r="I340" s="183"/>
      <c r="L340" s="180"/>
      <c r="M340" s="184"/>
      <c r="N340" s="185"/>
      <c r="O340" s="185"/>
      <c r="P340" s="185"/>
      <c r="Q340" s="185"/>
      <c r="R340" s="185"/>
      <c r="S340" s="185"/>
      <c r="T340" s="186"/>
      <c r="AT340" s="181" t="s">
        <v>138</v>
      </c>
      <c r="AU340" s="181" t="s">
        <v>136</v>
      </c>
      <c r="AV340" s="15" t="s">
        <v>80</v>
      </c>
      <c r="AW340" s="15" t="s">
        <v>34</v>
      </c>
      <c r="AX340" s="15" t="s">
        <v>72</v>
      </c>
      <c r="AY340" s="181" t="s">
        <v>126</v>
      </c>
    </row>
    <row r="341" spans="1:65" s="13" customFormat="1">
      <c r="B341" s="163"/>
      <c r="D341" s="164" t="s">
        <v>138</v>
      </c>
      <c r="E341" s="165" t="s">
        <v>3</v>
      </c>
      <c r="F341" s="166" t="s">
        <v>420</v>
      </c>
      <c r="H341" s="167">
        <v>369</v>
      </c>
      <c r="I341" s="168"/>
      <c r="L341" s="163"/>
      <c r="M341" s="169"/>
      <c r="N341" s="170"/>
      <c r="O341" s="170"/>
      <c r="P341" s="170"/>
      <c r="Q341" s="170"/>
      <c r="R341" s="170"/>
      <c r="S341" s="170"/>
      <c r="T341" s="171"/>
      <c r="AT341" s="165" t="s">
        <v>138</v>
      </c>
      <c r="AU341" s="165" t="s">
        <v>136</v>
      </c>
      <c r="AV341" s="13" t="s">
        <v>82</v>
      </c>
      <c r="AW341" s="13" t="s">
        <v>34</v>
      </c>
      <c r="AX341" s="13" t="s">
        <v>72</v>
      </c>
      <c r="AY341" s="165" t="s">
        <v>126</v>
      </c>
    </row>
    <row r="342" spans="1:65" s="13" customFormat="1">
      <c r="B342" s="163"/>
      <c r="D342" s="164" t="s">
        <v>138</v>
      </c>
      <c r="E342" s="165" t="s">
        <v>3</v>
      </c>
      <c r="F342" s="166" t="s">
        <v>421</v>
      </c>
      <c r="H342" s="167">
        <v>84</v>
      </c>
      <c r="I342" s="168"/>
      <c r="L342" s="163"/>
      <c r="M342" s="169"/>
      <c r="N342" s="170"/>
      <c r="O342" s="170"/>
      <c r="P342" s="170"/>
      <c r="Q342" s="170"/>
      <c r="R342" s="170"/>
      <c r="S342" s="170"/>
      <c r="T342" s="171"/>
      <c r="AT342" s="165" t="s">
        <v>138</v>
      </c>
      <c r="AU342" s="165" t="s">
        <v>136</v>
      </c>
      <c r="AV342" s="13" t="s">
        <v>82</v>
      </c>
      <c r="AW342" s="13" t="s">
        <v>34</v>
      </c>
      <c r="AX342" s="13" t="s">
        <v>72</v>
      </c>
      <c r="AY342" s="165" t="s">
        <v>126</v>
      </c>
    </row>
    <row r="343" spans="1:65" s="13" customFormat="1">
      <c r="B343" s="163"/>
      <c r="D343" s="164" t="s">
        <v>138</v>
      </c>
      <c r="E343" s="165" t="s">
        <v>3</v>
      </c>
      <c r="F343" s="166" t="s">
        <v>422</v>
      </c>
      <c r="H343" s="167">
        <v>202</v>
      </c>
      <c r="I343" s="168"/>
      <c r="L343" s="163"/>
      <c r="M343" s="169"/>
      <c r="N343" s="170"/>
      <c r="O343" s="170"/>
      <c r="P343" s="170"/>
      <c r="Q343" s="170"/>
      <c r="R343" s="170"/>
      <c r="S343" s="170"/>
      <c r="T343" s="171"/>
      <c r="AT343" s="165" t="s">
        <v>138</v>
      </c>
      <c r="AU343" s="165" t="s">
        <v>136</v>
      </c>
      <c r="AV343" s="13" t="s">
        <v>82</v>
      </c>
      <c r="AW343" s="13" t="s">
        <v>34</v>
      </c>
      <c r="AX343" s="13" t="s">
        <v>72</v>
      </c>
      <c r="AY343" s="165" t="s">
        <v>126</v>
      </c>
    </row>
    <row r="344" spans="1:65" s="14" customFormat="1">
      <c r="B344" s="172"/>
      <c r="D344" s="164" t="s">
        <v>138</v>
      </c>
      <c r="E344" s="173" t="s">
        <v>3</v>
      </c>
      <c r="F344" s="174" t="s">
        <v>140</v>
      </c>
      <c r="H344" s="175">
        <v>655</v>
      </c>
      <c r="I344" s="176"/>
      <c r="L344" s="172"/>
      <c r="M344" s="177"/>
      <c r="N344" s="178"/>
      <c r="O344" s="178"/>
      <c r="P344" s="178"/>
      <c r="Q344" s="178"/>
      <c r="R344" s="178"/>
      <c r="S344" s="178"/>
      <c r="T344" s="179"/>
      <c r="AT344" s="173" t="s">
        <v>138</v>
      </c>
      <c r="AU344" s="173" t="s">
        <v>136</v>
      </c>
      <c r="AV344" s="14" t="s">
        <v>135</v>
      </c>
      <c r="AW344" s="14" t="s">
        <v>34</v>
      </c>
      <c r="AX344" s="14" t="s">
        <v>80</v>
      </c>
      <c r="AY344" s="173" t="s">
        <v>126</v>
      </c>
    </row>
    <row r="345" spans="1:65" s="2" customFormat="1" ht="21.75" customHeight="1">
      <c r="A345" s="34"/>
      <c r="B345" s="149"/>
      <c r="C345" s="150" t="s">
        <v>423</v>
      </c>
      <c r="D345" s="150" t="s">
        <v>130</v>
      </c>
      <c r="E345" s="151" t="s">
        <v>424</v>
      </c>
      <c r="F345" s="152" t="s">
        <v>425</v>
      </c>
      <c r="G345" s="153" t="s">
        <v>405</v>
      </c>
      <c r="H345" s="154">
        <v>1</v>
      </c>
      <c r="I345" s="155"/>
      <c r="J345" s="156">
        <f>ROUND(I345*H345,2)</f>
        <v>0</v>
      </c>
      <c r="K345" s="152" t="s">
        <v>134</v>
      </c>
      <c r="L345" s="35"/>
      <c r="M345" s="157" t="s">
        <v>3</v>
      </c>
      <c r="N345" s="158" t="s">
        <v>43</v>
      </c>
      <c r="O345" s="55"/>
      <c r="P345" s="159">
        <f>O345*H345</f>
        <v>0</v>
      </c>
      <c r="Q345" s="159">
        <v>0</v>
      </c>
      <c r="R345" s="159">
        <f>Q345*H345</f>
        <v>0</v>
      </c>
      <c r="S345" s="159">
        <v>0</v>
      </c>
      <c r="T345" s="160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61" t="s">
        <v>135</v>
      </c>
      <c r="AT345" s="161" t="s">
        <v>130</v>
      </c>
      <c r="AU345" s="161" t="s">
        <v>136</v>
      </c>
      <c r="AY345" s="19" t="s">
        <v>126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9" t="s">
        <v>80</v>
      </c>
      <c r="BK345" s="162">
        <f>ROUND(I345*H345,2)</f>
        <v>0</v>
      </c>
      <c r="BL345" s="19" t="s">
        <v>135</v>
      </c>
      <c r="BM345" s="161" t="s">
        <v>426</v>
      </c>
    </row>
    <row r="346" spans="1:65" s="13" customFormat="1">
      <c r="B346" s="163"/>
      <c r="D346" s="164" t="s">
        <v>138</v>
      </c>
      <c r="E346" s="165" t="s">
        <v>3</v>
      </c>
      <c r="F346" s="166" t="s">
        <v>427</v>
      </c>
      <c r="H346" s="167">
        <v>1</v>
      </c>
      <c r="I346" s="168"/>
      <c r="L346" s="163"/>
      <c r="M346" s="169"/>
      <c r="N346" s="170"/>
      <c r="O346" s="170"/>
      <c r="P346" s="170"/>
      <c r="Q346" s="170"/>
      <c r="R346" s="170"/>
      <c r="S346" s="170"/>
      <c r="T346" s="171"/>
      <c r="AT346" s="165" t="s">
        <v>138</v>
      </c>
      <c r="AU346" s="165" t="s">
        <v>136</v>
      </c>
      <c r="AV346" s="13" t="s">
        <v>82</v>
      </c>
      <c r="AW346" s="13" t="s">
        <v>34</v>
      </c>
      <c r="AX346" s="13" t="s">
        <v>72</v>
      </c>
      <c r="AY346" s="165" t="s">
        <v>126</v>
      </c>
    </row>
    <row r="347" spans="1:65" s="14" customFormat="1">
      <c r="B347" s="172"/>
      <c r="D347" s="164" t="s">
        <v>138</v>
      </c>
      <c r="E347" s="173" t="s">
        <v>3</v>
      </c>
      <c r="F347" s="174" t="s">
        <v>140</v>
      </c>
      <c r="H347" s="175">
        <v>1</v>
      </c>
      <c r="I347" s="176"/>
      <c r="L347" s="172"/>
      <c r="M347" s="177"/>
      <c r="N347" s="178"/>
      <c r="O347" s="178"/>
      <c r="P347" s="178"/>
      <c r="Q347" s="178"/>
      <c r="R347" s="178"/>
      <c r="S347" s="178"/>
      <c r="T347" s="179"/>
      <c r="AT347" s="173" t="s">
        <v>138</v>
      </c>
      <c r="AU347" s="173" t="s">
        <v>136</v>
      </c>
      <c r="AV347" s="14" t="s">
        <v>135</v>
      </c>
      <c r="AW347" s="14" t="s">
        <v>34</v>
      </c>
      <c r="AX347" s="14" t="s">
        <v>80</v>
      </c>
      <c r="AY347" s="173" t="s">
        <v>126</v>
      </c>
    </row>
    <row r="348" spans="1:65" s="2" customFormat="1" ht="33" customHeight="1">
      <c r="A348" s="34"/>
      <c r="B348" s="149"/>
      <c r="C348" s="150" t="s">
        <v>428</v>
      </c>
      <c r="D348" s="150" t="s">
        <v>130</v>
      </c>
      <c r="E348" s="151" t="s">
        <v>429</v>
      </c>
      <c r="F348" s="152" t="s">
        <v>430</v>
      </c>
      <c r="G348" s="153" t="s">
        <v>405</v>
      </c>
      <c r="H348" s="154">
        <v>4</v>
      </c>
      <c r="I348" s="155"/>
      <c r="J348" s="156">
        <f>ROUND(I348*H348,2)</f>
        <v>0</v>
      </c>
      <c r="K348" s="152" t="s">
        <v>134</v>
      </c>
      <c r="L348" s="35"/>
      <c r="M348" s="157" t="s">
        <v>3</v>
      </c>
      <c r="N348" s="158" t="s">
        <v>43</v>
      </c>
      <c r="O348" s="55"/>
      <c r="P348" s="159">
        <f>O348*H348</f>
        <v>0</v>
      </c>
      <c r="Q348" s="159">
        <v>1.67E-3</v>
      </c>
      <c r="R348" s="159">
        <f>Q348*H348</f>
        <v>6.6800000000000002E-3</v>
      </c>
      <c r="S348" s="159">
        <v>0</v>
      </c>
      <c r="T348" s="160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61" t="s">
        <v>135</v>
      </c>
      <c r="AT348" s="161" t="s">
        <v>130</v>
      </c>
      <c r="AU348" s="161" t="s">
        <v>136</v>
      </c>
      <c r="AY348" s="19" t="s">
        <v>126</v>
      </c>
      <c r="BE348" s="162">
        <f>IF(N348="základní",J348,0)</f>
        <v>0</v>
      </c>
      <c r="BF348" s="162">
        <f>IF(N348="snížená",J348,0)</f>
        <v>0</v>
      </c>
      <c r="BG348" s="162">
        <f>IF(N348="zákl. přenesená",J348,0)</f>
        <v>0</v>
      </c>
      <c r="BH348" s="162">
        <f>IF(N348="sníž. přenesená",J348,0)</f>
        <v>0</v>
      </c>
      <c r="BI348" s="162">
        <f>IF(N348="nulová",J348,0)</f>
        <v>0</v>
      </c>
      <c r="BJ348" s="19" t="s">
        <v>80</v>
      </c>
      <c r="BK348" s="162">
        <f>ROUND(I348*H348,2)</f>
        <v>0</v>
      </c>
      <c r="BL348" s="19" t="s">
        <v>135</v>
      </c>
      <c r="BM348" s="161" t="s">
        <v>431</v>
      </c>
    </row>
    <row r="349" spans="1:65" s="15" customFormat="1">
      <c r="B349" s="180"/>
      <c r="D349" s="164" t="s">
        <v>138</v>
      </c>
      <c r="E349" s="181" t="s">
        <v>3</v>
      </c>
      <c r="F349" s="182" t="s">
        <v>432</v>
      </c>
      <c r="H349" s="181" t="s">
        <v>3</v>
      </c>
      <c r="I349" s="183"/>
      <c r="L349" s="180"/>
      <c r="M349" s="184"/>
      <c r="N349" s="185"/>
      <c r="O349" s="185"/>
      <c r="P349" s="185"/>
      <c r="Q349" s="185"/>
      <c r="R349" s="185"/>
      <c r="S349" s="185"/>
      <c r="T349" s="186"/>
      <c r="AT349" s="181" t="s">
        <v>138</v>
      </c>
      <c r="AU349" s="181" t="s">
        <v>136</v>
      </c>
      <c r="AV349" s="15" t="s">
        <v>80</v>
      </c>
      <c r="AW349" s="15" t="s">
        <v>34</v>
      </c>
      <c r="AX349" s="15" t="s">
        <v>72</v>
      </c>
      <c r="AY349" s="181" t="s">
        <v>126</v>
      </c>
    </row>
    <row r="350" spans="1:65" s="13" customFormat="1">
      <c r="B350" s="163"/>
      <c r="D350" s="164" t="s">
        <v>138</v>
      </c>
      <c r="E350" s="165" t="s">
        <v>3</v>
      </c>
      <c r="F350" s="166" t="s">
        <v>433</v>
      </c>
      <c r="H350" s="167">
        <v>1</v>
      </c>
      <c r="I350" s="168"/>
      <c r="L350" s="163"/>
      <c r="M350" s="169"/>
      <c r="N350" s="170"/>
      <c r="O350" s="170"/>
      <c r="P350" s="170"/>
      <c r="Q350" s="170"/>
      <c r="R350" s="170"/>
      <c r="S350" s="170"/>
      <c r="T350" s="171"/>
      <c r="AT350" s="165" t="s">
        <v>138</v>
      </c>
      <c r="AU350" s="165" t="s">
        <v>136</v>
      </c>
      <c r="AV350" s="13" t="s">
        <v>82</v>
      </c>
      <c r="AW350" s="13" t="s">
        <v>34</v>
      </c>
      <c r="AX350" s="13" t="s">
        <v>72</v>
      </c>
      <c r="AY350" s="165" t="s">
        <v>126</v>
      </c>
    </row>
    <row r="351" spans="1:65" s="13" customFormat="1">
      <c r="B351" s="163"/>
      <c r="D351" s="164" t="s">
        <v>138</v>
      </c>
      <c r="E351" s="165" t="s">
        <v>3</v>
      </c>
      <c r="F351" s="166" t="s">
        <v>434</v>
      </c>
      <c r="H351" s="167">
        <v>1</v>
      </c>
      <c r="I351" s="168"/>
      <c r="L351" s="163"/>
      <c r="M351" s="169"/>
      <c r="N351" s="170"/>
      <c r="O351" s="170"/>
      <c r="P351" s="170"/>
      <c r="Q351" s="170"/>
      <c r="R351" s="170"/>
      <c r="S351" s="170"/>
      <c r="T351" s="171"/>
      <c r="AT351" s="165" t="s">
        <v>138</v>
      </c>
      <c r="AU351" s="165" t="s">
        <v>136</v>
      </c>
      <c r="AV351" s="13" t="s">
        <v>82</v>
      </c>
      <c r="AW351" s="13" t="s">
        <v>34</v>
      </c>
      <c r="AX351" s="13" t="s">
        <v>72</v>
      </c>
      <c r="AY351" s="165" t="s">
        <v>126</v>
      </c>
    </row>
    <row r="352" spans="1:65" s="16" customFormat="1">
      <c r="B352" s="187"/>
      <c r="D352" s="164" t="s">
        <v>138</v>
      </c>
      <c r="E352" s="188" t="s">
        <v>3</v>
      </c>
      <c r="F352" s="189" t="s">
        <v>189</v>
      </c>
      <c r="H352" s="190">
        <v>2</v>
      </c>
      <c r="I352" s="191"/>
      <c r="L352" s="187"/>
      <c r="M352" s="192"/>
      <c r="N352" s="193"/>
      <c r="O352" s="193"/>
      <c r="P352" s="193"/>
      <c r="Q352" s="193"/>
      <c r="R352" s="193"/>
      <c r="S352" s="193"/>
      <c r="T352" s="194"/>
      <c r="AT352" s="188" t="s">
        <v>138</v>
      </c>
      <c r="AU352" s="188" t="s">
        <v>136</v>
      </c>
      <c r="AV352" s="16" t="s">
        <v>136</v>
      </c>
      <c r="AW352" s="16" t="s">
        <v>34</v>
      </c>
      <c r="AX352" s="16" t="s">
        <v>72</v>
      </c>
      <c r="AY352" s="188" t="s">
        <v>126</v>
      </c>
    </row>
    <row r="353" spans="1:65" s="13" customFormat="1">
      <c r="B353" s="163"/>
      <c r="D353" s="164" t="s">
        <v>138</v>
      </c>
      <c r="E353" s="165" t="s">
        <v>3</v>
      </c>
      <c r="F353" s="166" t="s">
        <v>435</v>
      </c>
      <c r="H353" s="167">
        <v>2</v>
      </c>
      <c r="I353" s="168"/>
      <c r="L353" s="163"/>
      <c r="M353" s="169"/>
      <c r="N353" s="170"/>
      <c r="O353" s="170"/>
      <c r="P353" s="170"/>
      <c r="Q353" s="170"/>
      <c r="R353" s="170"/>
      <c r="S353" s="170"/>
      <c r="T353" s="171"/>
      <c r="AT353" s="165" t="s">
        <v>138</v>
      </c>
      <c r="AU353" s="165" t="s">
        <v>136</v>
      </c>
      <c r="AV353" s="13" t="s">
        <v>82</v>
      </c>
      <c r="AW353" s="13" t="s">
        <v>34</v>
      </c>
      <c r="AX353" s="13" t="s">
        <v>72</v>
      </c>
      <c r="AY353" s="165" t="s">
        <v>126</v>
      </c>
    </row>
    <row r="354" spans="1:65" s="16" customFormat="1">
      <c r="B354" s="187"/>
      <c r="D354" s="164" t="s">
        <v>138</v>
      </c>
      <c r="E354" s="188" t="s">
        <v>3</v>
      </c>
      <c r="F354" s="189" t="s">
        <v>189</v>
      </c>
      <c r="H354" s="190">
        <v>2</v>
      </c>
      <c r="I354" s="191"/>
      <c r="L354" s="187"/>
      <c r="M354" s="192"/>
      <c r="N354" s="193"/>
      <c r="O354" s="193"/>
      <c r="P354" s="193"/>
      <c r="Q354" s="193"/>
      <c r="R354" s="193"/>
      <c r="S354" s="193"/>
      <c r="T354" s="194"/>
      <c r="AT354" s="188" t="s">
        <v>138</v>
      </c>
      <c r="AU354" s="188" t="s">
        <v>136</v>
      </c>
      <c r="AV354" s="16" t="s">
        <v>136</v>
      </c>
      <c r="AW354" s="16" t="s">
        <v>34</v>
      </c>
      <c r="AX354" s="16" t="s">
        <v>72</v>
      </c>
      <c r="AY354" s="188" t="s">
        <v>126</v>
      </c>
    </row>
    <row r="355" spans="1:65" s="14" customFormat="1">
      <c r="B355" s="172"/>
      <c r="D355" s="164" t="s">
        <v>138</v>
      </c>
      <c r="E355" s="173" t="s">
        <v>3</v>
      </c>
      <c r="F355" s="174" t="s">
        <v>140</v>
      </c>
      <c r="H355" s="175">
        <v>4</v>
      </c>
      <c r="I355" s="176"/>
      <c r="L355" s="172"/>
      <c r="M355" s="177"/>
      <c r="N355" s="178"/>
      <c r="O355" s="178"/>
      <c r="P355" s="178"/>
      <c r="Q355" s="178"/>
      <c r="R355" s="178"/>
      <c r="S355" s="178"/>
      <c r="T355" s="179"/>
      <c r="AT355" s="173" t="s">
        <v>138</v>
      </c>
      <c r="AU355" s="173" t="s">
        <v>136</v>
      </c>
      <c r="AV355" s="14" t="s">
        <v>135</v>
      </c>
      <c r="AW355" s="14" t="s">
        <v>34</v>
      </c>
      <c r="AX355" s="14" t="s">
        <v>80</v>
      </c>
      <c r="AY355" s="173" t="s">
        <v>126</v>
      </c>
    </row>
    <row r="356" spans="1:65" s="2" customFormat="1" ht="21.75" customHeight="1">
      <c r="A356" s="34"/>
      <c r="B356" s="149"/>
      <c r="C356" s="195" t="s">
        <v>436</v>
      </c>
      <c r="D356" s="195" t="s">
        <v>246</v>
      </c>
      <c r="E356" s="196" t="s">
        <v>437</v>
      </c>
      <c r="F356" s="197" t="s">
        <v>438</v>
      </c>
      <c r="G356" s="198" t="s">
        <v>405</v>
      </c>
      <c r="H356" s="199">
        <v>1</v>
      </c>
      <c r="I356" s="200"/>
      <c r="J356" s="201">
        <f>ROUND(I356*H356,2)</f>
        <v>0</v>
      </c>
      <c r="K356" s="197" t="s">
        <v>134</v>
      </c>
      <c r="L356" s="202"/>
      <c r="M356" s="203" t="s">
        <v>3</v>
      </c>
      <c r="N356" s="204" t="s">
        <v>43</v>
      </c>
      <c r="O356" s="55"/>
      <c r="P356" s="159">
        <f>O356*H356</f>
        <v>0</v>
      </c>
      <c r="Q356" s="159">
        <v>8.0000000000000002E-3</v>
      </c>
      <c r="R356" s="159">
        <f>Q356*H356</f>
        <v>8.0000000000000002E-3</v>
      </c>
      <c r="S356" s="159">
        <v>0</v>
      </c>
      <c r="T356" s="160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161" t="s">
        <v>439</v>
      </c>
      <c r="AT356" s="161" t="s">
        <v>246</v>
      </c>
      <c r="AU356" s="161" t="s">
        <v>136</v>
      </c>
      <c r="AY356" s="19" t="s">
        <v>126</v>
      </c>
      <c r="BE356" s="162">
        <f>IF(N356="základní",J356,0)</f>
        <v>0</v>
      </c>
      <c r="BF356" s="162">
        <f>IF(N356="snížená",J356,0)</f>
        <v>0</v>
      </c>
      <c r="BG356" s="162">
        <f>IF(N356="zákl. přenesená",J356,0)</f>
        <v>0</v>
      </c>
      <c r="BH356" s="162">
        <f>IF(N356="sníž. přenesená",J356,0)</f>
        <v>0</v>
      </c>
      <c r="BI356" s="162">
        <f>IF(N356="nulová",J356,0)</f>
        <v>0</v>
      </c>
      <c r="BJ356" s="19" t="s">
        <v>80</v>
      </c>
      <c r="BK356" s="162">
        <f>ROUND(I356*H356,2)</f>
        <v>0</v>
      </c>
      <c r="BL356" s="19" t="s">
        <v>439</v>
      </c>
      <c r="BM356" s="161" t="s">
        <v>440</v>
      </c>
    </row>
    <row r="357" spans="1:65" s="15" customFormat="1">
      <c r="B357" s="180"/>
      <c r="D357" s="164" t="s">
        <v>138</v>
      </c>
      <c r="E357" s="181" t="s">
        <v>3</v>
      </c>
      <c r="F357" s="182" t="s">
        <v>432</v>
      </c>
      <c r="H357" s="181" t="s">
        <v>3</v>
      </c>
      <c r="I357" s="183"/>
      <c r="L357" s="180"/>
      <c r="M357" s="184"/>
      <c r="N357" s="185"/>
      <c r="O357" s="185"/>
      <c r="P357" s="185"/>
      <c r="Q357" s="185"/>
      <c r="R357" s="185"/>
      <c r="S357" s="185"/>
      <c r="T357" s="186"/>
      <c r="AT357" s="181" t="s">
        <v>138</v>
      </c>
      <c r="AU357" s="181" t="s">
        <v>136</v>
      </c>
      <c r="AV357" s="15" t="s">
        <v>80</v>
      </c>
      <c r="AW357" s="15" t="s">
        <v>34</v>
      </c>
      <c r="AX357" s="15" t="s">
        <v>72</v>
      </c>
      <c r="AY357" s="181" t="s">
        <v>126</v>
      </c>
    </row>
    <row r="358" spans="1:65" s="13" customFormat="1">
      <c r="B358" s="163"/>
      <c r="D358" s="164" t="s">
        <v>138</v>
      </c>
      <c r="E358" s="165" t="s">
        <v>3</v>
      </c>
      <c r="F358" s="166" t="s">
        <v>433</v>
      </c>
      <c r="H358" s="167">
        <v>1</v>
      </c>
      <c r="I358" s="168"/>
      <c r="L358" s="163"/>
      <c r="M358" s="169"/>
      <c r="N358" s="170"/>
      <c r="O358" s="170"/>
      <c r="P358" s="170"/>
      <c r="Q358" s="170"/>
      <c r="R358" s="170"/>
      <c r="S358" s="170"/>
      <c r="T358" s="171"/>
      <c r="AT358" s="165" t="s">
        <v>138</v>
      </c>
      <c r="AU358" s="165" t="s">
        <v>136</v>
      </c>
      <c r="AV358" s="13" t="s">
        <v>82</v>
      </c>
      <c r="AW358" s="13" t="s">
        <v>34</v>
      </c>
      <c r="AX358" s="13" t="s">
        <v>72</v>
      </c>
      <c r="AY358" s="165" t="s">
        <v>126</v>
      </c>
    </row>
    <row r="359" spans="1:65" s="13" customFormat="1">
      <c r="B359" s="163"/>
      <c r="D359" s="164" t="s">
        <v>138</v>
      </c>
      <c r="E359" s="165" t="s">
        <v>3</v>
      </c>
      <c r="F359" s="166" t="s">
        <v>434</v>
      </c>
      <c r="H359" s="167">
        <v>1</v>
      </c>
      <c r="I359" s="168"/>
      <c r="L359" s="163"/>
      <c r="M359" s="169"/>
      <c r="N359" s="170"/>
      <c r="O359" s="170"/>
      <c r="P359" s="170"/>
      <c r="Q359" s="170"/>
      <c r="R359" s="170"/>
      <c r="S359" s="170"/>
      <c r="T359" s="171"/>
      <c r="AT359" s="165" t="s">
        <v>138</v>
      </c>
      <c r="AU359" s="165" t="s">
        <v>136</v>
      </c>
      <c r="AV359" s="13" t="s">
        <v>82</v>
      </c>
      <c r="AW359" s="13" t="s">
        <v>34</v>
      </c>
      <c r="AX359" s="13" t="s">
        <v>80</v>
      </c>
      <c r="AY359" s="165" t="s">
        <v>126</v>
      </c>
    </row>
    <row r="360" spans="1:65" s="2" customFormat="1" ht="21.75" customHeight="1">
      <c r="A360" s="34"/>
      <c r="B360" s="149"/>
      <c r="C360" s="195" t="s">
        <v>441</v>
      </c>
      <c r="D360" s="195" t="s">
        <v>246</v>
      </c>
      <c r="E360" s="196" t="s">
        <v>442</v>
      </c>
      <c r="F360" s="197" t="s">
        <v>443</v>
      </c>
      <c r="G360" s="198" t="s">
        <v>405</v>
      </c>
      <c r="H360" s="199">
        <v>2</v>
      </c>
      <c r="I360" s="200"/>
      <c r="J360" s="201">
        <f>ROUND(I360*H360,2)</f>
        <v>0</v>
      </c>
      <c r="K360" s="197" t="s">
        <v>134</v>
      </c>
      <c r="L360" s="202"/>
      <c r="M360" s="203" t="s">
        <v>3</v>
      </c>
      <c r="N360" s="204" t="s">
        <v>43</v>
      </c>
      <c r="O360" s="55"/>
      <c r="P360" s="159">
        <f>O360*H360</f>
        <v>0</v>
      </c>
      <c r="Q360" s="159">
        <v>1.2200000000000001E-2</v>
      </c>
      <c r="R360" s="159">
        <f>Q360*H360</f>
        <v>2.4400000000000002E-2</v>
      </c>
      <c r="S360" s="159">
        <v>0</v>
      </c>
      <c r="T360" s="160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61" t="s">
        <v>439</v>
      </c>
      <c r="AT360" s="161" t="s">
        <v>246</v>
      </c>
      <c r="AU360" s="161" t="s">
        <v>136</v>
      </c>
      <c r="AY360" s="19" t="s">
        <v>126</v>
      </c>
      <c r="BE360" s="162">
        <f>IF(N360="základní",J360,0)</f>
        <v>0</v>
      </c>
      <c r="BF360" s="162">
        <f>IF(N360="snížená",J360,0)</f>
        <v>0</v>
      </c>
      <c r="BG360" s="162">
        <f>IF(N360="zákl. přenesená",J360,0)</f>
        <v>0</v>
      </c>
      <c r="BH360" s="162">
        <f>IF(N360="sníž. přenesená",J360,0)</f>
        <v>0</v>
      </c>
      <c r="BI360" s="162">
        <f>IF(N360="nulová",J360,0)</f>
        <v>0</v>
      </c>
      <c r="BJ360" s="19" t="s">
        <v>80</v>
      </c>
      <c r="BK360" s="162">
        <f>ROUND(I360*H360,2)</f>
        <v>0</v>
      </c>
      <c r="BL360" s="19" t="s">
        <v>439</v>
      </c>
      <c r="BM360" s="161" t="s">
        <v>444</v>
      </c>
    </row>
    <row r="361" spans="1:65" s="13" customFormat="1">
      <c r="B361" s="163"/>
      <c r="D361" s="164" t="s">
        <v>138</v>
      </c>
      <c r="E361" s="165" t="s">
        <v>3</v>
      </c>
      <c r="F361" s="166" t="s">
        <v>445</v>
      </c>
      <c r="H361" s="167">
        <v>2</v>
      </c>
      <c r="I361" s="168"/>
      <c r="L361" s="163"/>
      <c r="M361" s="169"/>
      <c r="N361" s="170"/>
      <c r="O361" s="170"/>
      <c r="P361" s="170"/>
      <c r="Q361" s="170"/>
      <c r="R361" s="170"/>
      <c r="S361" s="170"/>
      <c r="T361" s="171"/>
      <c r="AT361" s="165" t="s">
        <v>138</v>
      </c>
      <c r="AU361" s="165" t="s">
        <v>136</v>
      </c>
      <c r="AV361" s="13" t="s">
        <v>82</v>
      </c>
      <c r="AW361" s="13" t="s">
        <v>34</v>
      </c>
      <c r="AX361" s="13" t="s">
        <v>72</v>
      </c>
      <c r="AY361" s="165" t="s">
        <v>126</v>
      </c>
    </row>
    <row r="362" spans="1:65" s="14" customFormat="1">
      <c r="B362" s="172"/>
      <c r="D362" s="164" t="s">
        <v>138</v>
      </c>
      <c r="E362" s="173" t="s">
        <v>3</v>
      </c>
      <c r="F362" s="174" t="s">
        <v>140</v>
      </c>
      <c r="H362" s="175">
        <v>2</v>
      </c>
      <c r="I362" s="176"/>
      <c r="L362" s="172"/>
      <c r="M362" s="177"/>
      <c r="N362" s="178"/>
      <c r="O362" s="178"/>
      <c r="P362" s="178"/>
      <c r="Q362" s="178"/>
      <c r="R362" s="178"/>
      <c r="S362" s="178"/>
      <c r="T362" s="179"/>
      <c r="AT362" s="173" t="s">
        <v>138</v>
      </c>
      <c r="AU362" s="173" t="s">
        <v>136</v>
      </c>
      <c r="AV362" s="14" t="s">
        <v>135</v>
      </c>
      <c r="AW362" s="14" t="s">
        <v>34</v>
      </c>
      <c r="AX362" s="14" t="s">
        <v>80</v>
      </c>
      <c r="AY362" s="173" t="s">
        <v>126</v>
      </c>
    </row>
    <row r="363" spans="1:65" s="2" customFormat="1" ht="33" customHeight="1">
      <c r="A363" s="34"/>
      <c r="B363" s="149"/>
      <c r="C363" s="150" t="s">
        <v>446</v>
      </c>
      <c r="D363" s="150" t="s">
        <v>130</v>
      </c>
      <c r="E363" s="151" t="s">
        <v>447</v>
      </c>
      <c r="F363" s="152" t="s">
        <v>448</v>
      </c>
      <c r="G363" s="153" t="s">
        <v>405</v>
      </c>
      <c r="H363" s="154">
        <v>3</v>
      </c>
      <c r="I363" s="155"/>
      <c r="J363" s="156">
        <f>ROUND(I363*H363,2)</f>
        <v>0</v>
      </c>
      <c r="K363" s="152" t="s">
        <v>134</v>
      </c>
      <c r="L363" s="35"/>
      <c r="M363" s="157" t="s">
        <v>3</v>
      </c>
      <c r="N363" s="158" t="s">
        <v>43</v>
      </c>
      <c r="O363" s="55"/>
      <c r="P363" s="159">
        <f>O363*H363</f>
        <v>0</v>
      </c>
      <c r="Q363" s="159">
        <v>1.67E-3</v>
      </c>
      <c r="R363" s="159">
        <f>Q363*H363</f>
        <v>5.0100000000000006E-3</v>
      </c>
      <c r="S363" s="159">
        <v>0</v>
      </c>
      <c r="T363" s="160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161" t="s">
        <v>135</v>
      </c>
      <c r="AT363" s="161" t="s">
        <v>130</v>
      </c>
      <c r="AU363" s="161" t="s">
        <v>136</v>
      </c>
      <c r="AY363" s="19" t="s">
        <v>126</v>
      </c>
      <c r="BE363" s="162">
        <f>IF(N363="základní",J363,0)</f>
        <v>0</v>
      </c>
      <c r="BF363" s="162">
        <f>IF(N363="snížená",J363,0)</f>
        <v>0</v>
      </c>
      <c r="BG363" s="162">
        <f>IF(N363="zákl. přenesená",J363,0)</f>
        <v>0</v>
      </c>
      <c r="BH363" s="162">
        <f>IF(N363="sníž. přenesená",J363,0)</f>
        <v>0</v>
      </c>
      <c r="BI363" s="162">
        <f>IF(N363="nulová",J363,0)</f>
        <v>0</v>
      </c>
      <c r="BJ363" s="19" t="s">
        <v>80</v>
      </c>
      <c r="BK363" s="162">
        <f>ROUND(I363*H363,2)</f>
        <v>0</v>
      </c>
      <c r="BL363" s="19" t="s">
        <v>135</v>
      </c>
      <c r="BM363" s="161" t="s">
        <v>449</v>
      </c>
    </row>
    <row r="364" spans="1:65" s="15" customFormat="1">
      <c r="B364" s="180"/>
      <c r="D364" s="164" t="s">
        <v>138</v>
      </c>
      <c r="E364" s="181" t="s">
        <v>3</v>
      </c>
      <c r="F364" s="182" t="s">
        <v>450</v>
      </c>
      <c r="H364" s="181" t="s">
        <v>3</v>
      </c>
      <c r="I364" s="183"/>
      <c r="L364" s="180"/>
      <c r="M364" s="184"/>
      <c r="N364" s="185"/>
      <c r="O364" s="185"/>
      <c r="P364" s="185"/>
      <c r="Q364" s="185"/>
      <c r="R364" s="185"/>
      <c r="S364" s="185"/>
      <c r="T364" s="186"/>
      <c r="AT364" s="181" t="s">
        <v>138</v>
      </c>
      <c r="AU364" s="181" t="s">
        <v>136</v>
      </c>
      <c r="AV364" s="15" t="s">
        <v>80</v>
      </c>
      <c r="AW364" s="15" t="s">
        <v>34</v>
      </c>
      <c r="AX364" s="15" t="s">
        <v>72</v>
      </c>
      <c r="AY364" s="181" t="s">
        <v>126</v>
      </c>
    </row>
    <row r="365" spans="1:65" s="13" customFormat="1">
      <c r="B365" s="163"/>
      <c r="D365" s="164" t="s">
        <v>138</v>
      </c>
      <c r="E365" s="165" t="s">
        <v>3</v>
      </c>
      <c r="F365" s="166" t="s">
        <v>451</v>
      </c>
      <c r="H365" s="167">
        <v>2</v>
      </c>
      <c r="I365" s="168"/>
      <c r="L365" s="163"/>
      <c r="M365" s="169"/>
      <c r="N365" s="170"/>
      <c r="O365" s="170"/>
      <c r="P365" s="170"/>
      <c r="Q365" s="170"/>
      <c r="R365" s="170"/>
      <c r="S365" s="170"/>
      <c r="T365" s="171"/>
      <c r="AT365" s="165" t="s">
        <v>138</v>
      </c>
      <c r="AU365" s="165" t="s">
        <v>136</v>
      </c>
      <c r="AV365" s="13" t="s">
        <v>82</v>
      </c>
      <c r="AW365" s="13" t="s">
        <v>34</v>
      </c>
      <c r="AX365" s="13" t="s">
        <v>72</v>
      </c>
      <c r="AY365" s="165" t="s">
        <v>126</v>
      </c>
    </row>
    <row r="366" spans="1:65" s="13" customFormat="1">
      <c r="B366" s="163"/>
      <c r="D366" s="164" t="s">
        <v>138</v>
      </c>
      <c r="E366" s="165" t="s">
        <v>3</v>
      </c>
      <c r="F366" s="166" t="s">
        <v>452</v>
      </c>
      <c r="H366" s="167">
        <v>1</v>
      </c>
      <c r="I366" s="168"/>
      <c r="L366" s="163"/>
      <c r="M366" s="169"/>
      <c r="N366" s="170"/>
      <c r="O366" s="170"/>
      <c r="P366" s="170"/>
      <c r="Q366" s="170"/>
      <c r="R366" s="170"/>
      <c r="S366" s="170"/>
      <c r="T366" s="171"/>
      <c r="AT366" s="165" t="s">
        <v>138</v>
      </c>
      <c r="AU366" s="165" t="s">
        <v>136</v>
      </c>
      <c r="AV366" s="13" t="s">
        <v>82</v>
      </c>
      <c r="AW366" s="13" t="s">
        <v>34</v>
      </c>
      <c r="AX366" s="13" t="s">
        <v>72</v>
      </c>
      <c r="AY366" s="165" t="s">
        <v>126</v>
      </c>
    </row>
    <row r="367" spans="1:65" s="14" customFormat="1">
      <c r="B367" s="172"/>
      <c r="D367" s="164" t="s">
        <v>138</v>
      </c>
      <c r="E367" s="173" t="s">
        <v>3</v>
      </c>
      <c r="F367" s="174" t="s">
        <v>140</v>
      </c>
      <c r="H367" s="175">
        <v>3</v>
      </c>
      <c r="I367" s="176"/>
      <c r="L367" s="172"/>
      <c r="M367" s="177"/>
      <c r="N367" s="178"/>
      <c r="O367" s="178"/>
      <c r="P367" s="178"/>
      <c r="Q367" s="178"/>
      <c r="R367" s="178"/>
      <c r="S367" s="178"/>
      <c r="T367" s="179"/>
      <c r="AT367" s="173" t="s">
        <v>138</v>
      </c>
      <c r="AU367" s="173" t="s">
        <v>136</v>
      </c>
      <c r="AV367" s="14" t="s">
        <v>135</v>
      </c>
      <c r="AW367" s="14" t="s">
        <v>34</v>
      </c>
      <c r="AX367" s="14" t="s">
        <v>80</v>
      </c>
      <c r="AY367" s="173" t="s">
        <v>126</v>
      </c>
    </row>
    <row r="368" spans="1:65" s="2" customFormat="1" ht="16.5" customHeight="1">
      <c r="A368" s="34"/>
      <c r="B368" s="149"/>
      <c r="C368" s="195" t="s">
        <v>453</v>
      </c>
      <c r="D368" s="195" t="s">
        <v>246</v>
      </c>
      <c r="E368" s="196" t="s">
        <v>454</v>
      </c>
      <c r="F368" s="197" t="s">
        <v>455</v>
      </c>
      <c r="G368" s="198" t="s">
        <v>405</v>
      </c>
      <c r="H368" s="199">
        <v>3</v>
      </c>
      <c r="I368" s="200"/>
      <c r="J368" s="201">
        <f>ROUND(I368*H368,2)</f>
        <v>0</v>
      </c>
      <c r="K368" s="197" t="s">
        <v>134</v>
      </c>
      <c r="L368" s="202"/>
      <c r="M368" s="203" t="s">
        <v>3</v>
      </c>
      <c r="N368" s="204" t="s">
        <v>43</v>
      </c>
      <c r="O368" s="55"/>
      <c r="P368" s="159">
        <f>O368*H368</f>
        <v>0</v>
      </c>
      <c r="Q368" s="159">
        <v>1.0699999999999999E-2</v>
      </c>
      <c r="R368" s="159">
        <f>Q368*H368</f>
        <v>3.2099999999999997E-2</v>
      </c>
      <c r="S368" s="159">
        <v>0</v>
      </c>
      <c r="T368" s="160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161" t="s">
        <v>193</v>
      </c>
      <c r="AT368" s="161" t="s">
        <v>246</v>
      </c>
      <c r="AU368" s="161" t="s">
        <v>136</v>
      </c>
      <c r="AY368" s="19" t="s">
        <v>126</v>
      </c>
      <c r="BE368" s="162">
        <f>IF(N368="základní",J368,0)</f>
        <v>0</v>
      </c>
      <c r="BF368" s="162">
        <f>IF(N368="snížená",J368,0)</f>
        <v>0</v>
      </c>
      <c r="BG368" s="162">
        <f>IF(N368="zákl. přenesená",J368,0)</f>
        <v>0</v>
      </c>
      <c r="BH368" s="162">
        <f>IF(N368="sníž. přenesená",J368,0)</f>
        <v>0</v>
      </c>
      <c r="BI368" s="162">
        <f>IF(N368="nulová",J368,0)</f>
        <v>0</v>
      </c>
      <c r="BJ368" s="19" t="s">
        <v>80</v>
      </c>
      <c r="BK368" s="162">
        <f>ROUND(I368*H368,2)</f>
        <v>0</v>
      </c>
      <c r="BL368" s="19" t="s">
        <v>135</v>
      </c>
      <c r="BM368" s="161" t="s">
        <v>456</v>
      </c>
    </row>
    <row r="369" spans="1:65" s="15" customFormat="1">
      <c r="B369" s="180"/>
      <c r="D369" s="164" t="s">
        <v>138</v>
      </c>
      <c r="E369" s="181" t="s">
        <v>3</v>
      </c>
      <c r="F369" s="182" t="s">
        <v>450</v>
      </c>
      <c r="H369" s="181" t="s">
        <v>3</v>
      </c>
      <c r="I369" s="183"/>
      <c r="L369" s="180"/>
      <c r="M369" s="184"/>
      <c r="N369" s="185"/>
      <c r="O369" s="185"/>
      <c r="P369" s="185"/>
      <c r="Q369" s="185"/>
      <c r="R369" s="185"/>
      <c r="S369" s="185"/>
      <c r="T369" s="186"/>
      <c r="AT369" s="181" t="s">
        <v>138</v>
      </c>
      <c r="AU369" s="181" t="s">
        <v>136</v>
      </c>
      <c r="AV369" s="15" t="s">
        <v>80</v>
      </c>
      <c r="AW369" s="15" t="s">
        <v>34</v>
      </c>
      <c r="AX369" s="15" t="s">
        <v>72</v>
      </c>
      <c r="AY369" s="181" t="s">
        <v>126</v>
      </c>
    </row>
    <row r="370" spans="1:65" s="13" customFormat="1">
      <c r="B370" s="163"/>
      <c r="D370" s="164" t="s">
        <v>138</v>
      </c>
      <c r="E370" s="165" t="s">
        <v>3</v>
      </c>
      <c r="F370" s="166" t="s">
        <v>451</v>
      </c>
      <c r="H370" s="167">
        <v>2</v>
      </c>
      <c r="I370" s="168"/>
      <c r="L370" s="163"/>
      <c r="M370" s="169"/>
      <c r="N370" s="170"/>
      <c r="O370" s="170"/>
      <c r="P370" s="170"/>
      <c r="Q370" s="170"/>
      <c r="R370" s="170"/>
      <c r="S370" s="170"/>
      <c r="T370" s="171"/>
      <c r="AT370" s="165" t="s">
        <v>138</v>
      </c>
      <c r="AU370" s="165" t="s">
        <v>136</v>
      </c>
      <c r="AV370" s="13" t="s">
        <v>82</v>
      </c>
      <c r="AW370" s="13" t="s">
        <v>34</v>
      </c>
      <c r="AX370" s="13" t="s">
        <v>72</v>
      </c>
      <c r="AY370" s="165" t="s">
        <v>126</v>
      </c>
    </row>
    <row r="371" spans="1:65" s="13" customFormat="1">
      <c r="B371" s="163"/>
      <c r="D371" s="164" t="s">
        <v>138</v>
      </c>
      <c r="E371" s="165" t="s">
        <v>3</v>
      </c>
      <c r="F371" s="166" t="s">
        <v>452</v>
      </c>
      <c r="H371" s="167">
        <v>1</v>
      </c>
      <c r="I371" s="168"/>
      <c r="L371" s="163"/>
      <c r="M371" s="169"/>
      <c r="N371" s="170"/>
      <c r="O371" s="170"/>
      <c r="P371" s="170"/>
      <c r="Q371" s="170"/>
      <c r="R371" s="170"/>
      <c r="S371" s="170"/>
      <c r="T371" s="171"/>
      <c r="AT371" s="165" t="s">
        <v>138</v>
      </c>
      <c r="AU371" s="165" t="s">
        <v>136</v>
      </c>
      <c r="AV371" s="13" t="s">
        <v>82</v>
      </c>
      <c r="AW371" s="13" t="s">
        <v>34</v>
      </c>
      <c r="AX371" s="13" t="s">
        <v>72</v>
      </c>
      <c r="AY371" s="165" t="s">
        <v>126</v>
      </c>
    </row>
    <row r="372" spans="1:65" s="14" customFormat="1">
      <c r="B372" s="172"/>
      <c r="D372" s="164" t="s">
        <v>138</v>
      </c>
      <c r="E372" s="173" t="s">
        <v>3</v>
      </c>
      <c r="F372" s="174" t="s">
        <v>140</v>
      </c>
      <c r="H372" s="175">
        <v>3</v>
      </c>
      <c r="I372" s="176"/>
      <c r="L372" s="172"/>
      <c r="M372" s="177"/>
      <c r="N372" s="178"/>
      <c r="O372" s="178"/>
      <c r="P372" s="178"/>
      <c r="Q372" s="178"/>
      <c r="R372" s="178"/>
      <c r="S372" s="178"/>
      <c r="T372" s="179"/>
      <c r="AT372" s="173" t="s">
        <v>138</v>
      </c>
      <c r="AU372" s="173" t="s">
        <v>136</v>
      </c>
      <c r="AV372" s="14" t="s">
        <v>135</v>
      </c>
      <c r="AW372" s="14" t="s">
        <v>34</v>
      </c>
      <c r="AX372" s="14" t="s">
        <v>80</v>
      </c>
      <c r="AY372" s="173" t="s">
        <v>126</v>
      </c>
    </row>
    <row r="373" spans="1:65" s="2" customFormat="1" ht="33" customHeight="1">
      <c r="A373" s="34"/>
      <c r="B373" s="149"/>
      <c r="C373" s="150" t="s">
        <v>457</v>
      </c>
      <c r="D373" s="150" t="s">
        <v>130</v>
      </c>
      <c r="E373" s="151" t="s">
        <v>458</v>
      </c>
      <c r="F373" s="152" t="s">
        <v>459</v>
      </c>
      <c r="G373" s="153" t="s">
        <v>405</v>
      </c>
      <c r="H373" s="154">
        <v>4</v>
      </c>
      <c r="I373" s="155"/>
      <c r="J373" s="156">
        <f>ROUND(I373*H373,2)</f>
        <v>0</v>
      </c>
      <c r="K373" s="152" t="s">
        <v>134</v>
      </c>
      <c r="L373" s="35"/>
      <c r="M373" s="157" t="s">
        <v>3</v>
      </c>
      <c r="N373" s="158" t="s">
        <v>43</v>
      </c>
      <c r="O373" s="55"/>
      <c r="P373" s="159">
        <f>O373*H373</f>
        <v>0</v>
      </c>
      <c r="Q373" s="159">
        <v>1.7099999999999999E-3</v>
      </c>
      <c r="R373" s="159">
        <f>Q373*H373</f>
        <v>6.8399999999999997E-3</v>
      </c>
      <c r="S373" s="159">
        <v>0</v>
      </c>
      <c r="T373" s="160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161" t="s">
        <v>135</v>
      </c>
      <c r="AT373" s="161" t="s">
        <v>130</v>
      </c>
      <c r="AU373" s="161" t="s">
        <v>136</v>
      </c>
      <c r="AY373" s="19" t="s">
        <v>126</v>
      </c>
      <c r="BE373" s="162">
        <f>IF(N373="základní",J373,0)</f>
        <v>0</v>
      </c>
      <c r="BF373" s="162">
        <f>IF(N373="snížená",J373,0)</f>
        <v>0</v>
      </c>
      <c r="BG373" s="162">
        <f>IF(N373="zákl. přenesená",J373,0)</f>
        <v>0</v>
      </c>
      <c r="BH373" s="162">
        <f>IF(N373="sníž. přenesená",J373,0)</f>
        <v>0</v>
      </c>
      <c r="BI373" s="162">
        <f>IF(N373="nulová",J373,0)</f>
        <v>0</v>
      </c>
      <c r="BJ373" s="19" t="s">
        <v>80</v>
      </c>
      <c r="BK373" s="162">
        <f>ROUND(I373*H373,2)</f>
        <v>0</v>
      </c>
      <c r="BL373" s="19" t="s">
        <v>135</v>
      </c>
      <c r="BM373" s="161" t="s">
        <v>460</v>
      </c>
    </row>
    <row r="374" spans="1:65" s="15" customFormat="1">
      <c r="B374" s="180"/>
      <c r="D374" s="164" t="s">
        <v>138</v>
      </c>
      <c r="E374" s="181" t="s">
        <v>3</v>
      </c>
      <c r="F374" s="182" t="s">
        <v>461</v>
      </c>
      <c r="H374" s="181" t="s">
        <v>3</v>
      </c>
      <c r="I374" s="183"/>
      <c r="L374" s="180"/>
      <c r="M374" s="184"/>
      <c r="N374" s="185"/>
      <c r="O374" s="185"/>
      <c r="P374" s="185"/>
      <c r="Q374" s="185"/>
      <c r="R374" s="185"/>
      <c r="S374" s="185"/>
      <c r="T374" s="186"/>
      <c r="AT374" s="181" t="s">
        <v>138</v>
      </c>
      <c r="AU374" s="181" t="s">
        <v>136</v>
      </c>
      <c r="AV374" s="15" t="s">
        <v>80</v>
      </c>
      <c r="AW374" s="15" t="s">
        <v>34</v>
      </c>
      <c r="AX374" s="15" t="s">
        <v>72</v>
      </c>
      <c r="AY374" s="181" t="s">
        <v>126</v>
      </c>
    </row>
    <row r="375" spans="1:65" s="13" customFormat="1">
      <c r="B375" s="163"/>
      <c r="D375" s="164" t="s">
        <v>138</v>
      </c>
      <c r="E375" s="165" t="s">
        <v>3</v>
      </c>
      <c r="F375" s="166" t="s">
        <v>462</v>
      </c>
      <c r="H375" s="167">
        <v>1</v>
      </c>
      <c r="I375" s="168"/>
      <c r="L375" s="163"/>
      <c r="M375" s="169"/>
      <c r="N375" s="170"/>
      <c r="O375" s="170"/>
      <c r="P375" s="170"/>
      <c r="Q375" s="170"/>
      <c r="R375" s="170"/>
      <c r="S375" s="170"/>
      <c r="T375" s="171"/>
      <c r="AT375" s="165" t="s">
        <v>138</v>
      </c>
      <c r="AU375" s="165" t="s">
        <v>136</v>
      </c>
      <c r="AV375" s="13" t="s">
        <v>82</v>
      </c>
      <c r="AW375" s="13" t="s">
        <v>34</v>
      </c>
      <c r="AX375" s="13" t="s">
        <v>72</v>
      </c>
      <c r="AY375" s="165" t="s">
        <v>126</v>
      </c>
    </row>
    <row r="376" spans="1:65" s="13" customFormat="1">
      <c r="B376" s="163"/>
      <c r="D376" s="164" t="s">
        <v>138</v>
      </c>
      <c r="E376" s="165" t="s">
        <v>3</v>
      </c>
      <c r="F376" s="166" t="s">
        <v>463</v>
      </c>
      <c r="H376" s="167">
        <v>1</v>
      </c>
      <c r="I376" s="168"/>
      <c r="L376" s="163"/>
      <c r="M376" s="169"/>
      <c r="N376" s="170"/>
      <c r="O376" s="170"/>
      <c r="P376" s="170"/>
      <c r="Q376" s="170"/>
      <c r="R376" s="170"/>
      <c r="S376" s="170"/>
      <c r="T376" s="171"/>
      <c r="AT376" s="165" t="s">
        <v>138</v>
      </c>
      <c r="AU376" s="165" t="s">
        <v>136</v>
      </c>
      <c r="AV376" s="13" t="s">
        <v>82</v>
      </c>
      <c r="AW376" s="13" t="s">
        <v>34</v>
      </c>
      <c r="AX376" s="13" t="s">
        <v>72</v>
      </c>
      <c r="AY376" s="165" t="s">
        <v>126</v>
      </c>
    </row>
    <row r="377" spans="1:65" s="16" customFormat="1">
      <c r="B377" s="187"/>
      <c r="D377" s="164" t="s">
        <v>138</v>
      </c>
      <c r="E377" s="188" t="s">
        <v>3</v>
      </c>
      <c r="F377" s="189" t="s">
        <v>189</v>
      </c>
      <c r="H377" s="190">
        <v>2</v>
      </c>
      <c r="I377" s="191"/>
      <c r="L377" s="187"/>
      <c r="M377" s="192"/>
      <c r="N377" s="193"/>
      <c r="O377" s="193"/>
      <c r="P377" s="193"/>
      <c r="Q377" s="193"/>
      <c r="R377" s="193"/>
      <c r="S377" s="193"/>
      <c r="T377" s="194"/>
      <c r="AT377" s="188" t="s">
        <v>138</v>
      </c>
      <c r="AU377" s="188" t="s">
        <v>136</v>
      </c>
      <c r="AV377" s="16" t="s">
        <v>136</v>
      </c>
      <c r="AW377" s="16" t="s">
        <v>34</v>
      </c>
      <c r="AX377" s="16" t="s">
        <v>72</v>
      </c>
      <c r="AY377" s="188" t="s">
        <v>126</v>
      </c>
    </row>
    <row r="378" spans="1:65" s="15" customFormat="1">
      <c r="B378" s="180"/>
      <c r="D378" s="164" t="s">
        <v>138</v>
      </c>
      <c r="E378" s="181" t="s">
        <v>3</v>
      </c>
      <c r="F378" s="182" t="s">
        <v>464</v>
      </c>
      <c r="H378" s="181" t="s">
        <v>3</v>
      </c>
      <c r="I378" s="183"/>
      <c r="L378" s="180"/>
      <c r="M378" s="184"/>
      <c r="N378" s="185"/>
      <c r="O378" s="185"/>
      <c r="P378" s="185"/>
      <c r="Q378" s="185"/>
      <c r="R378" s="185"/>
      <c r="S378" s="185"/>
      <c r="T378" s="186"/>
      <c r="AT378" s="181" t="s">
        <v>138</v>
      </c>
      <c r="AU378" s="181" t="s">
        <v>136</v>
      </c>
      <c r="AV378" s="15" t="s">
        <v>80</v>
      </c>
      <c r="AW378" s="15" t="s">
        <v>34</v>
      </c>
      <c r="AX378" s="15" t="s">
        <v>72</v>
      </c>
      <c r="AY378" s="181" t="s">
        <v>126</v>
      </c>
    </row>
    <row r="379" spans="1:65" s="13" customFormat="1">
      <c r="B379" s="163"/>
      <c r="D379" s="164" t="s">
        <v>138</v>
      </c>
      <c r="E379" s="165" t="s">
        <v>3</v>
      </c>
      <c r="F379" s="166" t="s">
        <v>465</v>
      </c>
      <c r="H379" s="167">
        <v>1</v>
      </c>
      <c r="I379" s="168"/>
      <c r="L379" s="163"/>
      <c r="M379" s="169"/>
      <c r="N379" s="170"/>
      <c r="O379" s="170"/>
      <c r="P379" s="170"/>
      <c r="Q379" s="170"/>
      <c r="R379" s="170"/>
      <c r="S379" s="170"/>
      <c r="T379" s="171"/>
      <c r="AT379" s="165" t="s">
        <v>138</v>
      </c>
      <c r="AU379" s="165" t="s">
        <v>136</v>
      </c>
      <c r="AV379" s="13" t="s">
        <v>82</v>
      </c>
      <c r="AW379" s="13" t="s">
        <v>34</v>
      </c>
      <c r="AX379" s="13" t="s">
        <v>72</v>
      </c>
      <c r="AY379" s="165" t="s">
        <v>126</v>
      </c>
    </row>
    <row r="380" spans="1:65" s="16" customFormat="1">
      <c r="B380" s="187"/>
      <c r="D380" s="164" t="s">
        <v>138</v>
      </c>
      <c r="E380" s="188" t="s">
        <v>3</v>
      </c>
      <c r="F380" s="189" t="s">
        <v>189</v>
      </c>
      <c r="H380" s="190">
        <v>1</v>
      </c>
      <c r="I380" s="191"/>
      <c r="L380" s="187"/>
      <c r="M380" s="192"/>
      <c r="N380" s="193"/>
      <c r="O380" s="193"/>
      <c r="P380" s="193"/>
      <c r="Q380" s="193"/>
      <c r="R380" s="193"/>
      <c r="S380" s="193"/>
      <c r="T380" s="194"/>
      <c r="AT380" s="188" t="s">
        <v>138</v>
      </c>
      <c r="AU380" s="188" t="s">
        <v>136</v>
      </c>
      <c r="AV380" s="16" t="s">
        <v>136</v>
      </c>
      <c r="AW380" s="16" t="s">
        <v>34</v>
      </c>
      <c r="AX380" s="16" t="s">
        <v>72</v>
      </c>
      <c r="AY380" s="188" t="s">
        <v>126</v>
      </c>
    </row>
    <row r="381" spans="1:65" s="15" customFormat="1">
      <c r="B381" s="180"/>
      <c r="D381" s="164" t="s">
        <v>138</v>
      </c>
      <c r="E381" s="181" t="s">
        <v>3</v>
      </c>
      <c r="F381" s="182" t="s">
        <v>466</v>
      </c>
      <c r="H381" s="181" t="s">
        <v>3</v>
      </c>
      <c r="I381" s="183"/>
      <c r="L381" s="180"/>
      <c r="M381" s="184"/>
      <c r="N381" s="185"/>
      <c r="O381" s="185"/>
      <c r="P381" s="185"/>
      <c r="Q381" s="185"/>
      <c r="R381" s="185"/>
      <c r="S381" s="185"/>
      <c r="T381" s="186"/>
      <c r="AT381" s="181" t="s">
        <v>138</v>
      </c>
      <c r="AU381" s="181" t="s">
        <v>136</v>
      </c>
      <c r="AV381" s="15" t="s">
        <v>80</v>
      </c>
      <c r="AW381" s="15" t="s">
        <v>34</v>
      </c>
      <c r="AX381" s="15" t="s">
        <v>72</v>
      </c>
      <c r="AY381" s="181" t="s">
        <v>126</v>
      </c>
    </row>
    <row r="382" spans="1:65" s="13" customFormat="1">
      <c r="B382" s="163"/>
      <c r="D382" s="164" t="s">
        <v>138</v>
      </c>
      <c r="E382" s="165" t="s">
        <v>3</v>
      </c>
      <c r="F382" s="166" t="s">
        <v>467</v>
      </c>
      <c r="H382" s="167">
        <v>1</v>
      </c>
      <c r="I382" s="168"/>
      <c r="L382" s="163"/>
      <c r="M382" s="169"/>
      <c r="N382" s="170"/>
      <c r="O382" s="170"/>
      <c r="P382" s="170"/>
      <c r="Q382" s="170"/>
      <c r="R382" s="170"/>
      <c r="S382" s="170"/>
      <c r="T382" s="171"/>
      <c r="AT382" s="165" t="s">
        <v>138</v>
      </c>
      <c r="AU382" s="165" t="s">
        <v>136</v>
      </c>
      <c r="AV382" s="13" t="s">
        <v>82</v>
      </c>
      <c r="AW382" s="13" t="s">
        <v>34</v>
      </c>
      <c r="AX382" s="13" t="s">
        <v>72</v>
      </c>
      <c r="AY382" s="165" t="s">
        <v>126</v>
      </c>
    </row>
    <row r="383" spans="1:65" s="16" customFormat="1">
      <c r="B383" s="187"/>
      <c r="D383" s="164" t="s">
        <v>138</v>
      </c>
      <c r="E383" s="188" t="s">
        <v>3</v>
      </c>
      <c r="F383" s="189" t="s">
        <v>189</v>
      </c>
      <c r="H383" s="190">
        <v>1</v>
      </c>
      <c r="I383" s="191"/>
      <c r="L383" s="187"/>
      <c r="M383" s="192"/>
      <c r="N383" s="193"/>
      <c r="O383" s="193"/>
      <c r="P383" s="193"/>
      <c r="Q383" s="193"/>
      <c r="R383" s="193"/>
      <c r="S383" s="193"/>
      <c r="T383" s="194"/>
      <c r="AT383" s="188" t="s">
        <v>138</v>
      </c>
      <c r="AU383" s="188" t="s">
        <v>136</v>
      </c>
      <c r="AV383" s="16" t="s">
        <v>136</v>
      </c>
      <c r="AW383" s="16" t="s">
        <v>34</v>
      </c>
      <c r="AX383" s="16" t="s">
        <v>72</v>
      </c>
      <c r="AY383" s="188" t="s">
        <v>126</v>
      </c>
    </row>
    <row r="384" spans="1:65" s="14" customFormat="1">
      <c r="B384" s="172"/>
      <c r="D384" s="164" t="s">
        <v>138</v>
      </c>
      <c r="E384" s="173" t="s">
        <v>3</v>
      </c>
      <c r="F384" s="174" t="s">
        <v>140</v>
      </c>
      <c r="H384" s="175">
        <v>4</v>
      </c>
      <c r="I384" s="176"/>
      <c r="L384" s="172"/>
      <c r="M384" s="177"/>
      <c r="N384" s="178"/>
      <c r="O384" s="178"/>
      <c r="P384" s="178"/>
      <c r="Q384" s="178"/>
      <c r="R384" s="178"/>
      <c r="S384" s="178"/>
      <c r="T384" s="179"/>
      <c r="AT384" s="173" t="s">
        <v>138</v>
      </c>
      <c r="AU384" s="173" t="s">
        <v>136</v>
      </c>
      <c r="AV384" s="14" t="s">
        <v>135</v>
      </c>
      <c r="AW384" s="14" t="s">
        <v>34</v>
      </c>
      <c r="AX384" s="14" t="s">
        <v>80</v>
      </c>
      <c r="AY384" s="173" t="s">
        <v>126</v>
      </c>
    </row>
    <row r="385" spans="1:65" s="2" customFormat="1" ht="21.75" customHeight="1">
      <c r="A385" s="34"/>
      <c r="B385" s="149"/>
      <c r="C385" s="195" t="s">
        <v>468</v>
      </c>
      <c r="D385" s="195" t="s">
        <v>246</v>
      </c>
      <c r="E385" s="196" t="s">
        <v>469</v>
      </c>
      <c r="F385" s="197" t="s">
        <v>470</v>
      </c>
      <c r="G385" s="198" t="s">
        <v>405</v>
      </c>
      <c r="H385" s="199">
        <v>2</v>
      </c>
      <c r="I385" s="200"/>
      <c r="J385" s="201">
        <f>ROUND(I385*H385,2)</f>
        <v>0</v>
      </c>
      <c r="K385" s="197" t="s">
        <v>134</v>
      </c>
      <c r="L385" s="202"/>
      <c r="M385" s="203" t="s">
        <v>3</v>
      </c>
      <c r="N385" s="204" t="s">
        <v>43</v>
      </c>
      <c r="O385" s="55"/>
      <c r="P385" s="159">
        <f>O385*H385</f>
        <v>0</v>
      </c>
      <c r="Q385" s="159">
        <v>1.6500000000000001E-2</v>
      </c>
      <c r="R385" s="159">
        <f>Q385*H385</f>
        <v>3.3000000000000002E-2</v>
      </c>
      <c r="S385" s="159">
        <v>0</v>
      </c>
      <c r="T385" s="160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161" t="s">
        <v>439</v>
      </c>
      <c r="AT385" s="161" t="s">
        <v>246</v>
      </c>
      <c r="AU385" s="161" t="s">
        <v>136</v>
      </c>
      <c r="AY385" s="19" t="s">
        <v>126</v>
      </c>
      <c r="BE385" s="162">
        <f>IF(N385="základní",J385,0)</f>
        <v>0</v>
      </c>
      <c r="BF385" s="162">
        <f>IF(N385="snížená",J385,0)</f>
        <v>0</v>
      </c>
      <c r="BG385" s="162">
        <f>IF(N385="zákl. přenesená",J385,0)</f>
        <v>0</v>
      </c>
      <c r="BH385" s="162">
        <f>IF(N385="sníž. přenesená",J385,0)</f>
        <v>0</v>
      </c>
      <c r="BI385" s="162">
        <f>IF(N385="nulová",J385,0)</f>
        <v>0</v>
      </c>
      <c r="BJ385" s="19" t="s">
        <v>80</v>
      </c>
      <c r="BK385" s="162">
        <f>ROUND(I385*H385,2)</f>
        <v>0</v>
      </c>
      <c r="BL385" s="19" t="s">
        <v>439</v>
      </c>
      <c r="BM385" s="161" t="s">
        <v>471</v>
      </c>
    </row>
    <row r="386" spans="1:65" s="15" customFormat="1">
      <c r="B386" s="180"/>
      <c r="D386" s="164" t="s">
        <v>138</v>
      </c>
      <c r="E386" s="181" t="s">
        <v>3</v>
      </c>
      <c r="F386" s="182" t="s">
        <v>461</v>
      </c>
      <c r="H386" s="181" t="s">
        <v>3</v>
      </c>
      <c r="I386" s="183"/>
      <c r="L386" s="180"/>
      <c r="M386" s="184"/>
      <c r="N386" s="185"/>
      <c r="O386" s="185"/>
      <c r="P386" s="185"/>
      <c r="Q386" s="185"/>
      <c r="R386" s="185"/>
      <c r="S386" s="185"/>
      <c r="T386" s="186"/>
      <c r="AT386" s="181" t="s">
        <v>138</v>
      </c>
      <c r="AU386" s="181" t="s">
        <v>136</v>
      </c>
      <c r="AV386" s="15" t="s">
        <v>80</v>
      </c>
      <c r="AW386" s="15" t="s">
        <v>34</v>
      </c>
      <c r="AX386" s="15" t="s">
        <v>72</v>
      </c>
      <c r="AY386" s="181" t="s">
        <v>126</v>
      </c>
    </row>
    <row r="387" spans="1:65" s="13" customFormat="1">
      <c r="B387" s="163"/>
      <c r="D387" s="164" t="s">
        <v>138</v>
      </c>
      <c r="E387" s="165" t="s">
        <v>3</v>
      </c>
      <c r="F387" s="166" t="s">
        <v>462</v>
      </c>
      <c r="H387" s="167">
        <v>1</v>
      </c>
      <c r="I387" s="168"/>
      <c r="L387" s="163"/>
      <c r="M387" s="169"/>
      <c r="N387" s="170"/>
      <c r="O387" s="170"/>
      <c r="P387" s="170"/>
      <c r="Q387" s="170"/>
      <c r="R387" s="170"/>
      <c r="S387" s="170"/>
      <c r="T387" s="171"/>
      <c r="AT387" s="165" t="s">
        <v>138</v>
      </c>
      <c r="AU387" s="165" t="s">
        <v>136</v>
      </c>
      <c r="AV387" s="13" t="s">
        <v>82</v>
      </c>
      <c r="AW387" s="13" t="s">
        <v>34</v>
      </c>
      <c r="AX387" s="13" t="s">
        <v>72</v>
      </c>
      <c r="AY387" s="165" t="s">
        <v>126</v>
      </c>
    </row>
    <row r="388" spans="1:65" s="13" customFormat="1">
      <c r="B388" s="163"/>
      <c r="D388" s="164" t="s">
        <v>138</v>
      </c>
      <c r="E388" s="165" t="s">
        <v>3</v>
      </c>
      <c r="F388" s="166" t="s">
        <v>463</v>
      </c>
      <c r="H388" s="167">
        <v>1</v>
      </c>
      <c r="I388" s="168"/>
      <c r="L388" s="163"/>
      <c r="M388" s="169"/>
      <c r="N388" s="170"/>
      <c r="O388" s="170"/>
      <c r="P388" s="170"/>
      <c r="Q388" s="170"/>
      <c r="R388" s="170"/>
      <c r="S388" s="170"/>
      <c r="T388" s="171"/>
      <c r="AT388" s="165" t="s">
        <v>138</v>
      </c>
      <c r="AU388" s="165" t="s">
        <v>136</v>
      </c>
      <c r="AV388" s="13" t="s">
        <v>82</v>
      </c>
      <c r="AW388" s="13" t="s">
        <v>34</v>
      </c>
      <c r="AX388" s="13" t="s">
        <v>72</v>
      </c>
      <c r="AY388" s="165" t="s">
        <v>126</v>
      </c>
    </row>
    <row r="389" spans="1:65" s="14" customFormat="1">
      <c r="B389" s="172"/>
      <c r="D389" s="164" t="s">
        <v>138</v>
      </c>
      <c r="E389" s="173" t="s">
        <v>3</v>
      </c>
      <c r="F389" s="174" t="s">
        <v>140</v>
      </c>
      <c r="H389" s="175">
        <v>2</v>
      </c>
      <c r="I389" s="176"/>
      <c r="L389" s="172"/>
      <c r="M389" s="177"/>
      <c r="N389" s="178"/>
      <c r="O389" s="178"/>
      <c r="P389" s="178"/>
      <c r="Q389" s="178"/>
      <c r="R389" s="178"/>
      <c r="S389" s="178"/>
      <c r="T389" s="179"/>
      <c r="AT389" s="173" t="s">
        <v>138</v>
      </c>
      <c r="AU389" s="173" t="s">
        <v>136</v>
      </c>
      <c r="AV389" s="14" t="s">
        <v>135</v>
      </c>
      <c r="AW389" s="14" t="s">
        <v>34</v>
      </c>
      <c r="AX389" s="14" t="s">
        <v>80</v>
      </c>
      <c r="AY389" s="173" t="s">
        <v>126</v>
      </c>
    </row>
    <row r="390" spans="1:65" s="2" customFormat="1" ht="21.75" customHeight="1">
      <c r="A390" s="34"/>
      <c r="B390" s="149"/>
      <c r="C390" s="195" t="s">
        <v>472</v>
      </c>
      <c r="D390" s="195" t="s">
        <v>246</v>
      </c>
      <c r="E390" s="196" t="s">
        <v>473</v>
      </c>
      <c r="F390" s="197" t="s">
        <v>474</v>
      </c>
      <c r="G390" s="198" t="s">
        <v>405</v>
      </c>
      <c r="H390" s="199">
        <v>1</v>
      </c>
      <c r="I390" s="200"/>
      <c r="J390" s="201">
        <f>ROUND(I390*H390,2)</f>
        <v>0</v>
      </c>
      <c r="K390" s="197" t="s">
        <v>134</v>
      </c>
      <c r="L390" s="202"/>
      <c r="M390" s="203" t="s">
        <v>3</v>
      </c>
      <c r="N390" s="204" t="s">
        <v>43</v>
      </c>
      <c r="O390" s="55"/>
      <c r="P390" s="159">
        <f>O390*H390</f>
        <v>0</v>
      </c>
      <c r="Q390" s="159">
        <v>1.9699999999999999E-2</v>
      </c>
      <c r="R390" s="159">
        <f>Q390*H390</f>
        <v>1.9699999999999999E-2</v>
      </c>
      <c r="S390" s="159">
        <v>0</v>
      </c>
      <c r="T390" s="160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61" t="s">
        <v>439</v>
      </c>
      <c r="AT390" s="161" t="s">
        <v>246</v>
      </c>
      <c r="AU390" s="161" t="s">
        <v>136</v>
      </c>
      <c r="AY390" s="19" t="s">
        <v>126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9" t="s">
        <v>80</v>
      </c>
      <c r="BK390" s="162">
        <f>ROUND(I390*H390,2)</f>
        <v>0</v>
      </c>
      <c r="BL390" s="19" t="s">
        <v>439</v>
      </c>
      <c r="BM390" s="161" t="s">
        <v>475</v>
      </c>
    </row>
    <row r="391" spans="1:65" s="15" customFormat="1">
      <c r="B391" s="180"/>
      <c r="D391" s="164" t="s">
        <v>138</v>
      </c>
      <c r="E391" s="181" t="s">
        <v>3</v>
      </c>
      <c r="F391" s="182" t="s">
        <v>464</v>
      </c>
      <c r="H391" s="181" t="s">
        <v>3</v>
      </c>
      <c r="I391" s="183"/>
      <c r="L391" s="180"/>
      <c r="M391" s="184"/>
      <c r="N391" s="185"/>
      <c r="O391" s="185"/>
      <c r="P391" s="185"/>
      <c r="Q391" s="185"/>
      <c r="R391" s="185"/>
      <c r="S391" s="185"/>
      <c r="T391" s="186"/>
      <c r="AT391" s="181" t="s">
        <v>138</v>
      </c>
      <c r="AU391" s="181" t="s">
        <v>136</v>
      </c>
      <c r="AV391" s="15" t="s">
        <v>80</v>
      </c>
      <c r="AW391" s="15" t="s">
        <v>34</v>
      </c>
      <c r="AX391" s="15" t="s">
        <v>72</v>
      </c>
      <c r="AY391" s="181" t="s">
        <v>126</v>
      </c>
    </row>
    <row r="392" spans="1:65" s="13" customFormat="1">
      <c r="B392" s="163"/>
      <c r="D392" s="164" t="s">
        <v>138</v>
      </c>
      <c r="E392" s="165" t="s">
        <v>3</v>
      </c>
      <c r="F392" s="166" t="s">
        <v>465</v>
      </c>
      <c r="H392" s="167">
        <v>1</v>
      </c>
      <c r="I392" s="168"/>
      <c r="L392" s="163"/>
      <c r="M392" s="169"/>
      <c r="N392" s="170"/>
      <c r="O392" s="170"/>
      <c r="P392" s="170"/>
      <c r="Q392" s="170"/>
      <c r="R392" s="170"/>
      <c r="S392" s="170"/>
      <c r="T392" s="171"/>
      <c r="AT392" s="165" t="s">
        <v>138</v>
      </c>
      <c r="AU392" s="165" t="s">
        <v>136</v>
      </c>
      <c r="AV392" s="13" t="s">
        <v>82</v>
      </c>
      <c r="AW392" s="13" t="s">
        <v>34</v>
      </c>
      <c r="AX392" s="13" t="s">
        <v>72</v>
      </c>
      <c r="AY392" s="165" t="s">
        <v>126</v>
      </c>
    </row>
    <row r="393" spans="1:65" s="14" customFormat="1">
      <c r="B393" s="172"/>
      <c r="D393" s="164" t="s">
        <v>138</v>
      </c>
      <c r="E393" s="173" t="s">
        <v>3</v>
      </c>
      <c r="F393" s="174" t="s">
        <v>140</v>
      </c>
      <c r="H393" s="175">
        <v>1</v>
      </c>
      <c r="I393" s="176"/>
      <c r="L393" s="172"/>
      <c r="M393" s="177"/>
      <c r="N393" s="178"/>
      <c r="O393" s="178"/>
      <c r="P393" s="178"/>
      <c r="Q393" s="178"/>
      <c r="R393" s="178"/>
      <c r="S393" s="178"/>
      <c r="T393" s="179"/>
      <c r="AT393" s="173" t="s">
        <v>138</v>
      </c>
      <c r="AU393" s="173" t="s">
        <v>136</v>
      </c>
      <c r="AV393" s="14" t="s">
        <v>135</v>
      </c>
      <c r="AW393" s="14" t="s">
        <v>34</v>
      </c>
      <c r="AX393" s="14" t="s">
        <v>80</v>
      </c>
      <c r="AY393" s="173" t="s">
        <v>126</v>
      </c>
    </row>
    <row r="394" spans="1:65" s="2" customFormat="1" ht="16.5" customHeight="1">
      <c r="A394" s="34"/>
      <c r="B394" s="149"/>
      <c r="C394" s="195" t="s">
        <v>476</v>
      </c>
      <c r="D394" s="195" t="s">
        <v>246</v>
      </c>
      <c r="E394" s="196" t="s">
        <v>477</v>
      </c>
      <c r="F394" s="197" t="s">
        <v>478</v>
      </c>
      <c r="G394" s="198" t="s">
        <v>405</v>
      </c>
      <c r="H394" s="199">
        <v>1</v>
      </c>
      <c r="I394" s="200"/>
      <c r="J394" s="201">
        <f>ROUND(I394*H394,2)</f>
        <v>0</v>
      </c>
      <c r="K394" s="197" t="s">
        <v>134</v>
      </c>
      <c r="L394" s="202"/>
      <c r="M394" s="203" t="s">
        <v>3</v>
      </c>
      <c r="N394" s="204" t="s">
        <v>43</v>
      </c>
      <c r="O394" s="55"/>
      <c r="P394" s="159">
        <f>O394*H394</f>
        <v>0</v>
      </c>
      <c r="Q394" s="159">
        <v>2.64E-2</v>
      </c>
      <c r="R394" s="159">
        <f>Q394*H394</f>
        <v>2.64E-2</v>
      </c>
      <c r="S394" s="159">
        <v>0</v>
      </c>
      <c r="T394" s="160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61" t="s">
        <v>439</v>
      </c>
      <c r="AT394" s="161" t="s">
        <v>246</v>
      </c>
      <c r="AU394" s="161" t="s">
        <v>136</v>
      </c>
      <c r="AY394" s="19" t="s">
        <v>126</v>
      </c>
      <c r="BE394" s="162">
        <f>IF(N394="základní",J394,0)</f>
        <v>0</v>
      </c>
      <c r="BF394" s="162">
        <f>IF(N394="snížená",J394,0)</f>
        <v>0</v>
      </c>
      <c r="BG394" s="162">
        <f>IF(N394="zákl. přenesená",J394,0)</f>
        <v>0</v>
      </c>
      <c r="BH394" s="162">
        <f>IF(N394="sníž. přenesená",J394,0)</f>
        <v>0</v>
      </c>
      <c r="BI394" s="162">
        <f>IF(N394="nulová",J394,0)</f>
        <v>0</v>
      </c>
      <c r="BJ394" s="19" t="s">
        <v>80</v>
      </c>
      <c r="BK394" s="162">
        <f>ROUND(I394*H394,2)</f>
        <v>0</v>
      </c>
      <c r="BL394" s="19" t="s">
        <v>439</v>
      </c>
      <c r="BM394" s="161" t="s">
        <v>479</v>
      </c>
    </row>
    <row r="395" spans="1:65" s="15" customFormat="1">
      <c r="B395" s="180"/>
      <c r="D395" s="164" t="s">
        <v>138</v>
      </c>
      <c r="E395" s="181" t="s">
        <v>3</v>
      </c>
      <c r="F395" s="182" t="s">
        <v>466</v>
      </c>
      <c r="H395" s="181" t="s">
        <v>3</v>
      </c>
      <c r="I395" s="183"/>
      <c r="L395" s="180"/>
      <c r="M395" s="184"/>
      <c r="N395" s="185"/>
      <c r="O395" s="185"/>
      <c r="P395" s="185"/>
      <c r="Q395" s="185"/>
      <c r="R395" s="185"/>
      <c r="S395" s="185"/>
      <c r="T395" s="186"/>
      <c r="AT395" s="181" t="s">
        <v>138</v>
      </c>
      <c r="AU395" s="181" t="s">
        <v>136</v>
      </c>
      <c r="AV395" s="15" t="s">
        <v>80</v>
      </c>
      <c r="AW395" s="15" t="s">
        <v>34</v>
      </c>
      <c r="AX395" s="15" t="s">
        <v>72</v>
      </c>
      <c r="AY395" s="181" t="s">
        <v>126</v>
      </c>
    </row>
    <row r="396" spans="1:65" s="13" customFormat="1">
      <c r="B396" s="163"/>
      <c r="D396" s="164" t="s">
        <v>138</v>
      </c>
      <c r="E396" s="165" t="s">
        <v>3</v>
      </c>
      <c r="F396" s="166" t="s">
        <v>467</v>
      </c>
      <c r="H396" s="167">
        <v>1</v>
      </c>
      <c r="I396" s="168"/>
      <c r="L396" s="163"/>
      <c r="M396" s="169"/>
      <c r="N396" s="170"/>
      <c r="O396" s="170"/>
      <c r="P396" s="170"/>
      <c r="Q396" s="170"/>
      <c r="R396" s="170"/>
      <c r="S396" s="170"/>
      <c r="T396" s="171"/>
      <c r="AT396" s="165" t="s">
        <v>138</v>
      </c>
      <c r="AU396" s="165" t="s">
        <v>136</v>
      </c>
      <c r="AV396" s="13" t="s">
        <v>82</v>
      </c>
      <c r="AW396" s="13" t="s">
        <v>34</v>
      </c>
      <c r="AX396" s="13" t="s">
        <v>72</v>
      </c>
      <c r="AY396" s="165" t="s">
        <v>126</v>
      </c>
    </row>
    <row r="397" spans="1:65" s="14" customFormat="1">
      <c r="B397" s="172"/>
      <c r="D397" s="164" t="s">
        <v>138</v>
      </c>
      <c r="E397" s="173" t="s">
        <v>3</v>
      </c>
      <c r="F397" s="174" t="s">
        <v>140</v>
      </c>
      <c r="H397" s="175">
        <v>1</v>
      </c>
      <c r="I397" s="176"/>
      <c r="L397" s="172"/>
      <c r="M397" s="177"/>
      <c r="N397" s="178"/>
      <c r="O397" s="178"/>
      <c r="P397" s="178"/>
      <c r="Q397" s="178"/>
      <c r="R397" s="178"/>
      <c r="S397" s="178"/>
      <c r="T397" s="179"/>
      <c r="AT397" s="173" t="s">
        <v>138</v>
      </c>
      <c r="AU397" s="173" t="s">
        <v>136</v>
      </c>
      <c r="AV397" s="14" t="s">
        <v>135</v>
      </c>
      <c r="AW397" s="14" t="s">
        <v>34</v>
      </c>
      <c r="AX397" s="14" t="s">
        <v>80</v>
      </c>
      <c r="AY397" s="173" t="s">
        <v>126</v>
      </c>
    </row>
    <row r="398" spans="1:65" s="2" customFormat="1" ht="33" customHeight="1">
      <c r="A398" s="34"/>
      <c r="B398" s="149"/>
      <c r="C398" s="150" t="s">
        <v>376</v>
      </c>
      <c r="D398" s="150" t="s">
        <v>130</v>
      </c>
      <c r="E398" s="151" t="s">
        <v>480</v>
      </c>
      <c r="F398" s="152" t="s">
        <v>481</v>
      </c>
      <c r="G398" s="153" t="s">
        <v>405</v>
      </c>
      <c r="H398" s="154">
        <v>4</v>
      </c>
      <c r="I398" s="155"/>
      <c r="J398" s="156">
        <f>ROUND(I398*H398,2)</f>
        <v>0</v>
      </c>
      <c r="K398" s="152" t="s">
        <v>134</v>
      </c>
      <c r="L398" s="35"/>
      <c r="M398" s="157" t="s">
        <v>3</v>
      </c>
      <c r="N398" s="158" t="s">
        <v>43</v>
      </c>
      <c r="O398" s="55"/>
      <c r="P398" s="159">
        <f>O398*H398</f>
        <v>0</v>
      </c>
      <c r="Q398" s="159">
        <v>2.96E-3</v>
      </c>
      <c r="R398" s="159">
        <f>Q398*H398</f>
        <v>1.184E-2</v>
      </c>
      <c r="S398" s="159">
        <v>0</v>
      </c>
      <c r="T398" s="160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161" t="s">
        <v>135</v>
      </c>
      <c r="AT398" s="161" t="s">
        <v>130</v>
      </c>
      <c r="AU398" s="161" t="s">
        <v>136</v>
      </c>
      <c r="AY398" s="19" t="s">
        <v>126</v>
      </c>
      <c r="BE398" s="162">
        <f>IF(N398="základní",J398,0)</f>
        <v>0</v>
      </c>
      <c r="BF398" s="162">
        <f>IF(N398="snížená",J398,0)</f>
        <v>0</v>
      </c>
      <c r="BG398" s="162">
        <f>IF(N398="zákl. přenesená",J398,0)</f>
        <v>0</v>
      </c>
      <c r="BH398" s="162">
        <f>IF(N398="sníž. přenesená",J398,0)</f>
        <v>0</v>
      </c>
      <c r="BI398" s="162">
        <f>IF(N398="nulová",J398,0)</f>
        <v>0</v>
      </c>
      <c r="BJ398" s="19" t="s">
        <v>80</v>
      </c>
      <c r="BK398" s="162">
        <f>ROUND(I398*H398,2)</f>
        <v>0</v>
      </c>
      <c r="BL398" s="19" t="s">
        <v>135</v>
      </c>
      <c r="BM398" s="161" t="s">
        <v>482</v>
      </c>
    </row>
    <row r="399" spans="1:65" s="15" customFormat="1">
      <c r="B399" s="180"/>
      <c r="D399" s="164" t="s">
        <v>138</v>
      </c>
      <c r="E399" s="181" t="s">
        <v>3</v>
      </c>
      <c r="F399" s="182" t="s">
        <v>483</v>
      </c>
      <c r="H399" s="181" t="s">
        <v>3</v>
      </c>
      <c r="I399" s="183"/>
      <c r="L399" s="180"/>
      <c r="M399" s="184"/>
      <c r="N399" s="185"/>
      <c r="O399" s="185"/>
      <c r="P399" s="185"/>
      <c r="Q399" s="185"/>
      <c r="R399" s="185"/>
      <c r="S399" s="185"/>
      <c r="T399" s="186"/>
      <c r="AT399" s="181" t="s">
        <v>138</v>
      </c>
      <c r="AU399" s="181" t="s">
        <v>136</v>
      </c>
      <c r="AV399" s="15" t="s">
        <v>80</v>
      </c>
      <c r="AW399" s="15" t="s">
        <v>34</v>
      </c>
      <c r="AX399" s="15" t="s">
        <v>72</v>
      </c>
      <c r="AY399" s="181" t="s">
        <v>126</v>
      </c>
    </row>
    <row r="400" spans="1:65" s="13" customFormat="1">
      <c r="B400" s="163"/>
      <c r="D400" s="164" t="s">
        <v>138</v>
      </c>
      <c r="E400" s="165" t="s">
        <v>3</v>
      </c>
      <c r="F400" s="166" t="s">
        <v>484</v>
      </c>
      <c r="H400" s="167">
        <v>2</v>
      </c>
      <c r="I400" s="168"/>
      <c r="L400" s="163"/>
      <c r="M400" s="169"/>
      <c r="N400" s="170"/>
      <c r="O400" s="170"/>
      <c r="P400" s="170"/>
      <c r="Q400" s="170"/>
      <c r="R400" s="170"/>
      <c r="S400" s="170"/>
      <c r="T400" s="171"/>
      <c r="AT400" s="165" t="s">
        <v>138</v>
      </c>
      <c r="AU400" s="165" t="s">
        <v>136</v>
      </c>
      <c r="AV400" s="13" t="s">
        <v>82</v>
      </c>
      <c r="AW400" s="13" t="s">
        <v>34</v>
      </c>
      <c r="AX400" s="13" t="s">
        <v>72</v>
      </c>
      <c r="AY400" s="165" t="s">
        <v>126</v>
      </c>
    </row>
    <row r="401" spans="1:65" s="16" customFormat="1">
      <c r="B401" s="187"/>
      <c r="D401" s="164" t="s">
        <v>138</v>
      </c>
      <c r="E401" s="188" t="s">
        <v>3</v>
      </c>
      <c r="F401" s="189" t="s">
        <v>189</v>
      </c>
      <c r="H401" s="190">
        <v>2</v>
      </c>
      <c r="I401" s="191"/>
      <c r="L401" s="187"/>
      <c r="M401" s="192"/>
      <c r="N401" s="193"/>
      <c r="O401" s="193"/>
      <c r="P401" s="193"/>
      <c r="Q401" s="193"/>
      <c r="R401" s="193"/>
      <c r="S401" s="193"/>
      <c r="T401" s="194"/>
      <c r="AT401" s="188" t="s">
        <v>138</v>
      </c>
      <c r="AU401" s="188" t="s">
        <v>136</v>
      </c>
      <c r="AV401" s="16" t="s">
        <v>136</v>
      </c>
      <c r="AW401" s="16" t="s">
        <v>34</v>
      </c>
      <c r="AX401" s="16" t="s">
        <v>72</v>
      </c>
      <c r="AY401" s="188" t="s">
        <v>126</v>
      </c>
    </row>
    <row r="402" spans="1:65" s="15" customFormat="1">
      <c r="B402" s="180"/>
      <c r="D402" s="164" t="s">
        <v>138</v>
      </c>
      <c r="E402" s="181" t="s">
        <v>3</v>
      </c>
      <c r="F402" s="182" t="s">
        <v>485</v>
      </c>
      <c r="H402" s="181" t="s">
        <v>3</v>
      </c>
      <c r="I402" s="183"/>
      <c r="L402" s="180"/>
      <c r="M402" s="184"/>
      <c r="N402" s="185"/>
      <c r="O402" s="185"/>
      <c r="P402" s="185"/>
      <c r="Q402" s="185"/>
      <c r="R402" s="185"/>
      <c r="S402" s="185"/>
      <c r="T402" s="186"/>
      <c r="AT402" s="181" t="s">
        <v>138</v>
      </c>
      <c r="AU402" s="181" t="s">
        <v>136</v>
      </c>
      <c r="AV402" s="15" t="s">
        <v>80</v>
      </c>
      <c r="AW402" s="15" t="s">
        <v>34</v>
      </c>
      <c r="AX402" s="15" t="s">
        <v>72</v>
      </c>
      <c r="AY402" s="181" t="s">
        <v>126</v>
      </c>
    </row>
    <row r="403" spans="1:65" s="13" customFormat="1">
      <c r="B403" s="163"/>
      <c r="D403" s="164" t="s">
        <v>138</v>
      </c>
      <c r="E403" s="165" t="s">
        <v>3</v>
      </c>
      <c r="F403" s="166" t="s">
        <v>486</v>
      </c>
      <c r="H403" s="167">
        <v>1</v>
      </c>
      <c r="I403" s="168"/>
      <c r="L403" s="163"/>
      <c r="M403" s="169"/>
      <c r="N403" s="170"/>
      <c r="O403" s="170"/>
      <c r="P403" s="170"/>
      <c r="Q403" s="170"/>
      <c r="R403" s="170"/>
      <c r="S403" s="170"/>
      <c r="T403" s="171"/>
      <c r="AT403" s="165" t="s">
        <v>138</v>
      </c>
      <c r="AU403" s="165" t="s">
        <v>136</v>
      </c>
      <c r="AV403" s="13" t="s">
        <v>82</v>
      </c>
      <c r="AW403" s="13" t="s">
        <v>34</v>
      </c>
      <c r="AX403" s="13" t="s">
        <v>72</v>
      </c>
      <c r="AY403" s="165" t="s">
        <v>126</v>
      </c>
    </row>
    <row r="404" spans="1:65" s="16" customFormat="1">
      <c r="B404" s="187"/>
      <c r="D404" s="164" t="s">
        <v>138</v>
      </c>
      <c r="E404" s="188" t="s">
        <v>3</v>
      </c>
      <c r="F404" s="189" t="s">
        <v>189</v>
      </c>
      <c r="H404" s="190">
        <v>1</v>
      </c>
      <c r="I404" s="191"/>
      <c r="L404" s="187"/>
      <c r="M404" s="192"/>
      <c r="N404" s="193"/>
      <c r="O404" s="193"/>
      <c r="P404" s="193"/>
      <c r="Q404" s="193"/>
      <c r="R404" s="193"/>
      <c r="S404" s="193"/>
      <c r="T404" s="194"/>
      <c r="AT404" s="188" t="s">
        <v>138</v>
      </c>
      <c r="AU404" s="188" t="s">
        <v>136</v>
      </c>
      <c r="AV404" s="16" t="s">
        <v>136</v>
      </c>
      <c r="AW404" s="16" t="s">
        <v>34</v>
      </c>
      <c r="AX404" s="16" t="s">
        <v>72</v>
      </c>
      <c r="AY404" s="188" t="s">
        <v>126</v>
      </c>
    </row>
    <row r="405" spans="1:65" s="15" customFormat="1">
      <c r="B405" s="180"/>
      <c r="D405" s="164" t="s">
        <v>138</v>
      </c>
      <c r="E405" s="181" t="s">
        <v>3</v>
      </c>
      <c r="F405" s="182" t="s">
        <v>487</v>
      </c>
      <c r="H405" s="181" t="s">
        <v>3</v>
      </c>
      <c r="I405" s="183"/>
      <c r="L405" s="180"/>
      <c r="M405" s="184"/>
      <c r="N405" s="185"/>
      <c r="O405" s="185"/>
      <c r="P405" s="185"/>
      <c r="Q405" s="185"/>
      <c r="R405" s="185"/>
      <c r="S405" s="185"/>
      <c r="T405" s="186"/>
      <c r="AT405" s="181" t="s">
        <v>138</v>
      </c>
      <c r="AU405" s="181" t="s">
        <v>136</v>
      </c>
      <c r="AV405" s="15" t="s">
        <v>80</v>
      </c>
      <c r="AW405" s="15" t="s">
        <v>34</v>
      </c>
      <c r="AX405" s="15" t="s">
        <v>72</v>
      </c>
      <c r="AY405" s="181" t="s">
        <v>126</v>
      </c>
    </row>
    <row r="406" spans="1:65" s="13" customFormat="1">
      <c r="B406" s="163"/>
      <c r="D406" s="164" t="s">
        <v>138</v>
      </c>
      <c r="E406" s="165" t="s">
        <v>3</v>
      </c>
      <c r="F406" s="166" t="s">
        <v>486</v>
      </c>
      <c r="H406" s="167">
        <v>1</v>
      </c>
      <c r="I406" s="168"/>
      <c r="L406" s="163"/>
      <c r="M406" s="169"/>
      <c r="N406" s="170"/>
      <c r="O406" s="170"/>
      <c r="P406" s="170"/>
      <c r="Q406" s="170"/>
      <c r="R406" s="170"/>
      <c r="S406" s="170"/>
      <c r="T406" s="171"/>
      <c r="AT406" s="165" t="s">
        <v>138</v>
      </c>
      <c r="AU406" s="165" t="s">
        <v>136</v>
      </c>
      <c r="AV406" s="13" t="s">
        <v>82</v>
      </c>
      <c r="AW406" s="13" t="s">
        <v>34</v>
      </c>
      <c r="AX406" s="13" t="s">
        <v>72</v>
      </c>
      <c r="AY406" s="165" t="s">
        <v>126</v>
      </c>
    </row>
    <row r="407" spans="1:65" s="16" customFormat="1">
      <c r="B407" s="187"/>
      <c r="D407" s="164" t="s">
        <v>138</v>
      </c>
      <c r="E407" s="188" t="s">
        <v>3</v>
      </c>
      <c r="F407" s="189" t="s">
        <v>189</v>
      </c>
      <c r="H407" s="190">
        <v>1</v>
      </c>
      <c r="I407" s="191"/>
      <c r="L407" s="187"/>
      <c r="M407" s="192"/>
      <c r="N407" s="193"/>
      <c r="O407" s="193"/>
      <c r="P407" s="193"/>
      <c r="Q407" s="193"/>
      <c r="R407" s="193"/>
      <c r="S407" s="193"/>
      <c r="T407" s="194"/>
      <c r="AT407" s="188" t="s">
        <v>138</v>
      </c>
      <c r="AU407" s="188" t="s">
        <v>136</v>
      </c>
      <c r="AV407" s="16" t="s">
        <v>136</v>
      </c>
      <c r="AW407" s="16" t="s">
        <v>34</v>
      </c>
      <c r="AX407" s="16" t="s">
        <v>72</v>
      </c>
      <c r="AY407" s="188" t="s">
        <v>126</v>
      </c>
    </row>
    <row r="408" spans="1:65" s="14" customFormat="1">
      <c r="B408" s="172"/>
      <c r="D408" s="164" t="s">
        <v>138</v>
      </c>
      <c r="E408" s="173" t="s">
        <v>3</v>
      </c>
      <c r="F408" s="174" t="s">
        <v>140</v>
      </c>
      <c r="H408" s="175">
        <v>4</v>
      </c>
      <c r="I408" s="176"/>
      <c r="L408" s="172"/>
      <c r="M408" s="177"/>
      <c r="N408" s="178"/>
      <c r="O408" s="178"/>
      <c r="P408" s="178"/>
      <c r="Q408" s="178"/>
      <c r="R408" s="178"/>
      <c r="S408" s="178"/>
      <c r="T408" s="179"/>
      <c r="AT408" s="173" t="s">
        <v>138</v>
      </c>
      <c r="AU408" s="173" t="s">
        <v>136</v>
      </c>
      <c r="AV408" s="14" t="s">
        <v>135</v>
      </c>
      <c r="AW408" s="14" t="s">
        <v>34</v>
      </c>
      <c r="AX408" s="14" t="s">
        <v>80</v>
      </c>
      <c r="AY408" s="173" t="s">
        <v>126</v>
      </c>
    </row>
    <row r="409" spans="1:65" s="2" customFormat="1" ht="21.75" customHeight="1">
      <c r="A409" s="34"/>
      <c r="B409" s="149"/>
      <c r="C409" s="195" t="s">
        <v>488</v>
      </c>
      <c r="D409" s="195" t="s">
        <v>246</v>
      </c>
      <c r="E409" s="196" t="s">
        <v>489</v>
      </c>
      <c r="F409" s="197" t="s">
        <v>490</v>
      </c>
      <c r="G409" s="198" t="s">
        <v>405</v>
      </c>
      <c r="H409" s="199">
        <v>2</v>
      </c>
      <c r="I409" s="200"/>
      <c r="J409" s="201">
        <f>ROUND(I409*H409,2)</f>
        <v>0</v>
      </c>
      <c r="K409" s="197" t="s">
        <v>134</v>
      </c>
      <c r="L409" s="202"/>
      <c r="M409" s="203" t="s">
        <v>3</v>
      </c>
      <c r="N409" s="204" t="s">
        <v>43</v>
      </c>
      <c r="O409" s="55"/>
      <c r="P409" s="159">
        <f>O409*H409</f>
        <v>0</v>
      </c>
      <c r="Q409" s="159">
        <v>1.2E-2</v>
      </c>
      <c r="R409" s="159">
        <f>Q409*H409</f>
        <v>2.4E-2</v>
      </c>
      <c r="S409" s="159">
        <v>0</v>
      </c>
      <c r="T409" s="160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61" t="s">
        <v>439</v>
      </c>
      <c r="AT409" s="161" t="s">
        <v>246</v>
      </c>
      <c r="AU409" s="161" t="s">
        <v>136</v>
      </c>
      <c r="AY409" s="19" t="s">
        <v>126</v>
      </c>
      <c r="BE409" s="162">
        <f>IF(N409="základní",J409,0)</f>
        <v>0</v>
      </c>
      <c r="BF409" s="162">
        <f>IF(N409="snížená",J409,0)</f>
        <v>0</v>
      </c>
      <c r="BG409" s="162">
        <f>IF(N409="zákl. přenesená",J409,0)</f>
        <v>0</v>
      </c>
      <c r="BH409" s="162">
        <f>IF(N409="sníž. přenesená",J409,0)</f>
        <v>0</v>
      </c>
      <c r="BI409" s="162">
        <f>IF(N409="nulová",J409,0)</f>
        <v>0</v>
      </c>
      <c r="BJ409" s="19" t="s">
        <v>80</v>
      </c>
      <c r="BK409" s="162">
        <f>ROUND(I409*H409,2)</f>
        <v>0</v>
      </c>
      <c r="BL409" s="19" t="s">
        <v>439</v>
      </c>
      <c r="BM409" s="161" t="s">
        <v>491</v>
      </c>
    </row>
    <row r="410" spans="1:65" s="15" customFormat="1">
      <c r="B410" s="180"/>
      <c r="D410" s="164" t="s">
        <v>138</v>
      </c>
      <c r="E410" s="181" t="s">
        <v>3</v>
      </c>
      <c r="F410" s="182" t="s">
        <v>483</v>
      </c>
      <c r="H410" s="181" t="s">
        <v>3</v>
      </c>
      <c r="I410" s="183"/>
      <c r="L410" s="180"/>
      <c r="M410" s="184"/>
      <c r="N410" s="185"/>
      <c r="O410" s="185"/>
      <c r="P410" s="185"/>
      <c r="Q410" s="185"/>
      <c r="R410" s="185"/>
      <c r="S410" s="185"/>
      <c r="T410" s="186"/>
      <c r="AT410" s="181" t="s">
        <v>138</v>
      </c>
      <c r="AU410" s="181" t="s">
        <v>136</v>
      </c>
      <c r="AV410" s="15" t="s">
        <v>80</v>
      </c>
      <c r="AW410" s="15" t="s">
        <v>34</v>
      </c>
      <c r="AX410" s="15" t="s">
        <v>72</v>
      </c>
      <c r="AY410" s="181" t="s">
        <v>126</v>
      </c>
    </row>
    <row r="411" spans="1:65" s="13" customFormat="1">
      <c r="B411" s="163"/>
      <c r="D411" s="164" t="s">
        <v>138</v>
      </c>
      <c r="E411" s="165" t="s">
        <v>3</v>
      </c>
      <c r="F411" s="166" t="s">
        <v>484</v>
      </c>
      <c r="H411" s="167">
        <v>2</v>
      </c>
      <c r="I411" s="168"/>
      <c r="L411" s="163"/>
      <c r="M411" s="169"/>
      <c r="N411" s="170"/>
      <c r="O411" s="170"/>
      <c r="P411" s="170"/>
      <c r="Q411" s="170"/>
      <c r="R411" s="170"/>
      <c r="S411" s="170"/>
      <c r="T411" s="171"/>
      <c r="AT411" s="165" t="s">
        <v>138</v>
      </c>
      <c r="AU411" s="165" t="s">
        <v>136</v>
      </c>
      <c r="AV411" s="13" t="s">
        <v>82</v>
      </c>
      <c r="AW411" s="13" t="s">
        <v>34</v>
      </c>
      <c r="AX411" s="13" t="s">
        <v>72</v>
      </c>
      <c r="AY411" s="165" t="s">
        <v>126</v>
      </c>
    </row>
    <row r="412" spans="1:65" s="14" customFormat="1">
      <c r="B412" s="172"/>
      <c r="D412" s="164" t="s">
        <v>138</v>
      </c>
      <c r="E412" s="173" t="s">
        <v>3</v>
      </c>
      <c r="F412" s="174" t="s">
        <v>140</v>
      </c>
      <c r="H412" s="175">
        <v>2</v>
      </c>
      <c r="I412" s="176"/>
      <c r="L412" s="172"/>
      <c r="M412" s="177"/>
      <c r="N412" s="178"/>
      <c r="O412" s="178"/>
      <c r="P412" s="178"/>
      <c r="Q412" s="178"/>
      <c r="R412" s="178"/>
      <c r="S412" s="178"/>
      <c r="T412" s="179"/>
      <c r="AT412" s="173" t="s">
        <v>138</v>
      </c>
      <c r="AU412" s="173" t="s">
        <v>136</v>
      </c>
      <c r="AV412" s="14" t="s">
        <v>135</v>
      </c>
      <c r="AW412" s="14" t="s">
        <v>34</v>
      </c>
      <c r="AX412" s="14" t="s">
        <v>80</v>
      </c>
      <c r="AY412" s="173" t="s">
        <v>126</v>
      </c>
    </row>
    <row r="413" spans="1:65" s="2" customFormat="1" ht="21.75" customHeight="1">
      <c r="A413" s="34"/>
      <c r="B413" s="149"/>
      <c r="C413" s="195" t="s">
        <v>492</v>
      </c>
      <c r="D413" s="195" t="s">
        <v>246</v>
      </c>
      <c r="E413" s="196" t="s">
        <v>493</v>
      </c>
      <c r="F413" s="197" t="s">
        <v>494</v>
      </c>
      <c r="G413" s="198" t="s">
        <v>405</v>
      </c>
      <c r="H413" s="199">
        <v>1</v>
      </c>
      <c r="I413" s="200"/>
      <c r="J413" s="201">
        <f>ROUND(I413*H413,2)</f>
        <v>0</v>
      </c>
      <c r="K413" s="197" t="s">
        <v>134</v>
      </c>
      <c r="L413" s="202"/>
      <c r="M413" s="203" t="s">
        <v>3</v>
      </c>
      <c r="N413" s="204" t="s">
        <v>43</v>
      </c>
      <c r="O413" s="55"/>
      <c r="P413" s="159">
        <f>O413*H413</f>
        <v>0</v>
      </c>
      <c r="Q413" s="159">
        <v>1.0500000000000001E-2</v>
      </c>
      <c r="R413" s="159">
        <f>Q413*H413</f>
        <v>1.0500000000000001E-2</v>
      </c>
      <c r="S413" s="159">
        <v>0</v>
      </c>
      <c r="T413" s="160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161" t="s">
        <v>439</v>
      </c>
      <c r="AT413" s="161" t="s">
        <v>246</v>
      </c>
      <c r="AU413" s="161" t="s">
        <v>136</v>
      </c>
      <c r="AY413" s="19" t="s">
        <v>126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9" t="s">
        <v>80</v>
      </c>
      <c r="BK413" s="162">
        <f>ROUND(I413*H413,2)</f>
        <v>0</v>
      </c>
      <c r="BL413" s="19" t="s">
        <v>439</v>
      </c>
      <c r="BM413" s="161" t="s">
        <v>495</v>
      </c>
    </row>
    <row r="414" spans="1:65" s="15" customFormat="1">
      <c r="B414" s="180"/>
      <c r="D414" s="164" t="s">
        <v>138</v>
      </c>
      <c r="E414" s="181" t="s">
        <v>3</v>
      </c>
      <c r="F414" s="182" t="s">
        <v>487</v>
      </c>
      <c r="H414" s="181" t="s">
        <v>3</v>
      </c>
      <c r="I414" s="183"/>
      <c r="L414" s="180"/>
      <c r="M414" s="184"/>
      <c r="N414" s="185"/>
      <c r="O414" s="185"/>
      <c r="P414" s="185"/>
      <c r="Q414" s="185"/>
      <c r="R414" s="185"/>
      <c r="S414" s="185"/>
      <c r="T414" s="186"/>
      <c r="AT414" s="181" t="s">
        <v>138</v>
      </c>
      <c r="AU414" s="181" t="s">
        <v>136</v>
      </c>
      <c r="AV414" s="15" t="s">
        <v>80</v>
      </c>
      <c r="AW414" s="15" t="s">
        <v>34</v>
      </c>
      <c r="AX414" s="15" t="s">
        <v>72</v>
      </c>
      <c r="AY414" s="181" t="s">
        <v>126</v>
      </c>
    </row>
    <row r="415" spans="1:65" s="13" customFormat="1">
      <c r="B415" s="163"/>
      <c r="D415" s="164" t="s">
        <v>138</v>
      </c>
      <c r="E415" s="165" t="s">
        <v>3</v>
      </c>
      <c r="F415" s="166" t="s">
        <v>486</v>
      </c>
      <c r="H415" s="167">
        <v>1</v>
      </c>
      <c r="I415" s="168"/>
      <c r="L415" s="163"/>
      <c r="M415" s="169"/>
      <c r="N415" s="170"/>
      <c r="O415" s="170"/>
      <c r="P415" s="170"/>
      <c r="Q415" s="170"/>
      <c r="R415" s="170"/>
      <c r="S415" s="170"/>
      <c r="T415" s="171"/>
      <c r="AT415" s="165" t="s">
        <v>138</v>
      </c>
      <c r="AU415" s="165" t="s">
        <v>136</v>
      </c>
      <c r="AV415" s="13" t="s">
        <v>82</v>
      </c>
      <c r="AW415" s="13" t="s">
        <v>34</v>
      </c>
      <c r="AX415" s="13" t="s">
        <v>72</v>
      </c>
      <c r="AY415" s="165" t="s">
        <v>126</v>
      </c>
    </row>
    <row r="416" spans="1:65" s="14" customFormat="1">
      <c r="B416" s="172"/>
      <c r="D416" s="164" t="s">
        <v>138</v>
      </c>
      <c r="E416" s="173" t="s">
        <v>3</v>
      </c>
      <c r="F416" s="174" t="s">
        <v>140</v>
      </c>
      <c r="H416" s="175">
        <v>1</v>
      </c>
      <c r="I416" s="176"/>
      <c r="L416" s="172"/>
      <c r="M416" s="177"/>
      <c r="N416" s="178"/>
      <c r="O416" s="178"/>
      <c r="P416" s="178"/>
      <c r="Q416" s="178"/>
      <c r="R416" s="178"/>
      <c r="S416" s="178"/>
      <c r="T416" s="179"/>
      <c r="AT416" s="173" t="s">
        <v>138</v>
      </c>
      <c r="AU416" s="173" t="s">
        <v>136</v>
      </c>
      <c r="AV416" s="14" t="s">
        <v>135</v>
      </c>
      <c r="AW416" s="14" t="s">
        <v>34</v>
      </c>
      <c r="AX416" s="14" t="s">
        <v>80</v>
      </c>
      <c r="AY416" s="173" t="s">
        <v>126</v>
      </c>
    </row>
    <row r="417" spans="1:65" s="2" customFormat="1" ht="21.75" customHeight="1">
      <c r="A417" s="34"/>
      <c r="B417" s="149"/>
      <c r="C417" s="195" t="s">
        <v>496</v>
      </c>
      <c r="D417" s="195" t="s">
        <v>246</v>
      </c>
      <c r="E417" s="196" t="s">
        <v>497</v>
      </c>
      <c r="F417" s="197" t="s">
        <v>498</v>
      </c>
      <c r="G417" s="198" t="s">
        <v>405</v>
      </c>
      <c r="H417" s="199">
        <v>1</v>
      </c>
      <c r="I417" s="200"/>
      <c r="J417" s="201">
        <f>ROUND(I417*H417,2)</f>
        <v>0</v>
      </c>
      <c r="K417" s="197" t="s">
        <v>134</v>
      </c>
      <c r="L417" s="202"/>
      <c r="M417" s="203" t="s">
        <v>3</v>
      </c>
      <c r="N417" s="204" t="s">
        <v>43</v>
      </c>
      <c r="O417" s="55"/>
      <c r="P417" s="159">
        <f>O417*H417</f>
        <v>0</v>
      </c>
      <c r="Q417" s="159">
        <v>1.2800000000000001E-2</v>
      </c>
      <c r="R417" s="159">
        <f>Q417*H417</f>
        <v>1.2800000000000001E-2</v>
      </c>
      <c r="S417" s="159">
        <v>0</v>
      </c>
      <c r="T417" s="160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161" t="s">
        <v>193</v>
      </c>
      <c r="AT417" s="161" t="s">
        <v>246</v>
      </c>
      <c r="AU417" s="161" t="s">
        <v>136</v>
      </c>
      <c r="AY417" s="19" t="s">
        <v>126</v>
      </c>
      <c r="BE417" s="162">
        <f>IF(N417="základní",J417,0)</f>
        <v>0</v>
      </c>
      <c r="BF417" s="162">
        <f>IF(N417="snížená",J417,0)</f>
        <v>0</v>
      </c>
      <c r="BG417" s="162">
        <f>IF(N417="zákl. přenesená",J417,0)</f>
        <v>0</v>
      </c>
      <c r="BH417" s="162">
        <f>IF(N417="sníž. přenesená",J417,0)</f>
        <v>0</v>
      </c>
      <c r="BI417" s="162">
        <f>IF(N417="nulová",J417,0)</f>
        <v>0</v>
      </c>
      <c r="BJ417" s="19" t="s">
        <v>80</v>
      </c>
      <c r="BK417" s="162">
        <f>ROUND(I417*H417,2)</f>
        <v>0</v>
      </c>
      <c r="BL417" s="19" t="s">
        <v>135</v>
      </c>
      <c r="BM417" s="161" t="s">
        <v>499</v>
      </c>
    </row>
    <row r="418" spans="1:65" s="15" customFormat="1">
      <c r="B418" s="180"/>
      <c r="D418" s="164" t="s">
        <v>138</v>
      </c>
      <c r="E418" s="181" t="s">
        <v>3</v>
      </c>
      <c r="F418" s="182" t="s">
        <v>485</v>
      </c>
      <c r="H418" s="181" t="s">
        <v>3</v>
      </c>
      <c r="I418" s="183"/>
      <c r="L418" s="180"/>
      <c r="M418" s="184"/>
      <c r="N418" s="185"/>
      <c r="O418" s="185"/>
      <c r="P418" s="185"/>
      <c r="Q418" s="185"/>
      <c r="R418" s="185"/>
      <c r="S418" s="185"/>
      <c r="T418" s="186"/>
      <c r="AT418" s="181" t="s">
        <v>138</v>
      </c>
      <c r="AU418" s="181" t="s">
        <v>136</v>
      </c>
      <c r="AV418" s="15" t="s">
        <v>80</v>
      </c>
      <c r="AW418" s="15" t="s">
        <v>34</v>
      </c>
      <c r="AX418" s="15" t="s">
        <v>72</v>
      </c>
      <c r="AY418" s="181" t="s">
        <v>126</v>
      </c>
    </row>
    <row r="419" spans="1:65" s="13" customFormat="1">
      <c r="B419" s="163"/>
      <c r="D419" s="164" t="s">
        <v>138</v>
      </c>
      <c r="E419" s="165" t="s">
        <v>3</v>
      </c>
      <c r="F419" s="166" t="s">
        <v>486</v>
      </c>
      <c r="H419" s="167">
        <v>1</v>
      </c>
      <c r="I419" s="168"/>
      <c r="L419" s="163"/>
      <c r="M419" s="169"/>
      <c r="N419" s="170"/>
      <c r="O419" s="170"/>
      <c r="P419" s="170"/>
      <c r="Q419" s="170"/>
      <c r="R419" s="170"/>
      <c r="S419" s="170"/>
      <c r="T419" s="171"/>
      <c r="AT419" s="165" t="s">
        <v>138</v>
      </c>
      <c r="AU419" s="165" t="s">
        <v>136</v>
      </c>
      <c r="AV419" s="13" t="s">
        <v>82</v>
      </c>
      <c r="AW419" s="13" t="s">
        <v>34</v>
      </c>
      <c r="AX419" s="13" t="s">
        <v>80</v>
      </c>
      <c r="AY419" s="165" t="s">
        <v>126</v>
      </c>
    </row>
    <row r="420" spans="1:65" s="2" customFormat="1" ht="33" customHeight="1">
      <c r="A420" s="34"/>
      <c r="B420" s="149"/>
      <c r="C420" s="150" t="s">
        <v>500</v>
      </c>
      <c r="D420" s="150" t="s">
        <v>130</v>
      </c>
      <c r="E420" s="151" t="s">
        <v>501</v>
      </c>
      <c r="F420" s="152" t="s">
        <v>502</v>
      </c>
      <c r="G420" s="153" t="s">
        <v>405</v>
      </c>
      <c r="H420" s="154">
        <v>4</v>
      </c>
      <c r="I420" s="155"/>
      <c r="J420" s="156">
        <f>ROUND(I420*H420,2)</f>
        <v>0</v>
      </c>
      <c r="K420" s="152" t="s">
        <v>134</v>
      </c>
      <c r="L420" s="35"/>
      <c r="M420" s="157" t="s">
        <v>3</v>
      </c>
      <c r="N420" s="158" t="s">
        <v>43</v>
      </c>
      <c r="O420" s="55"/>
      <c r="P420" s="159">
        <f>O420*H420</f>
        <v>0</v>
      </c>
      <c r="Q420" s="159">
        <v>3.8E-3</v>
      </c>
      <c r="R420" s="159">
        <f>Q420*H420</f>
        <v>1.52E-2</v>
      </c>
      <c r="S420" s="159">
        <v>0</v>
      </c>
      <c r="T420" s="160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161" t="s">
        <v>135</v>
      </c>
      <c r="AT420" s="161" t="s">
        <v>130</v>
      </c>
      <c r="AU420" s="161" t="s">
        <v>136</v>
      </c>
      <c r="AY420" s="19" t="s">
        <v>126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9" t="s">
        <v>80</v>
      </c>
      <c r="BK420" s="162">
        <f>ROUND(I420*H420,2)</f>
        <v>0</v>
      </c>
      <c r="BL420" s="19" t="s">
        <v>135</v>
      </c>
      <c r="BM420" s="161" t="s">
        <v>503</v>
      </c>
    </row>
    <row r="421" spans="1:65" s="15" customFormat="1">
      <c r="B421" s="180"/>
      <c r="D421" s="164" t="s">
        <v>138</v>
      </c>
      <c r="E421" s="181" t="s">
        <v>3</v>
      </c>
      <c r="F421" s="182" t="s">
        <v>504</v>
      </c>
      <c r="H421" s="181" t="s">
        <v>3</v>
      </c>
      <c r="I421" s="183"/>
      <c r="L421" s="180"/>
      <c r="M421" s="184"/>
      <c r="N421" s="185"/>
      <c r="O421" s="185"/>
      <c r="P421" s="185"/>
      <c r="Q421" s="185"/>
      <c r="R421" s="185"/>
      <c r="S421" s="185"/>
      <c r="T421" s="186"/>
      <c r="AT421" s="181" t="s">
        <v>138</v>
      </c>
      <c r="AU421" s="181" t="s">
        <v>136</v>
      </c>
      <c r="AV421" s="15" t="s">
        <v>80</v>
      </c>
      <c r="AW421" s="15" t="s">
        <v>34</v>
      </c>
      <c r="AX421" s="15" t="s">
        <v>72</v>
      </c>
      <c r="AY421" s="181" t="s">
        <v>126</v>
      </c>
    </row>
    <row r="422" spans="1:65" s="13" customFormat="1">
      <c r="B422" s="163"/>
      <c r="D422" s="164" t="s">
        <v>138</v>
      </c>
      <c r="E422" s="165" t="s">
        <v>3</v>
      </c>
      <c r="F422" s="166" t="s">
        <v>434</v>
      </c>
      <c r="H422" s="167">
        <v>1</v>
      </c>
      <c r="I422" s="168"/>
      <c r="L422" s="163"/>
      <c r="M422" s="169"/>
      <c r="N422" s="170"/>
      <c r="O422" s="170"/>
      <c r="P422" s="170"/>
      <c r="Q422" s="170"/>
      <c r="R422" s="170"/>
      <c r="S422" s="170"/>
      <c r="T422" s="171"/>
      <c r="AT422" s="165" t="s">
        <v>138</v>
      </c>
      <c r="AU422" s="165" t="s">
        <v>136</v>
      </c>
      <c r="AV422" s="13" t="s">
        <v>82</v>
      </c>
      <c r="AW422" s="13" t="s">
        <v>34</v>
      </c>
      <c r="AX422" s="13" t="s">
        <v>72</v>
      </c>
      <c r="AY422" s="165" t="s">
        <v>126</v>
      </c>
    </row>
    <row r="423" spans="1:65" s="13" customFormat="1">
      <c r="B423" s="163"/>
      <c r="D423" s="164" t="s">
        <v>138</v>
      </c>
      <c r="E423" s="165" t="s">
        <v>3</v>
      </c>
      <c r="F423" s="166" t="s">
        <v>505</v>
      </c>
      <c r="H423" s="167">
        <v>1</v>
      </c>
      <c r="I423" s="168"/>
      <c r="L423" s="163"/>
      <c r="M423" s="169"/>
      <c r="N423" s="170"/>
      <c r="O423" s="170"/>
      <c r="P423" s="170"/>
      <c r="Q423" s="170"/>
      <c r="R423" s="170"/>
      <c r="S423" s="170"/>
      <c r="T423" s="171"/>
      <c r="AT423" s="165" t="s">
        <v>138</v>
      </c>
      <c r="AU423" s="165" t="s">
        <v>136</v>
      </c>
      <c r="AV423" s="13" t="s">
        <v>82</v>
      </c>
      <c r="AW423" s="13" t="s">
        <v>34</v>
      </c>
      <c r="AX423" s="13" t="s">
        <v>72</v>
      </c>
      <c r="AY423" s="165" t="s">
        <v>126</v>
      </c>
    </row>
    <row r="424" spans="1:65" s="16" customFormat="1">
      <c r="B424" s="187"/>
      <c r="D424" s="164" t="s">
        <v>138</v>
      </c>
      <c r="E424" s="188" t="s">
        <v>3</v>
      </c>
      <c r="F424" s="189" t="s">
        <v>189</v>
      </c>
      <c r="H424" s="190">
        <v>2</v>
      </c>
      <c r="I424" s="191"/>
      <c r="L424" s="187"/>
      <c r="M424" s="192"/>
      <c r="N424" s="193"/>
      <c r="O424" s="193"/>
      <c r="P424" s="193"/>
      <c r="Q424" s="193"/>
      <c r="R424" s="193"/>
      <c r="S424" s="193"/>
      <c r="T424" s="194"/>
      <c r="AT424" s="188" t="s">
        <v>138</v>
      </c>
      <c r="AU424" s="188" t="s">
        <v>136</v>
      </c>
      <c r="AV424" s="16" t="s">
        <v>136</v>
      </c>
      <c r="AW424" s="16" t="s">
        <v>34</v>
      </c>
      <c r="AX424" s="16" t="s">
        <v>72</v>
      </c>
      <c r="AY424" s="188" t="s">
        <v>126</v>
      </c>
    </row>
    <row r="425" spans="1:65" s="15" customFormat="1">
      <c r="B425" s="180"/>
      <c r="D425" s="164" t="s">
        <v>138</v>
      </c>
      <c r="E425" s="181" t="s">
        <v>3</v>
      </c>
      <c r="F425" s="182" t="s">
        <v>506</v>
      </c>
      <c r="H425" s="181" t="s">
        <v>3</v>
      </c>
      <c r="I425" s="183"/>
      <c r="L425" s="180"/>
      <c r="M425" s="184"/>
      <c r="N425" s="185"/>
      <c r="O425" s="185"/>
      <c r="P425" s="185"/>
      <c r="Q425" s="185"/>
      <c r="R425" s="185"/>
      <c r="S425" s="185"/>
      <c r="T425" s="186"/>
      <c r="AT425" s="181" t="s">
        <v>138</v>
      </c>
      <c r="AU425" s="181" t="s">
        <v>136</v>
      </c>
      <c r="AV425" s="15" t="s">
        <v>80</v>
      </c>
      <c r="AW425" s="15" t="s">
        <v>34</v>
      </c>
      <c r="AX425" s="15" t="s">
        <v>72</v>
      </c>
      <c r="AY425" s="181" t="s">
        <v>126</v>
      </c>
    </row>
    <row r="426" spans="1:65" s="13" customFormat="1">
      <c r="B426" s="163"/>
      <c r="D426" s="164" t="s">
        <v>138</v>
      </c>
      <c r="E426" s="165" t="s">
        <v>3</v>
      </c>
      <c r="F426" s="166" t="s">
        <v>507</v>
      </c>
      <c r="H426" s="167">
        <v>1</v>
      </c>
      <c r="I426" s="168"/>
      <c r="L426" s="163"/>
      <c r="M426" s="169"/>
      <c r="N426" s="170"/>
      <c r="O426" s="170"/>
      <c r="P426" s="170"/>
      <c r="Q426" s="170"/>
      <c r="R426" s="170"/>
      <c r="S426" s="170"/>
      <c r="T426" s="171"/>
      <c r="AT426" s="165" t="s">
        <v>138</v>
      </c>
      <c r="AU426" s="165" t="s">
        <v>136</v>
      </c>
      <c r="AV426" s="13" t="s">
        <v>82</v>
      </c>
      <c r="AW426" s="13" t="s">
        <v>34</v>
      </c>
      <c r="AX426" s="13" t="s">
        <v>72</v>
      </c>
      <c r="AY426" s="165" t="s">
        <v>126</v>
      </c>
    </row>
    <row r="427" spans="1:65" s="16" customFormat="1">
      <c r="B427" s="187"/>
      <c r="D427" s="164" t="s">
        <v>138</v>
      </c>
      <c r="E427" s="188" t="s">
        <v>3</v>
      </c>
      <c r="F427" s="189" t="s">
        <v>189</v>
      </c>
      <c r="H427" s="190">
        <v>1</v>
      </c>
      <c r="I427" s="191"/>
      <c r="L427" s="187"/>
      <c r="M427" s="192"/>
      <c r="N427" s="193"/>
      <c r="O427" s="193"/>
      <c r="P427" s="193"/>
      <c r="Q427" s="193"/>
      <c r="R427" s="193"/>
      <c r="S427" s="193"/>
      <c r="T427" s="194"/>
      <c r="AT427" s="188" t="s">
        <v>138</v>
      </c>
      <c r="AU427" s="188" t="s">
        <v>136</v>
      </c>
      <c r="AV427" s="16" t="s">
        <v>136</v>
      </c>
      <c r="AW427" s="16" t="s">
        <v>34</v>
      </c>
      <c r="AX427" s="16" t="s">
        <v>72</v>
      </c>
      <c r="AY427" s="188" t="s">
        <v>126</v>
      </c>
    </row>
    <row r="428" spans="1:65" s="15" customFormat="1">
      <c r="B428" s="180"/>
      <c r="D428" s="164" t="s">
        <v>138</v>
      </c>
      <c r="E428" s="181" t="s">
        <v>3</v>
      </c>
      <c r="F428" s="182" t="s">
        <v>508</v>
      </c>
      <c r="H428" s="181" t="s">
        <v>3</v>
      </c>
      <c r="I428" s="183"/>
      <c r="L428" s="180"/>
      <c r="M428" s="184"/>
      <c r="N428" s="185"/>
      <c r="O428" s="185"/>
      <c r="P428" s="185"/>
      <c r="Q428" s="185"/>
      <c r="R428" s="185"/>
      <c r="S428" s="185"/>
      <c r="T428" s="186"/>
      <c r="AT428" s="181" t="s">
        <v>138</v>
      </c>
      <c r="AU428" s="181" t="s">
        <v>136</v>
      </c>
      <c r="AV428" s="15" t="s">
        <v>80</v>
      </c>
      <c r="AW428" s="15" t="s">
        <v>34</v>
      </c>
      <c r="AX428" s="15" t="s">
        <v>72</v>
      </c>
      <c r="AY428" s="181" t="s">
        <v>126</v>
      </c>
    </row>
    <row r="429" spans="1:65" s="13" customFormat="1">
      <c r="B429" s="163"/>
      <c r="D429" s="164" t="s">
        <v>138</v>
      </c>
      <c r="E429" s="165" t="s">
        <v>3</v>
      </c>
      <c r="F429" s="166" t="s">
        <v>509</v>
      </c>
      <c r="H429" s="167">
        <v>1</v>
      </c>
      <c r="I429" s="168"/>
      <c r="L429" s="163"/>
      <c r="M429" s="169"/>
      <c r="N429" s="170"/>
      <c r="O429" s="170"/>
      <c r="P429" s="170"/>
      <c r="Q429" s="170"/>
      <c r="R429" s="170"/>
      <c r="S429" s="170"/>
      <c r="T429" s="171"/>
      <c r="AT429" s="165" t="s">
        <v>138</v>
      </c>
      <c r="AU429" s="165" t="s">
        <v>136</v>
      </c>
      <c r="AV429" s="13" t="s">
        <v>82</v>
      </c>
      <c r="AW429" s="13" t="s">
        <v>34</v>
      </c>
      <c r="AX429" s="13" t="s">
        <v>72</v>
      </c>
      <c r="AY429" s="165" t="s">
        <v>126</v>
      </c>
    </row>
    <row r="430" spans="1:65" s="16" customFormat="1">
      <c r="B430" s="187"/>
      <c r="D430" s="164" t="s">
        <v>138</v>
      </c>
      <c r="E430" s="188" t="s">
        <v>3</v>
      </c>
      <c r="F430" s="189" t="s">
        <v>189</v>
      </c>
      <c r="H430" s="190">
        <v>1</v>
      </c>
      <c r="I430" s="191"/>
      <c r="L430" s="187"/>
      <c r="M430" s="192"/>
      <c r="N430" s="193"/>
      <c r="O430" s="193"/>
      <c r="P430" s="193"/>
      <c r="Q430" s="193"/>
      <c r="R430" s="193"/>
      <c r="S430" s="193"/>
      <c r="T430" s="194"/>
      <c r="AT430" s="188" t="s">
        <v>138</v>
      </c>
      <c r="AU430" s="188" t="s">
        <v>136</v>
      </c>
      <c r="AV430" s="16" t="s">
        <v>136</v>
      </c>
      <c r="AW430" s="16" t="s">
        <v>34</v>
      </c>
      <c r="AX430" s="16" t="s">
        <v>72</v>
      </c>
      <c r="AY430" s="188" t="s">
        <v>126</v>
      </c>
    </row>
    <row r="431" spans="1:65" s="14" customFormat="1">
      <c r="B431" s="172"/>
      <c r="D431" s="164" t="s">
        <v>138</v>
      </c>
      <c r="E431" s="173" t="s">
        <v>3</v>
      </c>
      <c r="F431" s="174" t="s">
        <v>140</v>
      </c>
      <c r="H431" s="175">
        <v>4</v>
      </c>
      <c r="I431" s="176"/>
      <c r="L431" s="172"/>
      <c r="M431" s="177"/>
      <c r="N431" s="178"/>
      <c r="O431" s="178"/>
      <c r="P431" s="178"/>
      <c r="Q431" s="178"/>
      <c r="R431" s="178"/>
      <c r="S431" s="178"/>
      <c r="T431" s="179"/>
      <c r="AT431" s="173" t="s">
        <v>138</v>
      </c>
      <c r="AU431" s="173" t="s">
        <v>136</v>
      </c>
      <c r="AV431" s="14" t="s">
        <v>135</v>
      </c>
      <c r="AW431" s="14" t="s">
        <v>34</v>
      </c>
      <c r="AX431" s="14" t="s">
        <v>80</v>
      </c>
      <c r="AY431" s="173" t="s">
        <v>126</v>
      </c>
    </row>
    <row r="432" spans="1:65" s="2" customFormat="1" ht="21.75" customHeight="1">
      <c r="A432" s="34"/>
      <c r="B432" s="149"/>
      <c r="C432" s="195" t="s">
        <v>510</v>
      </c>
      <c r="D432" s="195" t="s">
        <v>246</v>
      </c>
      <c r="E432" s="196" t="s">
        <v>511</v>
      </c>
      <c r="F432" s="197" t="s">
        <v>512</v>
      </c>
      <c r="G432" s="198" t="s">
        <v>405</v>
      </c>
      <c r="H432" s="199">
        <v>2</v>
      </c>
      <c r="I432" s="200"/>
      <c r="J432" s="201">
        <f>ROUND(I432*H432,2)</f>
        <v>0</v>
      </c>
      <c r="K432" s="197" t="s">
        <v>134</v>
      </c>
      <c r="L432" s="202"/>
      <c r="M432" s="203" t="s">
        <v>3</v>
      </c>
      <c r="N432" s="204" t="s">
        <v>43</v>
      </c>
      <c r="O432" s="55"/>
      <c r="P432" s="159">
        <f>O432*H432</f>
        <v>0</v>
      </c>
      <c r="Q432" s="159">
        <v>2.1999999999999999E-2</v>
      </c>
      <c r="R432" s="159">
        <f>Q432*H432</f>
        <v>4.3999999999999997E-2</v>
      </c>
      <c r="S432" s="159">
        <v>0</v>
      </c>
      <c r="T432" s="160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161" t="s">
        <v>439</v>
      </c>
      <c r="AT432" s="161" t="s">
        <v>246</v>
      </c>
      <c r="AU432" s="161" t="s">
        <v>136</v>
      </c>
      <c r="AY432" s="19" t="s">
        <v>126</v>
      </c>
      <c r="BE432" s="162">
        <f>IF(N432="základní",J432,0)</f>
        <v>0</v>
      </c>
      <c r="BF432" s="162">
        <f>IF(N432="snížená",J432,0)</f>
        <v>0</v>
      </c>
      <c r="BG432" s="162">
        <f>IF(N432="zákl. přenesená",J432,0)</f>
        <v>0</v>
      </c>
      <c r="BH432" s="162">
        <f>IF(N432="sníž. přenesená",J432,0)</f>
        <v>0</v>
      </c>
      <c r="BI432" s="162">
        <f>IF(N432="nulová",J432,0)</f>
        <v>0</v>
      </c>
      <c r="BJ432" s="19" t="s">
        <v>80</v>
      </c>
      <c r="BK432" s="162">
        <f>ROUND(I432*H432,2)</f>
        <v>0</v>
      </c>
      <c r="BL432" s="19" t="s">
        <v>439</v>
      </c>
      <c r="BM432" s="161" t="s">
        <v>513</v>
      </c>
    </row>
    <row r="433" spans="1:65" s="15" customFormat="1">
      <c r="B433" s="180"/>
      <c r="D433" s="164" t="s">
        <v>138</v>
      </c>
      <c r="E433" s="181" t="s">
        <v>3</v>
      </c>
      <c r="F433" s="182" t="s">
        <v>504</v>
      </c>
      <c r="H433" s="181" t="s">
        <v>3</v>
      </c>
      <c r="I433" s="183"/>
      <c r="L433" s="180"/>
      <c r="M433" s="184"/>
      <c r="N433" s="185"/>
      <c r="O433" s="185"/>
      <c r="P433" s="185"/>
      <c r="Q433" s="185"/>
      <c r="R433" s="185"/>
      <c r="S433" s="185"/>
      <c r="T433" s="186"/>
      <c r="AT433" s="181" t="s">
        <v>138</v>
      </c>
      <c r="AU433" s="181" t="s">
        <v>136</v>
      </c>
      <c r="AV433" s="15" t="s">
        <v>80</v>
      </c>
      <c r="AW433" s="15" t="s">
        <v>34</v>
      </c>
      <c r="AX433" s="15" t="s">
        <v>72</v>
      </c>
      <c r="AY433" s="181" t="s">
        <v>126</v>
      </c>
    </row>
    <row r="434" spans="1:65" s="13" customFormat="1">
      <c r="B434" s="163"/>
      <c r="D434" s="164" t="s">
        <v>138</v>
      </c>
      <c r="E434" s="165" t="s">
        <v>3</v>
      </c>
      <c r="F434" s="166" t="s">
        <v>434</v>
      </c>
      <c r="H434" s="167">
        <v>1</v>
      </c>
      <c r="I434" s="168"/>
      <c r="L434" s="163"/>
      <c r="M434" s="169"/>
      <c r="N434" s="170"/>
      <c r="O434" s="170"/>
      <c r="P434" s="170"/>
      <c r="Q434" s="170"/>
      <c r="R434" s="170"/>
      <c r="S434" s="170"/>
      <c r="T434" s="171"/>
      <c r="AT434" s="165" t="s">
        <v>138</v>
      </c>
      <c r="AU434" s="165" t="s">
        <v>136</v>
      </c>
      <c r="AV434" s="13" t="s">
        <v>82</v>
      </c>
      <c r="AW434" s="13" t="s">
        <v>34</v>
      </c>
      <c r="AX434" s="13" t="s">
        <v>72</v>
      </c>
      <c r="AY434" s="165" t="s">
        <v>126</v>
      </c>
    </row>
    <row r="435" spans="1:65" s="13" customFormat="1">
      <c r="B435" s="163"/>
      <c r="D435" s="164" t="s">
        <v>138</v>
      </c>
      <c r="E435" s="165" t="s">
        <v>3</v>
      </c>
      <c r="F435" s="166" t="s">
        <v>505</v>
      </c>
      <c r="H435" s="167">
        <v>1</v>
      </c>
      <c r="I435" s="168"/>
      <c r="L435" s="163"/>
      <c r="M435" s="169"/>
      <c r="N435" s="170"/>
      <c r="O435" s="170"/>
      <c r="P435" s="170"/>
      <c r="Q435" s="170"/>
      <c r="R435" s="170"/>
      <c r="S435" s="170"/>
      <c r="T435" s="171"/>
      <c r="AT435" s="165" t="s">
        <v>138</v>
      </c>
      <c r="AU435" s="165" t="s">
        <v>136</v>
      </c>
      <c r="AV435" s="13" t="s">
        <v>82</v>
      </c>
      <c r="AW435" s="13" t="s">
        <v>34</v>
      </c>
      <c r="AX435" s="13" t="s">
        <v>72</v>
      </c>
      <c r="AY435" s="165" t="s">
        <v>126</v>
      </c>
    </row>
    <row r="436" spans="1:65" s="14" customFormat="1">
      <c r="B436" s="172"/>
      <c r="D436" s="164" t="s">
        <v>138</v>
      </c>
      <c r="E436" s="173" t="s">
        <v>3</v>
      </c>
      <c r="F436" s="174" t="s">
        <v>140</v>
      </c>
      <c r="H436" s="175">
        <v>2</v>
      </c>
      <c r="I436" s="176"/>
      <c r="L436" s="172"/>
      <c r="M436" s="177"/>
      <c r="N436" s="178"/>
      <c r="O436" s="178"/>
      <c r="P436" s="178"/>
      <c r="Q436" s="178"/>
      <c r="R436" s="178"/>
      <c r="S436" s="178"/>
      <c r="T436" s="179"/>
      <c r="AT436" s="173" t="s">
        <v>138</v>
      </c>
      <c r="AU436" s="173" t="s">
        <v>136</v>
      </c>
      <c r="AV436" s="14" t="s">
        <v>135</v>
      </c>
      <c r="AW436" s="14" t="s">
        <v>34</v>
      </c>
      <c r="AX436" s="14" t="s">
        <v>80</v>
      </c>
      <c r="AY436" s="173" t="s">
        <v>126</v>
      </c>
    </row>
    <row r="437" spans="1:65" s="2" customFormat="1" ht="21.75" customHeight="1">
      <c r="A437" s="34"/>
      <c r="B437" s="149"/>
      <c r="C437" s="195" t="s">
        <v>514</v>
      </c>
      <c r="D437" s="195" t="s">
        <v>246</v>
      </c>
      <c r="E437" s="196" t="s">
        <v>515</v>
      </c>
      <c r="F437" s="197" t="s">
        <v>516</v>
      </c>
      <c r="G437" s="198" t="s">
        <v>405</v>
      </c>
      <c r="H437" s="199">
        <v>1</v>
      </c>
      <c r="I437" s="200"/>
      <c r="J437" s="201">
        <f>ROUND(I437*H437,2)</f>
        <v>0</v>
      </c>
      <c r="K437" s="197" t="s">
        <v>134</v>
      </c>
      <c r="L437" s="202"/>
      <c r="M437" s="203" t="s">
        <v>3</v>
      </c>
      <c r="N437" s="204" t="s">
        <v>43</v>
      </c>
      <c r="O437" s="55"/>
      <c r="P437" s="159">
        <f>O437*H437</f>
        <v>0</v>
      </c>
      <c r="Q437" s="159">
        <v>2.4799999999999999E-2</v>
      </c>
      <c r="R437" s="159">
        <f>Q437*H437</f>
        <v>2.4799999999999999E-2</v>
      </c>
      <c r="S437" s="159">
        <v>0</v>
      </c>
      <c r="T437" s="160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161" t="s">
        <v>193</v>
      </c>
      <c r="AT437" s="161" t="s">
        <v>246</v>
      </c>
      <c r="AU437" s="161" t="s">
        <v>136</v>
      </c>
      <c r="AY437" s="19" t="s">
        <v>126</v>
      </c>
      <c r="BE437" s="162">
        <f>IF(N437="základní",J437,0)</f>
        <v>0</v>
      </c>
      <c r="BF437" s="162">
        <f>IF(N437="snížená",J437,0)</f>
        <v>0</v>
      </c>
      <c r="BG437" s="162">
        <f>IF(N437="zákl. přenesená",J437,0)</f>
        <v>0</v>
      </c>
      <c r="BH437" s="162">
        <f>IF(N437="sníž. přenesená",J437,0)</f>
        <v>0</v>
      </c>
      <c r="BI437" s="162">
        <f>IF(N437="nulová",J437,0)</f>
        <v>0</v>
      </c>
      <c r="BJ437" s="19" t="s">
        <v>80</v>
      </c>
      <c r="BK437" s="162">
        <f>ROUND(I437*H437,2)</f>
        <v>0</v>
      </c>
      <c r="BL437" s="19" t="s">
        <v>135</v>
      </c>
      <c r="BM437" s="161" t="s">
        <v>517</v>
      </c>
    </row>
    <row r="438" spans="1:65" s="15" customFormat="1">
      <c r="B438" s="180"/>
      <c r="D438" s="164" t="s">
        <v>138</v>
      </c>
      <c r="E438" s="181" t="s">
        <v>3</v>
      </c>
      <c r="F438" s="182" t="s">
        <v>506</v>
      </c>
      <c r="H438" s="181" t="s">
        <v>3</v>
      </c>
      <c r="I438" s="183"/>
      <c r="L438" s="180"/>
      <c r="M438" s="184"/>
      <c r="N438" s="185"/>
      <c r="O438" s="185"/>
      <c r="P438" s="185"/>
      <c r="Q438" s="185"/>
      <c r="R438" s="185"/>
      <c r="S438" s="185"/>
      <c r="T438" s="186"/>
      <c r="AT438" s="181" t="s">
        <v>138</v>
      </c>
      <c r="AU438" s="181" t="s">
        <v>136</v>
      </c>
      <c r="AV438" s="15" t="s">
        <v>80</v>
      </c>
      <c r="AW438" s="15" t="s">
        <v>34</v>
      </c>
      <c r="AX438" s="15" t="s">
        <v>72</v>
      </c>
      <c r="AY438" s="181" t="s">
        <v>126</v>
      </c>
    </row>
    <row r="439" spans="1:65" s="13" customFormat="1">
      <c r="B439" s="163"/>
      <c r="D439" s="164" t="s">
        <v>138</v>
      </c>
      <c r="E439" s="165" t="s">
        <v>3</v>
      </c>
      <c r="F439" s="166" t="s">
        <v>507</v>
      </c>
      <c r="H439" s="167">
        <v>1</v>
      </c>
      <c r="I439" s="168"/>
      <c r="L439" s="163"/>
      <c r="M439" s="169"/>
      <c r="N439" s="170"/>
      <c r="O439" s="170"/>
      <c r="P439" s="170"/>
      <c r="Q439" s="170"/>
      <c r="R439" s="170"/>
      <c r="S439" s="170"/>
      <c r="T439" s="171"/>
      <c r="AT439" s="165" t="s">
        <v>138</v>
      </c>
      <c r="AU439" s="165" t="s">
        <v>136</v>
      </c>
      <c r="AV439" s="13" t="s">
        <v>82</v>
      </c>
      <c r="AW439" s="13" t="s">
        <v>34</v>
      </c>
      <c r="AX439" s="13" t="s">
        <v>72</v>
      </c>
      <c r="AY439" s="165" t="s">
        <v>126</v>
      </c>
    </row>
    <row r="440" spans="1:65" s="14" customFormat="1">
      <c r="B440" s="172"/>
      <c r="D440" s="164" t="s">
        <v>138</v>
      </c>
      <c r="E440" s="173" t="s">
        <v>3</v>
      </c>
      <c r="F440" s="174" t="s">
        <v>140</v>
      </c>
      <c r="H440" s="175">
        <v>1</v>
      </c>
      <c r="I440" s="176"/>
      <c r="L440" s="172"/>
      <c r="M440" s="177"/>
      <c r="N440" s="178"/>
      <c r="O440" s="178"/>
      <c r="P440" s="178"/>
      <c r="Q440" s="178"/>
      <c r="R440" s="178"/>
      <c r="S440" s="178"/>
      <c r="T440" s="179"/>
      <c r="AT440" s="173" t="s">
        <v>138</v>
      </c>
      <c r="AU440" s="173" t="s">
        <v>136</v>
      </c>
      <c r="AV440" s="14" t="s">
        <v>135</v>
      </c>
      <c r="AW440" s="14" t="s">
        <v>34</v>
      </c>
      <c r="AX440" s="14" t="s">
        <v>80</v>
      </c>
      <c r="AY440" s="173" t="s">
        <v>126</v>
      </c>
    </row>
    <row r="441" spans="1:65" s="2" customFormat="1" ht="21.75" customHeight="1">
      <c r="A441" s="34"/>
      <c r="B441" s="149"/>
      <c r="C441" s="195" t="s">
        <v>518</v>
      </c>
      <c r="D441" s="195" t="s">
        <v>246</v>
      </c>
      <c r="E441" s="196" t="s">
        <v>519</v>
      </c>
      <c r="F441" s="197" t="s">
        <v>520</v>
      </c>
      <c r="G441" s="198" t="s">
        <v>405</v>
      </c>
      <c r="H441" s="199">
        <v>1</v>
      </c>
      <c r="I441" s="200"/>
      <c r="J441" s="201">
        <f>ROUND(I441*H441,2)</f>
        <v>0</v>
      </c>
      <c r="K441" s="197" t="s">
        <v>134</v>
      </c>
      <c r="L441" s="202"/>
      <c r="M441" s="203" t="s">
        <v>3</v>
      </c>
      <c r="N441" s="204" t="s">
        <v>43</v>
      </c>
      <c r="O441" s="55"/>
      <c r="P441" s="159">
        <f>O441*H441</f>
        <v>0</v>
      </c>
      <c r="Q441" s="159">
        <v>2.7199999999999998E-2</v>
      </c>
      <c r="R441" s="159">
        <f>Q441*H441</f>
        <v>2.7199999999999998E-2</v>
      </c>
      <c r="S441" s="159">
        <v>0</v>
      </c>
      <c r="T441" s="160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161" t="s">
        <v>439</v>
      </c>
      <c r="AT441" s="161" t="s">
        <v>246</v>
      </c>
      <c r="AU441" s="161" t="s">
        <v>136</v>
      </c>
      <c r="AY441" s="19" t="s">
        <v>126</v>
      </c>
      <c r="BE441" s="162">
        <f>IF(N441="základní",J441,0)</f>
        <v>0</v>
      </c>
      <c r="BF441" s="162">
        <f>IF(N441="snížená",J441,0)</f>
        <v>0</v>
      </c>
      <c r="BG441" s="162">
        <f>IF(N441="zákl. přenesená",J441,0)</f>
        <v>0</v>
      </c>
      <c r="BH441" s="162">
        <f>IF(N441="sníž. přenesená",J441,0)</f>
        <v>0</v>
      </c>
      <c r="BI441" s="162">
        <f>IF(N441="nulová",J441,0)</f>
        <v>0</v>
      </c>
      <c r="BJ441" s="19" t="s">
        <v>80</v>
      </c>
      <c r="BK441" s="162">
        <f>ROUND(I441*H441,2)</f>
        <v>0</v>
      </c>
      <c r="BL441" s="19" t="s">
        <v>439</v>
      </c>
      <c r="BM441" s="161" t="s">
        <v>521</v>
      </c>
    </row>
    <row r="442" spans="1:65" s="15" customFormat="1">
      <c r="B442" s="180"/>
      <c r="D442" s="164" t="s">
        <v>138</v>
      </c>
      <c r="E442" s="181" t="s">
        <v>3</v>
      </c>
      <c r="F442" s="182" t="s">
        <v>508</v>
      </c>
      <c r="H442" s="181" t="s">
        <v>3</v>
      </c>
      <c r="I442" s="183"/>
      <c r="L442" s="180"/>
      <c r="M442" s="184"/>
      <c r="N442" s="185"/>
      <c r="O442" s="185"/>
      <c r="P442" s="185"/>
      <c r="Q442" s="185"/>
      <c r="R442" s="185"/>
      <c r="S442" s="185"/>
      <c r="T442" s="186"/>
      <c r="AT442" s="181" t="s">
        <v>138</v>
      </c>
      <c r="AU442" s="181" t="s">
        <v>136</v>
      </c>
      <c r="AV442" s="15" t="s">
        <v>80</v>
      </c>
      <c r="AW442" s="15" t="s">
        <v>34</v>
      </c>
      <c r="AX442" s="15" t="s">
        <v>72</v>
      </c>
      <c r="AY442" s="181" t="s">
        <v>126</v>
      </c>
    </row>
    <row r="443" spans="1:65" s="13" customFormat="1">
      <c r="B443" s="163"/>
      <c r="D443" s="164" t="s">
        <v>138</v>
      </c>
      <c r="E443" s="165" t="s">
        <v>3</v>
      </c>
      <c r="F443" s="166" t="s">
        <v>509</v>
      </c>
      <c r="H443" s="167">
        <v>1</v>
      </c>
      <c r="I443" s="168"/>
      <c r="L443" s="163"/>
      <c r="M443" s="169"/>
      <c r="N443" s="170"/>
      <c r="O443" s="170"/>
      <c r="P443" s="170"/>
      <c r="Q443" s="170"/>
      <c r="R443" s="170"/>
      <c r="S443" s="170"/>
      <c r="T443" s="171"/>
      <c r="AT443" s="165" t="s">
        <v>138</v>
      </c>
      <c r="AU443" s="165" t="s">
        <v>136</v>
      </c>
      <c r="AV443" s="13" t="s">
        <v>82</v>
      </c>
      <c r="AW443" s="13" t="s">
        <v>34</v>
      </c>
      <c r="AX443" s="13" t="s">
        <v>72</v>
      </c>
      <c r="AY443" s="165" t="s">
        <v>126</v>
      </c>
    </row>
    <row r="444" spans="1:65" s="14" customFormat="1">
      <c r="B444" s="172"/>
      <c r="D444" s="164" t="s">
        <v>138</v>
      </c>
      <c r="E444" s="173" t="s">
        <v>3</v>
      </c>
      <c r="F444" s="174" t="s">
        <v>140</v>
      </c>
      <c r="H444" s="175">
        <v>1</v>
      </c>
      <c r="I444" s="176"/>
      <c r="L444" s="172"/>
      <c r="M444" s="177"/>
      <c r="N444" s="178"/>
      <c r="O444" s="178"/>
      <c r="P444" s="178"/>
      <c r="Q444" s="178"/>
      <c r="R444" s="178"/>
      <c r="S444" s="178"/>
      <c r="T444" s="179"/>
      <c r="AT444" s="173" t="s">
        <v>138</v>
      </c>
      <c r="AU444" s="173" t="s">
        <v>136</v>
      </c>
      <c r="AV444" s="14" t="s">
        <v>135</v>
      </c>
      <c r="AW444" s="14" t="s">
        <v>34</v>
      </c>
      <c r="AX444" s="14" t="s">
        <v>80</v>
      </c>
      <c r="AY444" s="173" t="s">
        <v>126</v>
      </c>
    </row>
    <row r="445" spans="1:65" s="12" customFormat="1" ht="20.85" customHeight="1">
      <c r="B445" s="136"/>
      <c r="D445" s="137" t="s">
        <v>71</v>
      </c>
      <c r="E445" s="147" t="s">
        <v>522</v>
      </c>
      <c r="F445" s="147" t="s">
        <v>523</v>
      </c>
      <c r="I445" s="139"/>
      <c r="J445" s="148">
        <f>BK445</f>
        <v>0</v>
      </c>
      <c r="L445" s="136"/>
      <c r="M445" s="141"/>
      <c r="N445" s="142"/>
      <c r="O445" s="142"/>
      <c r="P445" s="143">
        <f>SUM(P446:P514)</f>
        <v>0</v>
      </c>
      <c r="Q445" s="142"/>
      <c r="R445" s="143">
        <f>SUM(R446:R514)</f>
        <v>2.5571551999999995</v>
      </c>
      <c r="S445" s="142"/>
      <c r="T445" s="144">
        <f>SUM(T446:T514)</f>
        <v>0</v>
      </c>
      <c r="AR445" s="137" t="s">
        <v>80</v>
      </c>
      <c r="AT445" s="145" t="s">
        <v>71</v>
      </c>
      <c r="AU445" s="145" t="s">
        <v>82</v>
      </c>
      <c r="AY445" s="137" t="s">
        <v>126</v>
      </c>
      <c r="BK445" s="146">
        <f>SUM(BK446:BK514)</f>
        <v>0</v>
      </c>
    </row>
    <row r="446" spans="1:65" s="2" customFormat="1" ht="33" customHeight="1">
      <c r="A446" s="34"/>
      <c r="B446" s="149"/>
      <c r="C446" s="150" t="s">
        <v>524</v>
      </c>
      <c r="D446" s="150" t="s">
        <v>130</v>
      </c>
      <c r="E446" s="151" t="s">
        <v>525</v>
      </c>
      <c r="F446" s="152" t="s">
        <v>526</v>
      </c>
      <c r="G446" s="153" t="s">
        <v>148</v>
      </c>
      <c r="H446" s="154">
        <v>222.42</v>
      </c>
      <c r="I446" s="155"/>
      <c r="J446" s="156">
        <f>ROUND(I446*H446,2)</f>
        <v>0</v>
      </c>
      <c r="K446" s="152" t="s">
        <v>134</v>
      </c>
      <c r="L446" s="35"/>
      <c r="M446" s="157" t="s">
        <v>3</v>
      </c>
      <c r="N446" s="158" t="s">
        <v>43</v>
      </c>
      <c r="O446" s="55"/>
      <c r="P446" s="159">
        <f>O446*H446</f>
        <v>0</v>
      </c>
      <c r="Q446" s="159">
        <v>0</v>
      </c>
      <c r="R446" s="159">
        <f>Q446*H446</f>
        <v>0</v>
      </c>
      <c r="S446" s="159">
        <v>0</v>
      </c>
      <c r="T446" s="160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61" t="s">
        <v>135</v>
      </c>
      <c r="AT446" s="161" t="s">
        <v>130</v>
      </c>
      <c r="AU446" s="161" t="s">
        <v>136</v>
      </c>
      <c r="AY446" s="19" t="s">
        <v>126</v>
      </c>
      <c r="BE446" s="162">
        <f>IF(N446="základní",J446,0)</f>
        <v>0</v>
      </c>
      <c r="BF446" s="162">
        <f>IF(N446="snížená",J446,0)</f>
        <v>0</v>
      </c>
      <c r="BG446" s="162">
        <f>IF(N446="zákl. přenesená",J446,0)</f>
        <v>0</v>
      </c>
      <c r="BH446" s="162">
        <f>IF(N446="sníž. přenesená",J446,0)</f>
        <v>0</v>
      </c>
      <c r="BI446" s="162">
        <f>IF(N446="nulová",J446,0)</f>
        <v>0</v>
      </c>
      <c r="BJ446" s="19" t="s">
        <v>80</v>
      </c>
      <c r="BK446" s="162">
        <f>ROUND(I446*H446,2)</f>
        <v>0</v>
      </c>
      <c r="BL446" s="19" t="s">
        <v>135</v>
      </c>
      <c r="BM446" s="161" t="s">
        <v>527</v>
      </c>
    </row>
    <row r="447" spans="1:65" s="13" customFormat="1">
      <c r="B447" s="163"/>
      <c r="D447" s="164" t="s">
        <v>138</v>
      </c>
      <c r="E447" s="165" t="s">
        <v>3</v>
      </c>
      <c r="F447" s="166" t="s">
        <v>528</v>
      </c>
      <c r="H447" s="167">
        <v>222.42</v>
      </c>
      <c r="I447" s="168"/>
      <c r="L447" s="163"/>
      <c r="M447" s="169"/>
      <c r="N447" s="170"/>
      <c r="O447" s="170"/>
      <c r="P447" s="170"/>
      <c r="Q447" s="170"/>
      <c r="R447" s="170"/>
      <c r="S447" s="170"/>
      <c r="T447" s="171"/>
      <c r="AT447" s="165" t="s">
        <v>138</v>
      </c>
      <c r="AU447" s="165" t="s">
        <v>136</v>
      </c>
      <c r="AV447" s="13" t="s">
        <v>82</v>
      </c>
      <c r="AW447" s="13" t="s">
        <v>34</v>
      </c>
      <c r="AX447" s="13" t="s">
        <v>72</v>
      </c>
      <c r="AY447" s="165" t="s">
        <v>126</v>
      </c>
    </row>
    <row r="448" spans="1:65" s="14" customFormat="1">
      <c r="B448" s="172"/>
      <c r="D448" s="164" t="s">
        <v>138</v>
      </c>
      <c r="E448" s="173" t="s">
        <v>3</v>
      </c>
      <c r="F448" s="174" t="s">
        <v>140</v>
      </c>
      <c r="H448" s="175">
        <v>222.42</v>
      </c>
      <c r="I448" s="176"/>
      <c r="L448" s="172"/>
      <c r="M448" s="177"/>
      <c r="N448" s="178"/>
      <c r="O448" s="178"/>
      <c r="P448" s="178"/>
      <c r="Q448" s="178"/>
      <c r="R448" s="178"/>
      <c r="S448" s="178"/>
      <c r="T448" s="179"/>
      <c r="AT448" s="173" t="s">
        <v>138</v>
      </c>
      <c r="AU448" s="173" t="s">
        <v>136</v>
      </c>
      <c r="AV448" s="14" t="s">
        <v>135</v>
      </c>
      <c r="AW448" s="14" t="s">
        <v>34</v>
      </c>
      <c r="AX448" s="14" t="s">
        <v>80</v>
      </c>
      <c r="AY448" s="173" t="s">
        <v>126</v>
      </c>
    </row>
    <row r="449" spans="1:65" s="2" customFormat="1" ht="21.75" customHeight="1">
      <c r="A449" s="34"/>
      <c r="B449" s="149"/>
      <c r="C449" s="195" t="s">
        <v>529</v>
      </c>
      <c r="D449" s="195" t="s">
        <v>246</v>
      </c>
      <c r="E449" s="196" t="s">
        <v>530</v>
      </c>
      <c r="F449" s="197" t="s">
        <v>531</v>
      </c>
      <c r="G449" s="198" t="s">
        <v>148</v>
      </c>
      <c r="H449" s="199">
        <v>222.42</v>
      </c>
      <c r="I449" s="200"/>
      <c r="J449" s="201">
        <f>ROUND(I449*H449,2)</f>
        <v>0</v>
      </c>
      <c r="K449" s="197" t="s">
        <v>3</v>
      </c>
      <c r="L449" s="202"/>
      <c r="M449" s="203" t="s">
        <v>3</v>
      </c>
      <c r="N449" s="204" t="s">
        <v>43</v>
      </c>
      <c r="O449" s="55"/>
      <c r="P449" s="159">
        <f>O449*H449</f>
        <v>0</v>
      </c>
      <c r="Q449" s="159">
        <v>3.14E-3</v>
      </c>
      <c r="R449" s="159">
        <f>Q449*H449</f>
        <v>0.69839879999999999</v>
      </c>
      <c r="S449" s="159">
        <v>0</v>
      </c>
      <c r="T449" s="160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61" t="s">
        <v>439</v>
      </c>
      <c r="AT449" s="161" t="s">
        <v>246</v>
      </c>
      <c r="AU449" s="161" t="s">
        <v>136</v>
      </c>
      <c r="AY449" s="19" t="s">
        <v>126</v>
      </c>
      <c r="BE449" s="162">
        <f>IF(N449="základní",J449,0)</f>
        <v>0</v>
      </c>
      <c r="BF449" s="162">
        <f>IF(N449="snížená",J449,0)</f>
        <v>0</v>
      </c>
      <c r="BG449" s="162">
        <f>IF(N449="zákl. přenesená",J449,0)</f>
        <v>0</v>
      </c>
      <c r="BH449" s="162">
        <f>IF(N449="sníž. přenesená",J449,0)</f>
        <v>0</v>
      </c>
      <c r="BI449" s="162">
        <f>IF(N449="nulová",J449,0)</f>
        <v>0</v>
      </c>
      <c r="BJ449" s="19" t="s">
        <v>80</v>
      </c>
      <c r="BK449" s="162">
        <f>ROUND(I449*H449,2)</f>
        <v>0</v>
      </c>
      <c r="BL449" s="19" t="s">
        <v>439</v>
      </c>
      <c r="BM449" s="161" t="s">
        <v>532</v>
      </c>
    </row>
    <row r="450" spans="1:65" s="2" customFormat="1" ht="19.5">
      <c r="A450" s="34"/>
      <c r="B450" s="35"/>
      <c r="C450" s="34"/>
      <c r="D450" s="164" t="s">
        <v>250</v>
      </c>
      <c r="E450" s="34"/>
      <c r="F450" s="205" t="s">
        <v>533</v>
      </c>
      <c r="G450" s="34"/>
      <c r="H450" s="34"/>
      <c r="I450" s="89"/>
      <c r="J450" s="34"/>
      <c r="K450" s="34"/>
      <c r="L450" s="35"/>
      <c r="M450" s="206"/>
      <c r="N450" s="207"/>
      <c r="O450" s="55"/>
      <c r="P450" s="55"/>
      <c r="Q450" s="55"/>
      <c r="R450" s="55"/>
      <c r="S450" s="55"/>
      <c r="T450" s="56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9" t="s">
        <v>250</v>
      </c>
      <c r="AU450" s="19" t="s">
        <v>136</v>
      </c>
    </row>
    <row r="451" spans="1:65" s="13" customFormat="1">
      <c r="B451" s="163"/>
      <c r="D451" s="164" t="s">
        <v>138</v>
      </c>
      <c r="E451" s="165" t="s">
        <v>3</v>
      </c>
      <c r="F451" s="166" t="s">
        <v>528</v>
      </c>
      <c r="H451" s="167">
        <v>222.42</v>
      </c>
      <c r="I451" s="168"/>
      <c r="L451" s="163"/>
      <c r="M451" s="169"/>
      <c r="N451" s="170"/>
      <c r="O451" s="170"/>
      <c r="P451" s="170"/>
      <c r="Q451" s="170"/>
      <c r="R451" s="170"/>
      <c r="S451" s="170"/>
      <c r="T451" s="171"/>
      <c r="AT451" s="165" t="s">
        <v>138</v>
      </c>
      <c r="AU451" s="165" t="s">
        <v>136</v>
      </c>
      <c r="AV451" s="13" t="s">
        <v>82</v>
      </c>
      <c r="AW451" s="13" t="s">
        <v>34</v>
      </c>
      <c r="AX451" s="13" t="s">
        <v>72</v>
      </c>
      <c r="AY451" s="165" t="s">
        <v>126</v>
      </c>
    </row>
    <row r="452" spans="1:65" s="14" customFormat="1">
      <c r="B452" s="172"/>
      <c r="D452" s="164" t="s">
        <v>138</v>
      </c>
      <c r="E452" s="173" t="s">
        <v>3</v>
      </c>
      <c r="F452" s="174" t="s">
        <v>140</v>
      </c>
      <c r="H452" s="175">
        <v>222.42</v>
      </c>
      <c r="I452" s="176"/>
      <c r="L452" s="172"/>
      <c r="M452" s="177"/>
      <c r="N452" s="178"/>
      <c r="O452" s="178"/>
      <c r="P452" s="178"/>
      <c r="Q452" s="178"/>
      <c r="R452" s="178"/>
      <c r="S452" s="178"/>
      <c r="T452" s="179"/>
      <c r="AT452" s="173" t="s">
        <v>138</v>
      </c>
      <c r="AU452" s="173" t="s">
        <v>136</v>
      </c>
      <c r="AV452" s="14" t="s">
        <v>135</v>
      </c>
      <c r="AW452" s="14" t="s">
        <v>34</v>
      </c>
      <c r="AX452" s="14" t="s">
        <v>80</v>
      </c>
      <c r="AY452" s="173" t="s">
        <v>126</v>
      </c>
    </row>
    <row r="453" spans="1:65" s="2" customFormat="1" ht="33" customHeight="1">
      <c r="A453" s="34"/>
      <c r="B453" s="149"/>
      <c r="C453" s="150" t="s">
        <v>534</v>
      </c>
      <c r="D453" s="150" t="s">
        <v>130</v>
      </c>
      <c r="E453" s="151" t="s">
        <v>535</v>
      </c>
      <c r="F453" s="152" t="s">
        <v>536</v>
      </c>
      <c r="G453" s="153" t="s">
        <v>148</v>
      </c>
      <c r="H453" s="154">
        <v>432.33</v>
      </c>
      <c r="I453" s="155"/>
      <c r="J453" s="156">
        <f>ROUND(I453*H453,2)</f>
        <v>0</v>
      </c>
      <c r="K453" s="152" t="s">
        <v>134</v>
      </c>
      <c r="L453" s="35"/>
      <c r="M453" s="157" t="s">
        <v>3</v>
      </c>
      <c r="N453" s="158" t="s">
        <v>43</v>
      </c>
      <c r="O453" s="55"/>
      <c r="P453" s="159">
        <f>O453*H453</f>
        <v>0</v>
      </c>
      <c r="Q453" s="159">
        <v>0</v>
      </c>
      <c r="R453" s="159">
        <f>Q453*H453</f>
        <v>0</v>
      </c>
      <c r="S453" s="159">
        <v>0</v>
      </c>
      <c r="T453" s="160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61" t="s">
        <v>135</v>
      </c>
      <c r="AT453" s="161" t="s">
        <v>130</v>
      </c>
      <c r="AU453" s="161" t="s">
        <v>136</v>
      </c>
      <c r="AY453" s="19" t="s">
        <v>126</v>
      </c>
      <c r="BE453" s="162">
        <f>IF(N453="základní",J453,0)</f>
        <v>0</v>
      </c>
      <c r="BF453" s="162">
        <f>IF(N453="snížená",J453,0)</f>
        <v>0</v>
      </c>
      <c r="BG453" s="162">
        <f>IF(N453="zákl. přenesená",J453,0)</f>
        <v>0</v>
      </c>
      <c r="BH453" s="162">
        <f>IF(N453="sníž. přenesená",J453,0)</f>
        <v>0</v>
      </c>
      <c r="BI453" s="162">
        <f>IF(N453="nulová",J453,0)</f>
        <v>0</v>
      </c>
      <c r="BJ453" s="19" t="s">
        <v>80</v>
      </c>
      <c r="BK453" s="162">
        <f>ROUND(I453*H453,2)</f>
        <v>0</v>
      </c>
      <c r="BL453" s="19" t="s">
        <v>135</v>
      </c>
      <c r="BM453" s="161" t="s">
        <v>537</v>
      </c>
    </row>
    <row r="454" spans="1:65" s="13" customFormat="1">
      <c r="B454" s="163"/>
      <c r="D454" s="164" t="s">
        <v>138</v>
      </c>
      <c r="E454" s="165" t="s">
        <v>3</v>
      </c>
      <c r="F454" s="166" t="s">
        <v>538</v>
      </c>
      <c r="H454" s="167">
        <v>432.33</v>
      </c>
      <c r="I454" s="168"/>
      <c r="L454" s="163"/>
      <c r="M454" s="169"/>
      <c r="N454" s="170"/>
      <c r="O454" s="170"/>
      <c r="P454" s="170"/>
      <c r="Q454" s="170"/>
      <c r="R454" s="170"/>
      <c r="S454" s="170"/>
      <c r="T454" s="171"/>
      <c r="AT454" s="165" t="s">
        <v>138</v>
      </c>
      <c r="AU454" s="165" t="s">
        <v>136</v>
      </c>
      <c r="AV454" s="13" t="s">
        <v>82</v>
      </c>
      <c r="AW454" s="13" t="s">
        <v>34</v>
      </c>
      <c r="AX454" s="13" t="s">
        <v>72</v>
      </c>
      <c r="AY454" s="165" t="s">
        <v>126</v>
      </c>
    </row>
    <row r="455" spans="1:65" s="14" customFormat="1">
      <c r="B455" s="172"/>
      <c r="D455" s="164" t="s">
        <v>138</v>
      </c>
      <c r="E455" s="173" t="s">
        <v>3</v>
      </c>
      <c r="F455" s="174" t="s">
        <v>140</v>
      </c>
      <c r="H455" s="175">
        <v>432.33</v>
      </c>
      <c r="I455" s="176"/>
      <c r="L455" s="172"/>
      <c r="M455" s="177"/>
      <c r="N455" s="178"/>
      <c r="O455" s="178"/>
      <c r="P455" s="178"/>
      <c r="Q455" s="178"/>
      <c r="R455" s="178"/>
      <c r="S455" s="178"/>
      <c r="T455" s="179"/>
      <c r="AT455" s="173" t="s">
        <v>138</v>
      </c>
      <c r="AU455" s="173" t="s">
        <v>136</v>
      </c>
      <c r="AV455" s="14" t="s">
        <v>135</v>
      </c>
      <c r="AW455" s="14" t="s">
        <v>34</v>
      </c>
      <c r="AX455" s="14" t="s">
        <v>80</v>
      </c>
      <c r="AY455" s="173" t="s">
        <v>126</v>
      </c>
    </row>
    <row r="456" spans="1:65" s="2" customFormat="1" ht="21.75" customHeight="1">
      <c r="A456" s="34"/>
      <c r="B456" s="149"/>
      <c r="C456" s="195" t="s">
        <v>539</v>
      </c>
      <c r="D456" s="195" t="s">
        <v>246</v>
      </c>
      <c r="E456" s="196" t="s">
        <v>540</v>
      </c>
      <c r="F456" s="197" t="s">
        <v>541</v>
      </c>
      <c r="G456" s="198" t="s">
        <v>148</v>
      </c>
      <c r="H456" s="199">
        <v>432.33</v>
      </c>
      <c r="I456" s="200"/>
      <c r="J456" s="201">
        <f>ROUND(I456*H456,2)</f>
        <v>0</v>
      </c>
      <c r="K456" s="197" t="s">
        <v>3</v>
      </c>
      <c r="L456" s="202"/>
      <c r="M456" s="203" t="s">
        <v>3</v>
      </c>
      <c r="N456" s="204" t="s">
        <v>43</v>
      </c>
      <c r="O456" s="55"/>
      <c r="P456" s="159">
        <f>O456*H456</f>
        <v>0</v>
      </c>
      <c r="Q456" s="159">
        <v>4.0800000000000003E-3</v>
      </c>
      <c r="R456" s="159">
        <f>Q456*H456</f>
        <v>1.7639064</v>
      </c>
      <c r="S456" s="159">
        <v>0</v>
      </c>
      <c r="T456" s="160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161" t="s">
        <v>439</v>
      </c>
      <c r="AT456" s="161" t="s">
        <v>246</v>
      </c>
      <c r="AU456" s="161" t="s">
        <v>136</v>
      </c>
      <c r="AY456" s="19" t="s">
        <v>126</v>
      </c>
      <c r="BE456" s="162">
        <f>IF(N456="základní",J456,0)</f>
        <v>0</v>
      </c>
      <c r="BF456" s="162">
        <f>IF(N456="snížená",J456,0)</f>
        <v>0</v>
      </c>
      <c r="BG456" s="162">
        <f>IF(N456="zákl. přenesená",J456,0)</f>
        <v>0</v>
      </c>
      <c r="BH456" s="162">
        <f>IF(N456="sníž. přenesená",J456,0)</f>
        <v>0</v>
      </c>
      <c r="BI456" s="162">
        <f>IF(N456="nulová",J456,0)</f>
        <v>0</v>
      </c>
      <c r="BJ456" s="19" t="s">
        <v>80</v>
      </c>
      <c r="BK456" s="162">
        <f>ROUND(I456*H456,2)</f>
        <v>0</v>
      </c>
      <c r="BL456" s="19" t="s">
        <v>439</v>
      </c>
      <c r="BM456" s="161" t="s">
        <v>542</v>
      </c>
    </row>
    <row r="457" spans="1:65" s="2" customFormat="1" ht="19.5">
      <c r="A457" s="34"/>
      <c r="B457" s="35"/>
      <c r="C457" s="34"/>
      <c r="D457" s="164" t="s">
        <v>250</v>
      </c>
      <c r="E457" s="34"/>
      <c r="F457" s="205" t="s">
        <v>533</v>
      </c>
      <c r="G457" s="34"/>
      <c r="H457" s="34"/>
      <c r="I457" s="89"/>
      <c r="J457" s="34"/>
      <c r="K457" s="34"/>
      <c r="L457" s="35"/>
      <c r="M457" s="206"/>
      <c r="N457" s="207"/>
      <c r="O457" s="55"/>
      <c r="P457" s="55"/>
      <c r="Q457" s="55"/>
      <c r="R457" s="55"/>
      <c r="S457" s="55"/>
      <c r="T457" s="56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T457" s="19" t="s">
        <v>250</v>
      </c>
      <c r="AU457" s="19" t="s">
        <v>136</v>
      </c>
    </row>
    <row r="458" spans="1:65" s="13" customFormat="1">
      <c r="B458" s="163"/>
      <c r="D458" s="164" t="s">
        <v>138</v>
      </c>
      <c r="E458" s="165" t="s">
        <v>3</v>
      </c>
      <c r="F458" s="166" t="s">
        <v>538</v>
      </c>
      <c r="H458" s="167">
        <v>432.33</v>
      </c>
      <c r="I458" s="168"/>
      <c r="L458" s="163"/>
      <c r="M458" s="169"/>
      <c r="N458" s="170"/>
      <c r="O458" s="170"/>
      <c r="P458" s="170"/>
      <c r="Q458" s="170"/>
      <c r="R458" s="170"/>
      <c r="S458" s="170"/>
      <c r="T458" s="171"/>
      <c r="AT458" s="165" t="s">
        <v>138</v>
      </c>
      <c r="AU458" s="165" t="s">
        <v>136</v>
      </c>
      <c r="AV458" s="13" t="s">
        <v>82</v>
      </c>
      <c r="AW458" s="13" t="s">
        <v>34</v>
      </c>
      <c r="AX458" s="13" t="s">
        <v>72</v>
      </c>
      <c r="AY458" s="165" t="s">
        <v>126</v>
      </c>
    </row>
    <row r="459" spans="1:65" s="14" customFormat="1">
      <c r="B459" s="172"/>
      <c r="D459" s="164" t="s">
        <v>138</v>
      </c>
      <c r="E459" s="173" t="s">
        <v>3</v>
      </c>
      <c r="F459" s="174" t="s">
        <v>140</v>
      </c>
      <c r="H459" s="175">
        <v>432.33</v>
      </c>
      <c r="I459" s="176"/>
      <c r="L459" s="172"/>
      <c r="M459" s="177"/>
      <c r="N459" s="178"/>
      <c r="O459" s="178"/>
      <c r="P459" s="178"/>
      <c r="Q459" s="178"/>
      <c r="R459" s="178"/>
      <c r="S459" s="178"/>
      <c r="T459" s="179"/>
      <c r="AT459" s="173" t="s">
        <v>138</v>
      </c>
      <c r="AU459" s="173" t="s">
        <v>136</v>
      </c>
      <c r="AV459" s="14" t="s">
        <v>135</v>
      </c>
      <c r="AW459" s="14" t="s">
        <v>34</v>
      </c>
      <c r="AX459" s="14" t="s">
        <v>80</v>
      </c>
      <c r="AY459" s="173" t="s">
        <v>126</v>
      </c>
    </row>
    <row r="460" spans="1:65" s="2" customFormat="1" ht="16.5" customHeight="1">
      <c r="A460" s="34"/>
      <c r="B460" s="149"/>
      <c r="C460" s="195" t="s">
        <v>543</v>
      </c>
      <c r="D460" s="195" t="s">
        <v>246</v>
      </c>
      <c r="E460" s="196" t="s">
        <v>544</v>
      </c>
      <c r="F460" s="197" t="s">
        <v>545</v>
      </c>
      <c r="G460" s="198" t="s">
        <v>405</v>
      </c>
      <c r="H460" s="199">
        <v>4</v>
      </c>
      <c r="I460" s="200"/>
      <c r="J460" s="201">
        <f>ROUND(I460*H460,2)</f>
        <v>0</v>
      </c>
      <c r="K460" s="197" t="s">
        <v>134</v>
      </c>
      <c r="L460" s="202"/>
      <c r="M460" s="203" t="s">
        <v>3</v>
      </c>
      <c r="N460" s="204" t="s">
        <v>43</v>
      </c>
      <c r="O460" s="55"/>
      <c r="P460" s="159">
        <f>O460*H460</f>
        <v>0</v>
      </c>
      <c r="Q460" s="159">
        <v>1.9000000000000001E-4</v>
      </c>
      <c r="R460" s="159">
        <f>Q460*H460</f>
        <v>7.6000000000000004E-4</v>
      </c>
      <c r="S460" s="159">
        <v>0</v>
      </c>
      <c r="T460" s="160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161" t="s">
        <v>439</v>
      </c>
      <c r="AT460" s="161" t="s">
        <v>246</v>
      </c>
      <c r="AU460" s="161" t="s">
        <v>136</v>
      </c>
      <c r="AY460" s="19" t="s">
        <v>126</v>
      </c>
      <c r="BE460" s="162">
        <f>IF(N460="základní",J460,0)</f>
        <v>0</v>
      </c>
      <c r="BF460" s="162">
        <f>IF(N460="snížená",J460,0)</f>
        <v>0</v>
      </c>
      <c r="BG460" s="162">
        <f>IF(N460="zákl. přenesená",J460,0)</f>
        <v>0</v>
      </c>
      <c r="BH460" s="162">
        <f>IF(N460="sníž. přenesená",J460,0)</f>
        <v>0</v>
      </c>
      <c r="BI460" s="162">
        <f>IF(N460="nulová",J460,0)</f>
        <v>0</v>
      </c>
      <c r="BJ460" s="19" t="s">
        <v>80</v>
      </c>
      <c r="BK460" s="162">
        <f>ROUND(I460*H460,2)</f>
        <v>0</v>
      </c>
      <c r="BL460" s="19" t="s">
        <v>439</v>
      </c>
      <c r="BM460" s="161" t="s">
        <v>546</v>
      </c>
    </row>
    <row r="461" spans="1:65" s="13" customFormat="1">
      <c r="B461" s="163"/>
      <c r="D461" s="164" t="s">
        <v>138</v>
      </c>
      <c r="E461" s="165" t="s">
        <v>3</v>
      </c>
      <c r="F461" s="166" t="s">
        <v>547</v>
      </c>
      <c r="H461" s="167">
        <v>1</v>
      </c>
      <c r="I461" s="168"/>
      <c r="L461" s="163"/>
      <c r="M461" s="169"/>
      <c r="N461" s="170"/>
      <c r="O461" s="170"/>
      <c r="P461" s="170"/>
      <c r="Q461" s="170"/>
      <c r="R461" s="170"/>
      <c r="S461" s="170"/>
      <c r="T461" s="171"/>
      <c r="AT461" s="165" t="s">
        <v>138</v>
      </c>
      <c r="AU461" s="165" t="s">
        <v>136</v>
      </c>
      <c r="AV461" s="13" t="s">
        <v>82</v>
      </c>
      <c r="AW461" s="13" t="s">
        <v>34</v>
      </c>
      <c r="AX461" s="13" t="s">
        <v>72</v>
      </c>
      <c r="AY461" s="165" t="s">
        <v>126</v>
      </c>
    </row>
    <row r="462" spans="1:65" s="13" customFormat="1">
      <c r="B462" s="163"/>
      <c r="D462" s="164" t="s">
        <v>138</v>
      </c>
      <c r="E462" s="165" t="s">
        <v>3</v>
      </c>
      <c r="F462" s="166" t="s">
        <v>548</v>
      </c>
      <c r="H462" s="167">
        <v>1</v>
      </c>
      <c r="I462" s="168"/>
      <c r="L462" s="163"/>
      <c r="M462" s="169"/>
      <c r="N462" s="170"/>
      <c r="O462" s="170"/>
      <c r="P462" s="170"/>
      <c r="Q462" s="170"/>
      <c r="R462" s="170"/>
      <c r="S462" s="170"/>
      <c r="T462" s="171"/>
      <c r="AT462" s="165" t="s">
        <v>138</v>
      </c>
      <c r="AU462" s="165" t="s">
        <v>136</v>
      </c>
      <c r="AV462" s="13" t="s">
        <v>82</v>
      </c>
      <c r="AW462" s="13" t="s">
        <v>34</v>
      </c>
      <c r="AX462" s="13" t="s">
        <v>72</v>
      </c>
      <c r="AY462" s="165" t="s">
        <v>126</v>
      </c>
    </row>
    <row r="463" spans="1:65" s="13" customFormat="1">
      <c r="B463" s="163"/>
      <c r="D463" s="164" t="s">
        <v>138</v>
      </c>
      <c r="E463" s="165" t="s">
        <v>3</v>
      </c>
      <c r="F463" s="166" t="s">
        <v>549</v>
      </c>
      <c r="H463" s="167">
        <v>1</v>
      </c>
      <c r="I463" s="168"/>
      <c r="L463" s="163"/>
      <c r="M463" s="169"/>
      <c r="N463" s="170"/>
      <c r="O463" s="170"/>
      <c r="P463" s="170"/>
      <c r="Q463" s="170"/>
      <c r="R463" s="170"/>
      <c r="S463" s="170"/>
      <c r="T463" s="171"/>
      <c r="AT463" s="165" t="s">
        <v>138</v>
      </c>
      <c r="AU463" s="165" t="s">
        <v>136</v>
      </c>
      <c r="AV463" s="13" t="s">
        <v>82</v>
      </c>
      <c r="AW463" s="13" t="s">
        <v>34</v>
      </c>
      <c r="AX463" s="13" t="s">
        <v>72</v>
      </c>
      <c r="AY463" s="165" t="s">
        <v>126</v>
      </c>
    </row>
    <row r="464" spans="1:65" s="13" customFormat="1">
      <c r="B464" s="163"/>
      <c r="D464" s="164" t="s">
        <v>138</v>
      </c>
      <c r="E464" s="165" t="s">
        <v>3</v>
      </c>
      <c r="F464" s="166" t="s">
        <v>550</v>
      </c>
      <c r="H464" s="167">
        <v>1</v>
      </c>
      <c r="I464" s="168"/>
      <c r="L464" s="163"/>
      <c r="M464" s="169"/>
      <c r="N464" s="170"/>
      <c r="O464" s="170"/>
      <c r="P464" s="170"/>
      <c r="Q464" s="170"/>
      <c r="R464" s="170"/>
      <c r="S464" s="170"/>
      <c r="T464" s="171"/>
      <c r="AT464" s="165" t="s">
        <v>138</v>
      </c>
      <c r="AU464" s="165" t="s">
        <v>136</v>
      </c>
      <c r="AV464" s="13" t="s">
        <v>82</v>
      </c>
      <c r="AW464" s="13" t="s">
        <v>34</v>
      </c>
      <c r="AX464" s="13" t="s">
        <v>72</v>
      </c>
      <c r="AY464" s="165" t="s">
        <v>126</v>
      </c>
    </row>
    <row r="465" spans="1:65" s="14" customFormat="1">
      <c r="B465" s="172"/>
      <c r="D465" s="164" t="s">
        <v>138</v>
      </c>
      <c r="E465" s="173" t="s">
        <v>3</v>
      </c>
      <c r="F465" s="174" t="s">
        <v>140</v>
      </c>
      <c r="H465" s="175">
        <v>4</v>
      </c>
      <c r="I465" s="176"/>
      <c r="L465" s="172"/>
      <c r="M465" s="177"/>
      <c r="N465" s="178"/>
      <c r="O465" s="178"/>
      <c r="P465" s="178"/>
      <c r="Q465" s="178"/>
      <c r="R465" s="178"/>
      <c r="S465" s="178"/>
      <c r="T465" s="179"/>
      <c r="AT465" s="173" t="s">
        <v>138</v>
      </c>
      <c r="AU465" s="173" t="s">
        <v>136</v>
      </c>
      <c r="AV465" s="14" t="s">
        <v>135</v>
      </c>
      <c r="AW465" s="14" t="s">
        <v>34</v>
      </c>
      <c r="AX465" s="14" t="s">
        <v>80</v>
      </c>
      <c r="AY465" s="173" t="s">
        <v>126</v>
      </c>
    </row>
    <row r="466" spans="1:65" s="2" customFormat="1" ht="16.5" customHeight="1">
      <c r="A466" s="34"/>
      <c r="B466" s="149"/>
      <c r="C466" s="195" t="s">
        <v>551</v>
      </c>
      <c r="D466" s="195" t="s">
        <v>246</v>
      </c>
      <c r="E466" s="196" t="s">
        <v>552</v>
      </c>
      <c r="F466" s="197" t="s">
        <v>553</v>
      </c>
      <c r="G466" s="198" t="s">
        <v>405</v>
      </c>
      <c r="H466" s="199">
        <v>1</v>
      </c>
      <c r="I466" s="200"/>
      <c r="J466" s="201">
        <f>ROUND(I466*H466,2)</f>
        <v>0</v>
      </c>
      <c r="K466" s="197" t="s">
        <v>134</v>
      </c>
      <c r="L466" s="202"/>
      <c r="M466" s="203" t="s">
        <v>3</v>
      </c>
      <c r="N466" s="204" t="s">
        <v>43</v>
      </c>
      <c r="O466" s="55"/>
      <c r="P466" s="159">
        <f>O466*H466</f>
        <v>0</v>
      </c>
      <c r="Q466" s="159">
        <v>4.8000000000000001E-4</v>
      </c>
      <c r="R466" s="159">
        <f>Q466*H466</f>
        <v>4.8000000000000001E-4</v>
      </c>
      <c r="S466" s="159">
        <v>0</v>
      </c>
      <c r="T466" s="160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61" t="s">
        <v>439</v>
      </c>
      <c r="AT466" s="161" t="s">
        <v>246</v>
      </c>
      <c r="AU466" s="161" t="s">
        <v>136</v>
      </c>
      <c r="AY466" s="19" t="s">
        <v>126</v>
      </c>
      <c r="BE466" s="162">
        <f>IF(N466="základní",J466,0)</f>
        <v>0</v>
      </c>
      <c r="BF466" s="162">
        <f>IF(N466="snížená",J466,0)</f>
        <v>0</v>
      </c>
      <c r="BG466" s="162">
        <f>IF(N466="zákl. přenesená",J466,0)</f>
        <v>0</v>
      </c>
      <c r="BH466" s="162">
        <f>IF(N466="sníž. přenesená",J466,0)</f>
        <v>0</v>
      </c>
      <c r="BI466" s="162">
        <f>IF(N466="nulová",J466,0)</f>
        <v>0</v>
      </c>
      <c r="BJ466" s="19" t="s">
        <v>80</v>
      </c>
      <c r="BK466" s="162">
        <f>ROUND(I466*H466,2)</f>
        <v>0</v>
      </c>
      <c r="BL466" s="19" t="s">
        <v>439</v>
      </c>
      <c r="BM466" s="161" t="s">
        <v>554</v>
      </c>
    </row>
    <row r="467" spans="1:65" s="13" customFormat="1">
      <c r="B467" s="163"/>
      <c r="D467" s="164" t="s">
        <v>138</v>
      </c>
      <c r="E467" s="165" t="s">
        <v>3</v>
      </c>
      <c r="F467" s="166" t="s">
        <v>555</v>
      </c>
      <c r="H467" s="167">
        <v>1</v>
      </c>
      <c r="I467" s="168"/>
      <c r="L467" s="163"/>
      <c r="M467" s="169"/>
      <c r="N467" s="170"/>
      <c r="O467" s="170"/>
      <c r="P467" s="170"/>
      <c r="Q467" s="170"/>
      <c r="R467" s="170"/>
      <c r="S467" s="170"/>
      <c r="T467" s="171"/>
      <c r="AT467" s="165" t="s">
        <v>138</v>
      </c>
      <c r="AU467" s="165" t="s">
        <v>136</v>
      </c>
      <c r="AV467" s="13" t="s">
        <v>82</v>
      </c>
      <c r="AW467" s="13" t="s">
        <v>34</v>
      </c>
      <c r="AX467" s="13" t="s">
        <v>72</v>
      </c>
      <c r="AY467" s="165" t="s">
        <v>126</v>
      </c>
    </row>
    <row r="468" spans="1:65" s="14" customFormat="1">
      <c r="B468" s="172"/>
      <c r="D468" s="164" t="s">
        <v>138</v>
      </c>
      <c r="E468" s="173" t="s">
        <v>3</v>
      </c>
      <c r="F468" s="174" t="s">
        <v>140</v>
      </c>
      <c r="H468" s="175">
        <v>1</v>
      </c>
      <c r="I468" s="176"/>
      <c r="L468" s="172"/>
      <c r="M468" s="177"/>
      <c r="N468" s="178"/>
      <c r="O468" s="178"/>
      <c r="P468" s="178"/>
      <c r="Q468" s="178"/>
      <c r="R468" s="178"/>
      <c r="S468" s="178"/>
      <c r="T468" s="179"/>
      <c r="AT468" s="173" t="s">
        <v>138</v>
      </c>
      <c r="AU468" s="173" t="s">
        <v>136</v>
      </c>
      <c r="AV468" s="14" t="s">
        <v>135</v>
      </c>
      <c r="AW468" s="14" t="s">
        <v>34</v>
      </c>
      <c r="AX468" s="14" t="s">
        <v>80</v>
      </c>
      <c r="AY468" s="173" t="s">
        <v>126</v>
      </c>
    </row>
    <row r="469" spans="1:65" s="2" customFormat="1" ht="16.5" customHeight="1">
      <c r="A469" s="34"/>
      <c r="B469" s="149"/>
      <c r="C469" s="195" t="s">
        <v>556</v>
      </c>
      <c r="D469" s="195" t="s">
        <v>246</v>
      </c>
      <c r="E469" s="196" t="s">
        <v>557</v>
      </c>
      <c r="F469" s="197" t="s">
        <v>558</v>
      </c>
      <c r="G469" s="198" t="s">
        <v>405</v>
      </c>
      <c r="H469" s="199">
        <v>9</v>
      </c>
      <c r="I469" s="200"/>
      <c r="J469" s="201">
        <f>ROUND(I469*H469,2)</f>
        <v>0</v>
      </c>
      <c r="K469" s="197" t="s">
        <v>134</v>
      </c>
      <c r="L469" s="202"/>
      <c r="M469" s="203" t="s">
        <v>3</v>
      </c>
      <c r="N469" s="204" t="s">
        <v>43</v>
      </c>
      <c r="O469" s="55"/>
      <c r="P469" s="159">
        <f>O469*H469</f>
        <v>0</v>
      </c>
      <c r="Q469" s="159">
        <v>7.2000000000000005E-4</v>
      </c>
      <c r="R469" s="159">
        <f>Q469*H469</f>
        <v>6.4800000000000005E-3</v>
      </c>
      <c r="S469" s="159">
        <v>0</v>
      </c>
      <c r="T469" s="160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161" t="s">
        <v>439</v>
      </c>
      <c r="AT469" s="161" t="s">
        <v>246</v>
      </c>
      <c r="AU469" s="161" t="s">
        <v>136</v>
      </c>
      <c r="AY469" s="19" t="s">
        <v>126</v>
      </c>
      <c r="BE469" s="162">
        <f>IF(N469="základní",J469,0)</f>
        <v>0</v>
      </c>
      <c r="BF469" s="162">
        <f>IF(N469="snížená",J469,0)</f>
        <v>0</v>
      </c>
      <c r="BG469" s="162">
        <f>IF(N469="zákl. přenesená",J469,0)</f>
        <v>0</v>
      </c>
      <c r="BH469" s="162">
        <f>IF(N469="sníž. přenesená",J469,0)</f>
        <v>0</v>
      </c>
      <c r="BI469" s="162">
        <f>IF(N469="nulová",J469,0)</f>
        <v>0</v>
      </c>
      <c r="BJ469" s="19" t="s">
        <v>80</v>
      </c>
      <c r="BK469" s="162">
        <f>ROUND(I469*H469,2)</f>
        <v>0</v>
      </c>
      <c r="BL469" s="19" t="s">
        <v>439</v>
      </c>
      <c r="BM469" s="161" t="s">
        <v>559</v>
      </c>
    </row>
    <row r="470" spans="1:65" s="13" customFormat="1">
      <c r="B470" s="163"/>
      <c r="D470" s="164" t="s">
        <v>138</v>
      </c>
      <c r="E470" s="165" t="s">
        <v>3</v>
      </c>
      <c r="F470" s="166" t="s">
        <v>560</v>
      </c>
      <c r="H470" s="167">
        <v>2</v>
      </c>
      <c r="I470" s="168"/>
      <c r="L470" s="163"/>
      <c r="M470" s="169"/>
      <c r="N470" s="170"/>
      <c r="O470" s="170"/>
      <c r="P470" s="170"/>
      <c r="Q470" s="170"/>
      <c r="R470" s="170"/>
      <c r="S470" s="170"/>
      <c r="T470" s="171"/>
      <c r="AT470" s="165" t="s">
        <v>138</v>
      </c>
      <c r="AU470" s="165" t="s">
        <v>136</v>
      </c>
      <c r="AV470" s="13" t="s">
        <v>82</v>
      </c>
      <c r="AW470" s="13" t="s">
        <v>34</v>
      </c>
      <c r="AX470" s="13" t="s">
        <v>72</v>
      </c>
      <c r="AY470" s="165" t="s">
        <v>126</v>
      </c>
    </row>
    <row r="471" spans="1:65" s="13" customFormat="1">
      <c r="B471" s="163"/>
      <c r="D471" s="164" t="s">
        <v>138</v>
      </c>
      <c r="E471" s="165" t="s">
        <v>3</v>
      </c>
      <c r="F471" s="166" t="s">
        <v>561</v>
      </c>
      <c r="H471" s="167">
        <v>2</v>
      </c>
      <c r="I471" s="168"/>
      <c r="L471" s="163"/>
      <c r="M471" s="169"/>
      <c r="N471" s="170"/>
      <c r="O471" s="170"/>
      <c r="P471" s="170"/>
      <c r="Q471" s="170"/>
      <c r="R471" s="170"/>
      <c r="S471" s="170"/>
      <c r="T471" s="171"/>
      <c r="AT471" s="165" t="s">
        <v>138</v>
      </c>
      <c r="AU471" s="165" t="s">
        <v>136</v>
      </c>
      <c r="AV471" s="13" t="s">
        <v>82</v>
      </c>
      <c r="AW471" s="13" t="s">
        <v>34</v>
      </c>
      <c r="AX471" s="13" t="s">
        <v>72</v>
      </c>
      <c r="AY471" s="165" t="s">
        <v>126</v>
      </c>
    </row>
    <row r="472" spans="1:65" s="13" customFormat="1">
      <c r="B472" s="163"/>
      <c r="D472" s="164" t="s">
        <v>138</v>
      </c>
      <c r="E472" s="165" t="s">
        <v>3</v>
      </c>
      <c r="F472" s="166" t="s">
        <v>562</v>
      </c>
      <c r="H472" s="167">
        <v>2</v>
      </c>
      <c r="I472" s="168"/>
      <c r="L472" s="163"/>
      <c r="M472" s="169"/>
      <c r="N472" s="170"/>
      <c r="O472" s="170"/>
      <c r="P472" s="170"/>
      <c r="Q472" s="170"/>
      <c r="R472" s="170"/>
      <c r="S472" s="170"/>
      <c r="T472" s="171"/>
      <c r="AT472" s="165" t="s">
        <v>138</v>
      </c>
      <c r="AU472" s="165" t="s">
        <v>136</v>
      </c>
      <c r="AV472" s="13" t="s">
        <v>82</v>
      </c>
      <c r="AW472" s="13" t="s">
        <v>34</v>
      </c>
      <c r="AX472" s="13" t="s">
        <v>72</v>
      </c>
      <c r="AY472" s="165" t="s">
        <v>126</v>
      </c>
    </row>
    <row r="473" spans="1:65" s="13" customFormat="1">
      <c r="B473" s="163"/>
      <c r="D473" s="164" t="s">
        <v>138</v>
      </c>
      <c r="E473" s="165" t="s">
        <v>3</v>
      </c>
      <c r="F473" s="166" t="s">
        <v>563</v>
      </c>
      <c r="H473" s="167">
        <v>2</v>
      </c>
      <c r="I473" s="168"/>
      <c r="L473" s="163"/>
      <c r="M473" s="169"/>
      <c r="N473" s="170"/>
      <c r="O473" s="170"/>
      <c r="P473" s="170"/>
      <c r="Q473" s="170"/>
      <c r="R473" s="170"/>
      <c r="S473" s="170"/>
      <c r="T473" s="171"/>
      <c r="AT473" s="165" t="s">
        <v>138</v>
      </c>
      <c r="AU473" s="165" t="s">
        <v>136</v>
      </c>
      <c r="AV473" s="13" t="s">
        <v>82</v>
      </c>
      <c r="AW473" s="13" t="s">
        <v>34</v>
      </c>
      <c r="AX473" s="13" t="s">
        <v>72</v>
      </c>
      <c r="AY473" s="165" t="s">
        <v>126</v>
      </c>
    </row>
    <row r="474" spans="1:65" s="13" customFormat="1">
      <c r="B474" s="163"/>
      <c r="D474" s="164" t="s">
        <v>138</v>
      </c>
      <c r="E474" s="165" t="s">
        <v>3</v>
      </c>
      <c r="F474" s="166" t="s">
        <v>486</v>
      </c>
      <c r="H474" s="167">
        <v>1</v>
      </c>
      <c r="I474" s="168"/>
      <c r="L474" s="163"/>
      <c r="M474" s="169"/>
      <c r="N474" s="170"/>
      <c r="O474" s="170"/>
      <c r="P474" s="170"/>
      <c r="Q474" s="170"/>
      <c r="R474" s="170"/>
      <c r="S474" s="170"/>
      <c r="T474" s="171"/>
      <c r="AT474" s="165" t="s">
        <v>138</v>
      </c>
      <c r="AU474" s="165" t="s">
        <v>136</v>
      </c>
      <c r="AV474" s="13" t="s">
        <v>82</v>
      </c>
      <c r="AW474" s="13" t="s">
        <v>34</v>
      </c>
      <c r="AX474" s="13" t="s">
        <v>72</v>
      </c>
      <c r="AY474" s="165" t="s">
        <v>126</v>
      </c>
    </row>
    <row r="475" spans="1:65" s="14" customFormat="1">
      <c r="B475" s="172"/>
      <c r="D475" s="164" t="s">
        <v>138</v>
      </c>
      <c r="E475" s="173" t="s">
        <v>3</v>
      </c>
      <c r="F475" s="174" t="s">
        <v>140</v>
      </c>
      <c r="H475" s="175">
        <v>9</v>
      </c>
      <c r="I475" s="176"/>
      <c r="L475" s="172"/>
      <c r="M475" s="177"/>
      <c r="N475" s="178"/>
      <c r="O475" s="178"/>
      <c r="P475" s="178"/>
      <c r="Q475" s="178"/>
      <c r="R475" s="178"/>
      <c r="S475" s="178"/>
      <c r="T475" s="179"/>
      <c r="AT475" s="173" t="s">
        <v>138</v>
      </c>
      <c r="AU475" s="173" t="s">
        <v>136</v>
      </c>
      <c r="AV475" s="14" t="s">
        <v>135</v>
      </c>
      <c r="AW475" s="14" t="s">
        <v>34</v>
      </c>
      <c r="AX475" s="14" t="s">
        <v>80</v>
      </c>
      <c r="AY475" s="173" t="s">
        <v>126</v>
      </c>
    </row>
    <row r="476" spans="1:65" s="2" customFormat="1" ht="16.5" customHeight="1">
      <c r="A476" s="34"/>
      <c r="B476" s="149"/>
      <c r="C476" s="195" t="s">
        <v>564</v>
      </c>
      <c r="D476" s="195" t="s">
        <v>246</v>
      </c>
      <c r="E476" s="196" t="s">
        <v>565</v>
      </c>
      <c r="F476" s="197" t="s">
        <v>566</v>
      </c>
      <c r="G476" s="198" t="s">
        <v>405</v>
      </c>
      <c r="H476" s="199">
        <v>7</v>
      </c>
      <c r="I476" s="200"/>
      <c r="J476" s="201">
        <f>ROUND(I476*H476,2)</f>
        <v>0</v>
      </c>
      <c r="K476" s="197" t="s">
        <v>134</v>
      </c>
      <c r="L476" s="202"/>
      <c r="M476" s="203" t="s">
        <v>3</v>
      </c>
      <c r="N476" s="204" t="s">
        <v>43</v>
      </c>
      <c r="O476" s="55"/>
      <c r="P476" s="159">
        <f>O476*H476</f>
        <v>0</v>
      </c>
      <c r="Q476" s="159">
        <v>8.4000000000000003E-4</v>
      </c>
      <c r="R476" s="159">
        <f>Q476*H476</f>
        <v>5.8799999999999998E-3</v>
      </c>
      <c r="S476" s="159">
        <v>0</v>
      </c>
      <c r="T476" s="160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61" t="s">
        <v>439</v>
      </c>
      <c r="AT476" s="161" t="s">
        <v>246</v>
      </c>
      <c r="AU476" s="161" t="s">
        <v>136</v>
      </c>
      <c r="AY476" s="19" t="s">
        <v>126</v>
      </c>
      <c r="BE476" s="162">
        <f>IF(N476="základní",J476,0)</f>
        <v>0</v>
      </c>
      <c r="BF476" s="162">
        <f>IF(N476="snížená",J476,0)</f>
        <v>0</v>
      </c>
      <c r="BG476" s="162">
        <f>IF(N476="zákl. přenesená",J476,0)</f>
        <v>0</v>
      </c>
      <c r="BH476" s="162">
        <f>IF(N476="sníž. přenesená",J476,0)</f>
        <v>0</v>
      </c>
      <c r="BI476" s="162">
        <f>IF(N476="nulová",J476,0)</f>
        <v>0</v>
      </c>
      <c r="BJ476" s="19" t="s">
        <v>80</v>
      </c>
      <c r="BK476" s="162">
        <f>ROUND(I476*H476,2)</f>
        <v>0</v>
      </c>
      <c r="BL476" s="19" t="s">
        <v>439</v>
      </c>
      <c r="BM476" s="161" t="s">
        <v>567</v>
      </c>
    </row>
    <row r="477" spans="1:65" s="13" customFormat="1">
      <c r="B477" s="163"/>
      <c r="D477" s="164" t="s">
        <v>138</v>
      </c>
      <c r="E477" s="165" t="s">
        <v>3</v>
      </c>
      <c r="F477" s="166" t="s">
        <v>486</v>
      </c>
      <c r="H477" s="167">
        <v>1</v>
      </c>
      <c r="I477" s="168"/>
      <c r="L477" s="163"/>
      <c r="M477" s="169"/>
      <c r="N477" s="170"/>
      <c r="O477" s="170"/>
      <c r="P477" s="170"/>
      <c r="Q477" s="170"/>
      <c r="R477" s="170"/>
      <c r="S477" s="170"/>
      <c r="T477" s="171"/>
      <c r="AT477" s="165" t="s">
        <v>138</v>
      </c>
      <c r="AU477" s="165" t="s">
        <v>136</v>
      </c>
      <c r="AV477" s="13" t="s">
        <v>82</v>
      </c>
      <c r="AW477" s="13" t="s">
        <v>34</v>
      </c>
      <c r="AX477" s="13" t="s">
        <v>72</v>
      </c>
      <c r="AY477" s="165" t="s">
        <v>126</v>
      </c>
    </row>
    <row r="478" spans="1:65" s="13" customFormat="1">
      <c r="B478" s="163"/>
      <c r="D478" s="164" t="s">
        <v>138</v>
      </c>
      <c r="E478" s="165" t="s">
        <v>3</v>
      </c>
      <c r="F478" s="166" t="s">
        <v>568</v>
      </c>
      <c r="H478" s="167">
        <v>2</v>
      </c>
      <c r="I478" s="168"/>
      <c r="L478" s="163"/>
      <c r="M478" s="169"/>
      <c r="N478" s="170"/>
      <c r="O478" s="170"/>
      <c r="P478" s="170"/>
      <c r="Q478" s="170"/>
      <c r="R478" s="170"/>
      <c r="S478" s="170"/>
      <c r="T478" s="171"/>
      <c r="AT478" s="165" t="s">
        <v>138</v>
      </c>
      <c r="AU478" s="165" t="s">
        <v>136</v>
      </c>
      <c r="AV478" s="13" t="s">
        <v>82</v>
      </c>
      <c r="AW478" s="13" t="s">
        <v>34</v>
      </c>
      <c r="AX478" s="13" t="s">
        <v>72</v>
      </c>
      <c r="AY478" s="165" t="s">
        <v>126</v>
      </c>
    </row>
    <row r="479" spans="1:65" s="13" customFormat="1">
      <c r="B479" s="163"/>
      <c r="D479" s="164" t="s">
        <v>138</v>
      </c>
      <c r="E479" s="165" t="s">
        <v>3</v>
      </c>
      <c r="F479" s="166" t="s">
        <v>569</v>
      </c>
      <c r="H479" s="167">
        <v>2</v>
      </c>
      <c r="I479" s="168"/>
      <c r="L479" s="163"/>
      <c r="M479" s="169"/>
      <c r="N479" s="170"/>
      <c r="O479" s="170"/>
      <c r="P479" s="170"/>
      <c r="Q479" s="170"/>
      <c r="R479" s="170"/>
      <c r="S479" s="170"/>
      <c r="T479" s="171"/>
      <c r="AT479" s="165" t="s">
        <v>138</v>
      </c>
      <c r="AU479" s="165" t="s">
        <v>136</v>
      </c>
      <c r="AV479" s="13" t="s">
        <v>82</v>
      </c>
      <c r="AW479" s="13" t="s">
        <v>34</v>
      </c>
      <c r="AX479" s="13" t="s">
        <v>72</v>
      </c>
      <c r="AY479" s="165" t="s">
        <v>126</v>
      </c>
    </row>
    <row r="480" spans="1:65" s="13" customFormat="1">
      <c r="B480" s="163"/>
      <c r="D480" s="164" t="s">
        <v>138</v>
      </c>
      <c r="E480" s="165" t="s">
        <v>3</v>
      </c>
      <c r="F480" s="166" t="s">
        <v>570</v>
      </c>
      <c r="H480" s="167">
        <v>2</v>
      </c>
      <c r="I480" s="168"/>
      <c r="L480" s="163"/>
      <c r="M480" s="169"/>
      <c r="N480" s="170"/>
      <c r="O480" s="170"/>
      <c r="P480" s="170"/>
      <c r="Q480" s="170"/>
      <c r="R480" s="170"/>
      <c r="S480" s="170"/>
      <c r="T480" s="171"/>
      <c r="AT480" s="165" t="s">
        <v>138</v>
      </c>
      <c r="AU480" s="165" t="s">
        <v>136</v>
      </c>
      <c r="AV480" s="13" t="s">
        <v>82</v>
      </c>
      <c r="AW480" s="13" t="s">
        <v>34</v>
      </c>
      <c r="AX480" s="13" t="s">
        <v>72</v>
      </c>
      <c r="AY480" s="165" t="s">
        <v>126</v>
      </c>
    </row>
    <row r="481" spans="1:65" s="14" customFormat="1">
      <c r="B481" s="172"/>
      <c r="D481" s="164" t="s">
        <v>138</v>
      </c>
      <c r="E481" s="173" t="s">
        <v>3</v>
      </c>
      <c r="F481" s="174" t="s">
        <v>140</v>
      </c>
      <c r="H481" s="175">
        <v>7</v>
      </c>
      <c r="I481" s="176"/>
      <c r="L481" s="172"/>
      <c r="M481" s="177"/>
      <c r="N481" s="178"/>
      <c r="O481" s="178"/>
      <c r="P481" s="178"/>
      <c r="Q481" s="178"/>
      <c r="R481" s="178"/>
      <c r="S481" s="178"/>
      <c r="T481" s="179"/>
      <c r="AT481" s="173" t="s">
        <v>138</v>
      </c>
      <c r="AU481" s="173" t="s">
        <v>136</v>
      </c>
      <c r="AV481" s="14" t="s">
        <v>135</v>
      </c>
      <c r="AW481" s="14" t="s">
        <v>34</v>
      </c>
      <c r="AX481" s="14" t="s">
        <v>80</v>
      </c>
      <c r="AY481" s="173" t="s">
        <v>126</v>
      </c>
    </row>
    <row r="482" spans="1:65" s="2" customFormat="1" ht="16.5" customHeight="1">
      <c r="A482" s="34"/>
      <c r="B482" s="149"/>
      <c r="C482" s="195" t="s">
        <v>571</v>
      </c>
      <c r="D482" s="195" t="s">
        <v>246</v>
      </c>
      <c r="E482" s="196" t="s">
        <v>572</v>
      </c>
      <c r="F482" s="197" t="s">
        <v>573</v>
      </c>
      <c r="G482" s="198" t="s">
        <v>405</v>
      </c>
      <c r="H482" s="199">
        <v>4</v>
      </c>
      <c r="I482" s="200"/>
      <c r="J482" s="201">
        <f>ROUND(I482*H482,2)</f>
        <v>0</v>
      </c>
      <c r="K482" s="197" t="s">
        <v>134</v>
      </c>
      <c r="L482" s="202"/>
      <c r="M482" s="203" t="s">
        <v>3</v>
      </c>
      <c r="N482" s="204" t="s">
        <v>43</v>
      </c>
      <c r="O482" s="55"/>
      <c r="P482" s="159">
        <f>O482*H482</f>
        <v>0</v>
      </c>
      <c r="Q482" s="159">
        <v>2.2000000000000001E-3</v>
      </c>
      <c r="R482" s="159">
        <f>Q482*H482</f>
        <v>8.8000000000000005E-3</v>
      </c>
      <c r="S482" s="159">
        <v>0</v>
      </c>
      <c r="T482" s="160">
        <f>S482*H482</f>
        <v>0</v>
      </c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R482" s="161" t="s">
        <v>439</v>
      </c>
      <c r="AT482" s="161" t="s">
        <v>246</v>
      </c>
      <c r="AU482" s="161" t="s">
        <v>136</v>
      </c>
      <c r="AY482" s="19" t="s">
        <v>126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9" t="s">
        <v>80</v>
      </c>
      <c r="BK482" s="162">
        <f>ROUND(I482*H482,2)</f>
        <v>0</v>
      </c>
      <c r="BL482" s="19" t="s">
        <v>439</v>
      </c>
      <c r="BM482" s="161" t="s">
        <v>574</v>
      </c>
    </row>
    <row r="483" spans="1:65" s="13" customFormat="1">
      <c r="B483" s="163"/>
      <c r="D483" s="164" t="s">
        <v>138</v>
      </c>
      <c r="E483" s="165" t="s">
        <v>3</v>
      </c>
      <c r="F483" s="166" t="s">
        <v>547</v>
      </c>
      <c r="H483" s="167">
        <v>1</v>
      </c>
      <c r="I483" s="168"/>
      <c r="L483" s="163"/>
      <c r="M483" s="169"/>
      <c r="N483" s="170"/>
      <c r="O483" s="170"/>
      <c r="P483" s="170"/>
      <c r="Q483" s="170"/>
      <c r="R483" s="170"/>
      <c r="S483" s="170"/>
      <c r="T483" s="171"/>
      <c r="AT483" s="165" t="s">
        <v>138</v>
      </c>
      <c r="AU483" s="165" t="s">
        <v>136</v>
      </c>
      <c r="AV483" s="13" t="s">
        <v>82</v>
      </c>
      <c r="AW483" s="13" t="s">
        <v>34</v>
      </c>
      <c r="AX483" s="13" t="s">
        <v>72</v>
      </c>
      <c r="AY483" s="165" t="s">
        <v>126</v>
      </c>
    </row>
    <row r="484" spans="1:65" s="13" customFormat="1">
      <c r="B484" s="163"/>
      <c r="D484" s="164" t="s">
        <v>138</v>
      </c>
      <c r="E484" s="165" t="s">
        <v>3</v>
      </c>
      <c r="F484" s="166" t="s">
        <v>548</v>
      </c>
      <c r="H484" s="167">
        <v>1</v>
      </c>
      <c r="I484" s="168"/>
      <c r="L484" s="163"/>
      <c r="M484" s="169"/>
      <c r="N484" s="170"/>
      <c r="O484" s="170"/>
      <c r="P484" s="170"/>
      <c r="Q484" s="170"/>
      <c r="R484" s="170"/>
      <c r="S484" s="170"/>
      <c r="T484" s="171"/>
      <c r="AT484" s="165" t="s">
        <v>138</v>
      </c>
      <c r="AU484" s="165" t="s">
        <v>136</v>
      </c>
      <c r="AV484" s="13" t="s">
        <v>82</v>
      </c>
      <c r="AW484" s="13" t="s">
        <v>34</v>
      </c>
      <c r="AX484" s="13" t="s">
        <v>72</v>
      </c>
      <c r="AY484" s="165" t="s">
        <v>126</v>
      </c>
    </row>
    <row r="485" spans="1:65" s="13" customFormat="1">
      <c r="B485" s="163"/>
      <c r="D485" s="164" t="s">
        <v>138</v>
      </c>
      <c r="E485" s="165" t="s">
        <v>3</v>
      </c>
      <c r="F485" s="166" t="s">
        <v>549</v>
      </c>
      <c r="H485" s="167">
        <v>1</v>
      </c>
      <c r="I485" s="168"/>
      <c r="L485" s="163"/>
      <c r="M485" s="169"/>
      <c r="N485" s="170"/>
      <c r="O485" s="170"/>
      <c r="P485" s="170"/>
      <c r="Q485" s="170"/>
      <c r="R485" s="170"/>
      <c r="S485" s="170"/>
      <c r="T485" s="171"/>
      <c r="AT485" s="165" t="s">
        <v>138</v>
      </c>
      <c r="AU485" s="165" t="s">
        <v>136</v>
      </c>
      <c r="AV485" s="13" t="s">
        <v>82</v>
      </c>
      <c r="AW485" s="13" t="s">
        <v>34</v>
      </c>
      <c r="AX485" s="13" t="s">
        <v>72</v>
      </c>
      <c r="AY485" s="165" t="s">
        <v>126</v>
      </c>
    </row>
    <row r="486" spans="1:65" s="13" customFormat="1">
      <c r="B486" s="163"/>
      <c r="D486" s="164" t="s">
        <v>138</v>
      </c>
      <c r="E486" s="165" t="s">
        <v>3</v>
      </c>
      <c r="F486" s="166" t="s">
        <v>550</v>
      </c>
      <c r="H486" s="167">
        <v>1</v>
      </c>
      <c r="I486" s="168"/>
      <c r="L486" s="163"/>
      <c r="M486" s="169"/>
      <c r="N486" s="170"/>
      <c r="O486" s="170"/>
      <c r="P486" s="170"/>
      <c r="Q486" s="170"/>
      <c r="R486" s="170"/>
      <c r="S486" s="170"/>
      <c r="T486" s="171"/>
      <c r="AT486" s="165" t="s">
        <v>138</v>
      </c>
      <c r="AU486" s="165" t="s">
        <v>136</v>
      </c>
      <c r="AV486" s="13" t="s">
        <v>82</v>
      </c>
      <c r="AW486" s="13" t="s">
        <v>34</v>
      </c>
      <c r="AX486" s="13" t="s">
        <v>72</v>
      </c>
      <c r="AY486" s="165" t="s">
        <v>126</v>
      </c>
    </row>
    <row r="487" spans="1:65" s="14" customFormat="1">
      <c r="B487" s="172"/>
      <c r="D487" s="164" t="s">
        <v>138</v>
      </c>
      <c r="E487" s="173" t="s">
        <v>3</v>
      </c>
      <c r="F487" s="174" t="s">
        <v>140</v>
      </c>
      <c r="H487" s="175">
        <v>4</v>
      </c>
      <c r="I487" s="176"/>
      <c r="L487" s="172"/>
      <c r="M487" s="177"/>
      <c r="N487" s="178"/>
      <c r="O487" s="178"/>
      <c r="P487" s="178"/>
      <c r="Q487" s="178"/>
      <c r="R487" s="178"/>
      <c r="S487" s="178"/>
      <c r="T487" s="179"/>
      <c r="AT487" s="173" t="s">
        <v>138</v>
      </c>
      <c r="AU487" s="173" t="s">
        <v>136</v>
      </c>
      <c r="AV487" s="14" t="s">
        <v>135</v>
      </c>
      <c r="AW487" s="14" t="s">
        <v>34</v>
      </c>
      <c r="AX487" s="14" t="s">
        <v>80</v>
      </c>
      <c r="AY487" s="173" t="s">
        <v>126</v>
      </c>
    </row>
    <row r="488" spans="1:65" s="2" customFormat="1" ht="16.5" customHeight="1">
      <c r="A488" s="34"/>
      <c r="B488" s="149"/>
      <c r="C488" s="195" t="s">
        <v>575</v>
      </c>
      <c r="D488" s="195" t="s">
        <v>246</v>
      </c>
      <c r="E488" s="196" t="s">
        <v>576</v>
      </c>
      <c r="F488" s="197" t="s">
        <v>577</v>
      </c>
      <c r="G488" s="198" t="s">
        <v>405</v>
      </c>
      <c r="H488" s="199">
        <v>1</v>
      </c>
      <c r="I488" s="200"/>
      <c r="J488" s="201">
        <f>ROUND(I488*H488,2)</f>
        <v>0</v>
      </c>
      <c r="K488" s="197" t="s">
        <v>134</v>
      </c>
      <c r="L488" s="202"/>
      <c r="M488" s="203" t="s">
        <v>3</v>
      </c>
      <c r="N488" s="204" t="s">
        <v>43</v>
      </c>
      <c r="O488" s="55"/>
      <c r="P488" s="159">
        <f>O488*H488</f>
        <v>0</v>
      </c>
      <c r="Q488" s="159">
        <v>3.5999999999999999E-3</v>
      </c>
      <c r="R488" s="159">
        <f>Q488*H488</f>
        <v>3.5999999999999999E-3</v>
      </c>
      <c r="S488" s="159">
        <v>0</v>
      </c>
      <c r="T488" s="160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61" t="s">
        <v>439</v>
      </c>
      <c r="AT488" s="161" t="s">
        <v>246</v>
      </c>
      <c r="AU488" s="161" t="s">
        <v>136</v>
      </c>
      <c r="AY488" s="19" t="s">
        <v>126</v>
      </c>
      <c r="BE488" s="162">
        <f>IF(N488="základní",J488,0)</f>
        <v>0</v>
      </c>
      <c r="BF488" s="162">
        <f>IF(N488="snížená",J488,0)</f>
        <v>0</v>
      </c>
      <c r="BG488" s="162">
        <f>IF(N488="zákl. přenesená",J488,0)</f>
        <v>0</v>
      </c>
      <c r="BH488" s="162">
        <f>IF(N488="sníž. přenesená",J488,0)</f>
        <v>0</v>
      </c>
      <c r="BI488" s="162">
        <f>IF(N488="nulová",J488,0)</f>
        <v>0</v>
      </c>
      <c r="BJ488" s="19" t="s">
        <v>80</v>
      </c>
      <c r="BK488" s="162">
        <f>ROUND(I488*H488,2)</f>
        <v>0</v>
      </c>
      <c r="BL488" s="19" t="s">
        <v>439</v>
      </c>
      <c r="BM488" s="161" t="s">
        <v>578</v>
      </c>
    </row>
    <row r="489" spans="1:65" s="13" customFormat="1">
      <c r="B489" s="163"/>
      <c r="D489" s="164" t="s">
        <v>138</v>
      </c>
      <c r="E489" s="165" t="s">
        <v>3</v>
      </c>
      <c r="F489" s="166" t="s">
        <v>555</v>
      </c>
      <c r="H489" s="167">
        <v>1</v>
      </c>
      <c r="I489" s="168"/>
      <c r="L489" s="163"/>
      <c r="M489" s="169"/>
      <c r="N489" s="170"/>
      <c r="O489" s="170"/>
      <c r="P489" s="170"/>
      <c r="Q489" s="170"/>
      <c r="R489" s="170"/>
      <c r="S489" s="170"/>
      <c r="T489" s="171"/>
      <c r="AT489" s="165" t="s">
        <v>138</v>
      </c>
      <c r="AU489" s="165" t="s">
        <v>136</v>
      </c>
      <c r="AV489" s="13" t="s">
        <v>82</v>
      </c>
      <c r="AW489" s="13" t="s">
        <v>34</v>
      </c>
      <c r="AX489" s="13" t="s">
        <v>72</v>
      </c>
      <c r="AY489" s="165" t="s">
        <v>126</v>
      </c>
    </row>
    <row r="490" spans="1:65" s="14" customFormat="1">
      <c r="B490" s="172"/>
      <c r="D490" s="164" t="s">
        <v>138</v>
      </c>
      <c r="E490" s="173" t="s">
        <v>3</v>
      </c>
      <c r="F490" s="174" t="s">
        <v>140</v>
      </c>
      <c r="H490" s="175">
        <v>1</v>
      </c>
      <c r="I490" s="176"/>
      <c r="L490" s="172"/>
      <c r="M490" s="177"/>
      <c r="N490" s="178"/>
      <c r="O490" s="178"/>
      <c r="P490" s="178"/>
      <c r="Q490" s="178"/>
      <c r="R490" s="178"/>
      <c r="S490" s="178"/>
      <c r="T490" s="179"/>
      <c r="AT490" s="173" t="s">
        <v>138</v>
      </c>
      <c r="AU490" s="173" t="s">
        <v>136</v>
      </c>
      <c r="AV490" s="14" t="s">
        <v>135</v>
      </c>
      <c r="AW490" s="14" t="s">
        <v>34</v>
      </c>
      <c r="AX490" s="14" t="s">
        <v>80</v>
      </c>
      <c r="AY490" s="173" t="s">
        <v>126</v>
      </c>
    </row>
    <row r="491" spans="1:65" s="2" customFormat="1" ht="21.75" customHeight="1">
      <c r="A491" s="34"/>
      <c r="B491" s="149"/>
      <c r="C491" s="195" t="s">
        <v>579</v>
      </c>
      <c r="D491" s="195" t="s">
        <v>246</v>
      </c>
      <c r="E491" s="196" t="s">
        <v>580</v>
      </c>
      <c r="F491" s="197" t="s">
        <v>581</v>
      </c>
      <c r="G491" s="198" t="s">
        <v>405</v>
      </c>
      <c r="H491" s="199">
        <v>9</v>
      </c>
      <c r="I491" s="200"/>
      <c r="J491" s="201">
        <f>ROUND(I491*H491,2)</f>
        <v>0</v>
      </c>
      <c r="K491" s="197" t="s">
        <v>134</v>
      </c>
      <c r="L491" s="202"/>
      <c r="M491" s="203" t="s">
        <v>3</v>
      </c>
      <c r="N491" s="204" t="s">
        <v>43</v>
      </c>
      <c r="O491" s="55"/>
      <c r="P491" s="159">
        <f>O491*H491</f>
        <v>0</v>
      </c>
      <c r="Q491" s="159">
        <v>4.0000000000000001E-3</v>
      </c>
      <c r="R491" s="159">
        <f>Q491*H491</f>
        <v>3.6000000000000004E-2</v>
      </c>
      <c r="S491" s="159">
        <v>0</v>
      </c>
      <c r="T491" s="160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61" t="s">
        <v>439</v>
      </c>
      <c r="AT491" s="161" t="s">
        <v>246</v>
      </c>
      <c r="AU491" s="161" t="s">
        <v>136</v>
      </c>
      <c r="AY491" s="19" t="s">
        <v>126</v>
      </c>
      <c r="BE491" s="162">
        <f>IF(N491="základní",J491,0)</f>
        <v>0</v>
      </c>
      <c r="BF491" s="162">
        <f>IF(N491="snížená",J491,0)</f>
        <v>0</v>
      </c>
      <c r="BG491" s="162">
        <f>IF(N491="zákl. přenesená",J491,0)</f>
        <v>0</v>
      </c>
      <c r="BH491" s="162">
        <f>IF(N491="sníž. přenesená",J491,0)</f>
        <v>0</v>
      </c>
      <c r="BI491" s="162">
        <f>IF(N491="nulová",J491,0)</f>
        <v>0</v>
      </c>
      <c r="BJ491" s="19" t="s">
        <v>80</v>
      </c>
      <c r="BK491" s="162">
        <f>ROUND(I491*H491,2)</f>
        <v>0</v>
      </c>
      <c r="BL491" s="19" t="s">
        <v>439</v>
      </c>
      <c r="BM491" s="161" t="s">
        <v>582</v>
      </c>
    </row>
    <row r="492" spans="1:65" s="13" customFormat="1">
      <c r="B492" s="163"/>
      <c r="D492" s="164" t="s">
        <v>138</v>
      </c>
      <c r="E492" s="165" t="s">
        <v>3</v>
      </c>
      <c r="F492" s="166" t="s">
        <v>560</v>
      </c>
      <c r="H492" s="167">
        <v>2</v>
      </c>
      <c r="I492" s="168"/>
      <c r="L492" s="163"/>
      <c r="M492" s="169"/>
      <c r="N492" s="170"/>
      <c r="O492" s="170"/>
      <c r="P492" s="170"/>
      <c r="Q492" s="170"/>
      <c r="R492" s="170"/>
      <c r="S492" s="170"/>
      <c r="T492" s="171"/>
      <c r="AT492" s="165" t="s">
        <v>138</v>
      </c>
      <c r="AU492" s="165" t="s">
        <v>136</v>
      </c>
      <c r="AV492" s="13" t="s">
        <v>82</v>
      </c>
      <c r="AW492" s="13" t="s">
        <v>34</v>
      </c>
      <c r="AX492" s="13" t="s">
        <v>72</v>
      </c>
      <c r="AY492" s="165" t="s">
        <v>126</v>
      </c>
    </row>
    <row r="493" spans="1:65" s="13" customFormat="1">
      <c r="B493" s="163"/>
      <c r="D493" s="164" t="s">
        <v>138</v>
      </c>
      <c r="E493" s="165" t="s">
        <v>3</v>
      </c>
      <c r="F493" s="166" t="s">
        <v>561</v>
      </c>
      <c r="H493" s="167">
        <v>2</v>
      </c>
      <c r="I493" s="168"/>
      <c r="L493" s="163"/>
      <c r="M493" s="169"/>
      <c r="N493" s="170"/>
      <c r="O493" s="170"/>
      <c r="P493" s="170"/>
      <c r="Q493" s="170"/>
      <c r="R493" s="170"/>
      <c r="S493" s="170"/>
      <c r="T493" s="171"/>
      <c r="AT493" s="165" t="s">
        <v>138</v>
      </c>
      <c r="AU493" s="165" t="s">
        <v>136</v>
      </c>
      <c r="AV493" s="13" t="s">
        <v>82</v>
      </c>
      <c r="AW493" s="13" t="s">
        <v>34</v>
      </c>
      <c r="AX493" s="13" t="s">
        <v>72</v>
      </c>
      <c r="AY493" s="165" t="s">
        <v>126</v>
      </c>
    </row>
    <row r="494" spans="1:65" s="13" customFormat="1">
      <c r="B494" s="163"/>
      <c r="D494" s="164" t="s">
        <v>138</v>
      </c>
      <c r="E494" s="165" t="s">
        <v>3</v>
      </c>
      <c r="F494" s="166" t="s">
        <v>562</v>
      </c>
      <c r="H494" s="167">
        <v>2</v>
      </c>
      <c r="I494" s="168"/>
      <c r="L494" s="163"/>
      <c r="M494" s="169"/>
      <c r="N494" s="170"/>
      <c r="O494" s="170"/>
      <c r="P494" s="170"/>
      <c r="Q494" s="170"/>
      <c r="R494" s="170"/>
      <c r="S494" s="170"/>
      <c r="T494" s="171"/>
      <c r="AT494" s="165" t="s">
        <v>138</v>
      </c>
      <c r="AU494" s="165" t="s">
        <v>136</v>
      </c>
      <c r="AV494" s="13" t="s">
        <v>82</v>
      </c>
      <c r="AW494" s="13" t="s">
        <v>34</v>
      </c>
      <c r="AX494" s="13" t="s">
        <v>72</v>
      </c>
      <c r="AY494" s="165" t="s">
        <v>126</v>
      </c>
    </row>
    <row r="495" spans="1:65" s="13" customFormat="1">
      <c r="B495" s="163"/>
      <c r="D495" s="164" t="s">
        <v>138</v>
      </c>
      <c r="E495" s="165" t="s">
        <v>3</v>
      </c>
      <c r="F495" s="166" t="s">
        <v>563</v>
      </c>
      <c r="H495" s="167">
        <v>2</v>
      </c>
      <c r="I495" s="168"/>
      <c r="L495" s="163"/>
      <c r="M495" s="169"/>
      <c r="N495" s="170"/>
      <c r="O495" s="170"/>
      <c r="P495" s="170"/>
      <c r="Q495" s="170"/>
      <c r="R495" s="170"/>
      <c r="S495" s="170"/>
      <c r="T495" s="171"/>
      <c r="AT495" s="165" t="s">
        <v>138</v>
      </c>
      <c r="AU495" s="165" t="s">
        <v>136</v>
      </c>
      <c r="AV495" s="13" t="s">
        <v>82</v>
      </c>
      <c r="AW495" s="13" t="s">
        <v>34</v>
      </c>
      <c r="AX495" s="13" t="s">
        <v>72</v>
      </c>
      <c r="AY495" s="165" t="s">
        <v>126</v>
      </c>
    </row>
    <row r="496" spans="1:65" s="13" customFormat="1">
      <c r="B496" s="163"/>
      <c r="D496" s="164" t="s">
        <v>138</v>
      </c>
      <c r="E496" s="165" t="s">
        <v>3</v>
      </c>
      <c r="F496" s="166" t="s">
        <v>486</v>
      </c>
      <c r="H496" s="167">
        <v>1</v>
      </c>
      <c r="I496" s="168"/>
      <c r="L496" s="163"/>
      <c r="M496" s="169"/>
      <c r="N496" s="170"/>
      <c r="O496" s="170"/>
      <c r="P496" s="170"/>
      <c r="Q496" s="170"/>
      <c r="R496" s="170"/>
      <c r="S496" s="170"/>
      <c r="T496" s="171"/>
      <c r="AT496" s="165" t="s">
        <v>138</v>
      </c>
      <c r="AU496" s="165" t="s">
        <v>136</v>
      </c>
      <c r="AV496" s="13" t="s">
        <v>82</v>
      </c>
      <c r="AW496" s="13" t="s">
        <v>34</v>
      </c>
      <c r="AX496" s="13" t="s">
        <v>72</v>
      </c>
      <c r="AY496" s="165" t="s">
        <v>126</v>
      </c>
    </row>
    <row r="497" spans="1:65" s="14" customFormat="1">
      <c r="B497" s="172"/>
      <c r="D497" s="164" t="s">
        <v>138</v>
      </c>
      <c r="E497" s="173" t="s">
        <v>3</v>
      </c>
      <c r="F497" s="174" t="s">
        <v>140</v>
      </c>
      <c r="H497" s="175">
        <v>9</v>
      </c>
      <c r="I497" s="176"/>
      <c r="L497" s="172"/>
      <c r="M497" s="177"/>
      <c r="N497" s="178"/>
      <c r="O497" s="178"/>
      <c r="P497" s="178"/>
      <c r="Q497" s="178"/>
      <c r="R497" s="178"/>
      <c r="S497" s="178"/>
      <c r="T497" s="179"/>
      <c r="AT497" s="173" t="s">
        <v>138</v>
      </c>
      <c r="AU497" s="173" t="s">
        <v>136</v>
      </c>
      <c r="AV497" s="14" t="s">
        <v>135</v>
      </c>
      <c r="AW497" s="14" t="s">
        <v>34</v>
      </c>
      <c r="AX497" s="14" t="s">
        <v>80</v>
      </c>
      <c r="AY497" s="173" t="s">
        <v>126</v>
      </c>
    </row>
    <row r="498" spans="1:65" s="2" customFormat="1" ht="16.5" customHeight="1">
      <c r="A498" s="34"/>
      <c r="B498" s="149"/>
      <c r="C498" s="195" t="s">
        <v>583</v>
      </c>
      <c r="D498" s="195" t="s">
        <v>246</v>
      </c>
      <c r="E498" s="196" t="s">
        <v>584</v>
      </c>
      <c r="F498" s="197" t="s">
        <v>585</v>
      </c>
      <c r="G498" s="198" t="s">
        <v>405</v>
      </c>
      <c r="H498" s="199">
        <v>7</v>
      </c>
      <c r="I498" s="200"/>
      <c r="J498" s="201">
        <f>ROUND(I498*H498,2)</f>
        <v>0</v>
      </c>
      <c r="K498" s="197" t="s">
        <v>3</v>
      </c>
      <c r="L498" s="202"/>
      <c r="M498" s="203" t="s">
        <v>3</v>
      </c>
      <c r="N498" s="204" t="s">
        <v>43</v>
      </c>
      <c r="O498" s="55"/>
      <c r="P498" s="159">
        <f>O498*H498</f>
        <v>0</v>
      </c>
      <c r="Q498" s="159">
        <v>4.45E-3</v>
      </c>
      <c r="R498" s="159">
        <f>Q498*H498</f>
        <v>3.1150000000000001E-2</v>
      </c>
      <c r="S498" s="159">
        <v>0</v>
      </c>
      <c r="T498" s="160">
        <f>S498*H498</f>
        <v>0</v>
      </c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R498" s="161" t="s">
        <v>439</v>
      </c>
      <c r="AT498" s="161" t="s">
        <v>246</v>
      </c>
      <c r="AU498" s="161" t="s">
        <v>136</v>
      </c>
      <c r="AY498" s="19" t="s">
        <v>126</v>
      </c>
      <c r="BE498" s="162">
        <f>IF(N498="základní",J498,0)</f>
        <v>0</v>
      </c>
      <c r="BF498" s="162">
        <f>IF(N498="snížená",J498,0)</f>
        <v>0</v>
      </c>
      <c r="BG498" s="162">
        <f>IF(N498="zákl. přenesená",J498,0)</f>
        <v>0</v>
      </c>
      <c r="BH498" s="162">
        <f>IF(N498="sníž. přenesená",J498,0)</f>
        <v>0</v>
      </c>
      <c r="BI498" s="162">
        <f>IF(N498="nulová",J498,0)</f>
        <v>0</v>
      </c>
      <c r="BJ498" s="19" t="s">
        <v>80</v>
      </c>
      <c r="BK498" s="162">
        <f>ROUND(I498*H498,2)</f>
        <v>0</v>
      </c>
      <c r="BL498" s="19" t="s">
        <v>439</v>
      </c>
      <c r="BM498" s="161" t="s">
        <v>586</v>
      </c>
    </row>
    <row r="499" spans="1:65" s="13" customFormat="1">
      <c r="B499" s="163"/>
      <c r="D499" s="164" t="s">
        <v>138</v>
      </c>
      <c r="E499" s="165" t="s">
        <v>3</v>
      </c>
      <c r="F499" s="166" t="s">
        <v>486</v>
      </c>
      <c r="H499" s="167">
        <v>1</v>
      </c>
      <c r="I499" s="168"/>
      <c r="L499" s="163"/>
      <c r="M499" s="169"/>
      <c r="N499" s="170"/>
      <c r="O499" s="170"/>
      <c r="P499" s="170"/>
      <c r="Q499" s="170"/>
      <c r="R499" s="170"/>
      <c r="S499" s="170"/>
      <c r="T499" s="171"/>
      <c r="AT499" s="165" t="s">
        <v>138</v>
      </c>
      <c r="AU499" s="165" t="s">
        <v>136</v>
      </c>
      <c r="AV499" s="13" t="s">
        <v>82</v>
      </c>
      <c r="AW499" s="13" t="s">
        <v>34</v>
      </c>
      <c r="AX499" s="13" t="s">
        <v>72</v>
      </c>
      <c r="AY499" s="165" t="s">
        <v>126</v>
      </c>
    </row>
    <row r="500" spans="1:65" s="13" customFormat="1">
      <c r="B500" s="163"/>
      <c r="D500" s="164" t="s">
        <v>138</v>
      </c>
      <c r="E500" s="165" t="s">
        <v>3</v>
      </c>
      <c r="F500" s="166" t="s">
        <v>568</v>
      </c>
      <c r="H500" s="167">
        <v>2</v>
      </c>
      <c r="I500" s="168"/>
      <c r="L500" s="163"/>
      <c r="M500" s="169"/>
      <c r="N500" s="170"/>
      <c r="O500" s="170"/>
      <c r="P500" s="170"/>
      <c r="Q500" s="170"/>
      <c r="R500" s="170"/>
      <c r="S500" s="170"/>
      <c r="T500" s="171"/>
      <c r="AT500" s="165" t="s">
        <v>138</v>
      </c>
      <c r="AU500" s="165" t="s">
        <v>136</v>
      </c>
      <c r="AV500" s="13" t="s">
        <v>82</v>
      </c>
      <c r="AW500" s="13" t="s">
        <v>34</v>
      </c>
      <c r="AX500" s="13" t="s">
        <v>72</v>
      </c>
      <c r="AY500" s="165" t="s">
        <v>126</v>
      </c>
    </row>
    <row r="501" spans="1:65" s="13" customFormat="1">
      <c r="B501" s="163"/>
      <c r="D501" s="164" t="s">
        <v>138</v>
      </c>
      <c r="E501" s="165" t="s">
        <v>3</v>
      </c>
      <c r="F501" s="166" t="s">
        <v>569</v>
      </c>
      <c r="H501" s="167">
        <v>2</v>
      </c>
      <c r="I501" s="168"/>
      <c r="L501" s="163"/>
      <c r="M501" s="169"/>
      <c r="N501" s="170"/>
      <c r="O501" s="170"/>
      <c r="P501" s="170"/>
      <c r="Q501" s="170"/>
      <c r="R501" s="170"/>
      <c r="S501" s="170"/>
      <c r="T501" s="171"/>
      <c r="AT501" s="165" t="s">
        <v>138</v>
      </c>
      <c r="AU501" s="165" t="s">
        <v>136</v>
      </c>
      <c r="AV501" s="13" t="s">
        <v>82</v>
      </c>
      <c r="AW501" s="13" t="s">
        <v>34</v>
      </c>
      <c r="AX501" s="13" t="s">
        <v>72</v>
      </c>
      <c r="AY501" s="165" t="s">
        <v>126</v>
      </c>
    </row>
    <row r="502" spans="1:65" s="13" customFormat="1">
      <c r="B502" s="163"/>
      <c r="D502" s="164" t="s">
        <v>138</v>
      </c>
      <c r="E502" s="165" t="s">
        <v>3</v>
      </c>
      <c r="F502" s="166" t="s">
        <v>570</v>
      </c>
      <c r="H502" s="167">
        <v>2</v>
      </c>
      <c r="I502" s="168"/>
      <c r="L502" s="163"/>
      <c r="M502" s="169"/>
      <c r="N502" s="170"/>
      <c r="O502" s="170"/>
      <c r="P502" s="170"/>
      <c r="Q502" s="170"/>
      <c r="R502" s="170"/>
      <c r="S502" s="170"/>
      <c r="T502" s="171"/>
      <c r="AT502" s="165" t="s">
        <v>138</v>
      </c>
      <c r="AU502" s="165" t="s">
        <v>136</v>
      </c>
      <c r="AV502" s="13" t="s">
        <v>82</v>
      </c>
      <c r="AW502" s="13" t="s">
        <v>34</v>
      </c>
      <c r="AX502" s="13" t="s">
        <v>72</v>
      </c>
      <c r="AY502" s="165" t="s">
        <v>126</v>
      </c>
    </row>
    <row r="503" spans="1:65" s="14" customFormat="1">
      <c r="B503" s="172"/>
      <c r="D503" s="164" t="s">
        <v>138</v>
      </c>
      <c r="E503" s="173" t="s">
        <v>3</v>
      </c>
      <c r="F503" s="174" t="s">
        <v>140</v>
      </c>
      <c r="H503" s="175">
        <v>7</v>
      </c>
      <c r="I503" s="176"/>
      <c r="L503" s="172"/>
      <c r="M503" s="177"/>
      <c r="N503" s="178"/>
      <c r="O503" s="178"/>
      <c r="P503" s="178"/>
      <c r="Q503" s="178"/>
      <c r="R503" s="178"/>
      <c r="S503" s="178"/>
      <c r="T503" s="179"/>
      <c r="AT503" s="173" t="s">
        <v>138</v>
      </c>
      <c r="AU503" s="173" t="s">
        <v>136</v>
      </c>
      <c r="AV503" s="14" t="s">
        <v>135</v>
      </c>
      <c r="AW503" s="14" t="s">
        <v>34</v>
      </c>
      <c r="AX503" s="14" t="s">
        <v>80</v>
      </c>
      <c r="AY503" s="173" t="s">
        <v>126</v>
      </c>
    </row>
    <row r="504" spans="1:65" s="2" customFormat="1" ht="56.25" customHeight="1">
      <c r="A504" s="34"/>
      <c r="B504" s="149"/>
      <c r="C504" s="195" t="s">
        <v>587</v>
      </c>
      <c r="D504" s="195" t="s">
        <v>246</v>
      </c>
      <c r="E504" s="196" t="s">
        <v>588</v>
      </c>
      <c r="F504" s="197" t="s">
        <v>589</v>
      </c>
      <c r="G504" s="198" t="s">
        <v>590</v>
      </c>
      <c r="H504" s="199">
        <v>1</v>
      </c>
      <c r="I504" s="200"/>
      <c r="J504" s="201">
        <f>ROUND(I504*H504,2)</f>
        <v>0</v>
      </c>
      <c r="K504" s="197" t="s">
        <v>3</v>
      </c>
      <c r="L504" s="202"/>
      <c r="M504" s="203" t="s">
        <v>3</v>
      </c>
      <c r="N504" s="204" t="s">
        <v>43</v>
      </c>
      <c r="O504" s="55"/>
      <c r="P504" s="159">
        <f>O504*H504</f>
        <v>0</v>
      </c>
      <c r="Q504" s="159">
        <v>0</v>
      </c>
      <c r="R504" s="159">
        <f>Q504*H504</f>
        <v>0</v>
      </c>
      <c r="S504" s="159">
        <v>0</v>
      </c>
      <c r="T504" s="160">
        <f>S504*H504</f>
        <v>0</v>
      </c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R504" s="161" t="s">
        <v>193</v>
      </c>
      <c r="AT504" s="161" t="s">
        <v>246</v>
      </c>
      <c r="AU504" s="161" t="s">
        <v>136</v>
      </c>
      <c r="AY504" s="19" t="s">
        <v>126</v>
      </c>
      <c r="BE504" s="162">
        <f>IF(N504="základní",J504,0)</f>
        <v>0</v>
      </c>
      <c r="BF504" s="162">
        <f>IF(N504="snížená",J504,0)</f>
        <v>0</v>
      </c>
      <c r="BG504" s="162">
        <f>IF(N504="zákl. přenesená",J504,0)</f>
        <v>0</v>
      </c>
      <c r="BH504" s="162">
        <f>IF(N504="sníž. přenesená",J504,0)</f>
        <v>0</v>
      </c>
      <c r="BI504" s="162">
        <f>IF(N504="nulová",J504,0)</f>
        <v>0</v>
      </c>
      <c r="BJ504" s="19" t="s">
        <v>80</v>
      </c>
      <c r="BK504" s="162">
        <f>ROUND(I504*H504,2)</f>
        <v>0</v>
      </c>
      <c r="BL504" s="19" t="s">
        <v>135</v>
      </c>
      <c r="BM504" s="161" t="s">
        <v>591</v>
      </c>
    </row>
    <row r="505" spans="1:65" s="13" customFormat="1">
      <c r="B505" s="163"/>
      <c r="D505" s="164" t="s">
        <v>138</v>
      </c>
      <c r="E505" s="165" t="s">
        <v>3</v>
      </c>
      <c r="F505" s="166" t="s">
        <v>80</v>
      </c>
      <c r="H505" s="167">
        <v>1</v>
      </c>
      <c r="I505" s="168"/>
      <c r="L505" s="163"/>
      <c r="M505" s="169"/>
      <c r="N505" s="170"/>
      <c r="O505" s="170"/>
      <c r="P505" s="170"/>
      <c r="Q505" s="170"/>
      <c r="R505" s="170"/>
      <c r="S505" s="170"/>
      <c r="T505" s="171"/>
      <c r="AT505" s="165" t="s">
        <v>138</v>
      </c>
      <c r="AU505" s="165" t="s">
        <v>136</v>
      </c>
      <c r="AV505" s="13" t="s">
        <v>82</v>
      </c>
      <c r="AW505" s="13" t="s">
        <v>34</v>
      </c>
      <c r="AX505" s="13" t="s">
        <v>72</v>
      </c>
      <c r="AY505" s="165" t="s">
        <v>126</v>
      </c>
    </row>
    <row r="506" spans="1:65" s="14" customFormat="1">
      <c r="B506" s="172"/>
      <c r="D506" s="164" t="s">
        <v>138</v>
      </c>
      <c r="E506" s="173" t="s">
        <v>3</v>
      </c>
      <c r="F506" s="174" t="s">
        <v>140</v>
      </c>
      <c r="H506" s="175">
        <v>1</v>
      </c>
      <c r="I506" s="176"/>
      <c r="L506" s="172"/>
      <c r="M506" s="177"/>
      <c r="N506" s="178"/>
      <c r="O506" s="178"/>
      <c r="P506" s="178"/>
      <c r="Q506" s="178"/>
      <c r="R506" s="178"/>
      <c r="S506" s="178"/>
      <c r="T506" s="179"/>
      <c r="AT506" s="173" t="s">
        <v>138</v>
      </c>
      <c r="AU506" s="173" t="s">
        <v>136</v>
      </c>
      <c r="AV506" s="14" t="s">
        <v>135</v>
      </c>
      <c r="AW506" s="14" t="s">
        <v>34</v>
      </c>
      <c r="AX506" s="14" t="s">
        <v>80</v>
      </c>
      <c r="AY506" s="173" t="s">
        <v>126</v>
      </c>
    </row>
    <row r="507" spans="1:65" s="2" customFormat="1" ht="33" customHeight="1">
      <c r="A507" s="34"/>
      <c r="B507" s="149"/>
      <c r="C507" s="150" t="s">
        <v>592</v>
      </c>
      <c r="D507" s="150" t="s">
        <v>130</v>
      </c>
      <c r="E507" s="151" t="s">
        <v>593</v>
      </c>
      <c r="F507" s="152" t="s">
        <v>594</v>
      </c>
      <c r="G507" s="153" t="s">
        <v>405</v>
      </c>
      <c r="H507" s="154">
        <v>1</v>
      </c>
      <c r="I507" s="155"/>
      <c r="J507" s="156">
        <f>ROUND(I507*H507,2)</f>
        <v>0</v>
      </c>
      <c r="K507" s="152" t="s">
        <v>134</v>
      </c>
      <c r="L507" s="35"/>
      <c r="M507" s="157" t="s">
        <v>3</v>
      </c>
      <c r="N507" s="158" t="s">
        <v>43</v>
      </c>
      <c r="O507" s="55"/>
      <c r="P507" s="159">
        <f>O507*H507</f>
        <v>0</v>
      </c>
      <c r="Q507" s="159">
        <v>0</v>
      </c>
      <c r="R507" s="159">
        <f>Q507*H507</f>
        <v>0</v>
      </c>
      <c r="S507" s="159">
        <v>0</v>
      </c>
      <c r="T507" s="160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161" t="s">
        <v>135</v>
      </c>
      <c r="AT507" s="161" t="s">
        <v>130</v>
      </c>
      <c r="AU507" s="161" t="s">
        <v>136</v>
      </c>
      <c r="AY507" s="19" t="s">
        <v>126</v>
      </c>
      <c r="BE507" s="162">
        <f>IF(N507="základní",J507,0)</f>
        <v>0</v>
      </c>
      <c r="BF507" s="162">
        <f>IF(N507="snížená",J507,0)</f>
        <v>0</v>
      </c>
      <c r="BG507" s="162">
        <f>IF(N507="zákl. přenesená",J507,0)</f>
        <v>0</v>
      </c>
      <c r="BH507" s="162">
        <f>IF(N507="sníž. přenesená",J507,0)</f>
        <v>0</v>
      </c>
      <c r="BI507" s="162">
        <f>IF(N507="nulová",J507,0)</f>
        <v>0</v>
      </c>
      <c r="BJ507" s="19" t="s">
        <v>80</v>
      </c>
      <c r="BK507" s="162">
        <f>ROUND(I507*H507,2)</f>
        <v>0</v>
      </c>
      <c r="BL507" s="19" t="s">
        <v>135</v>
      </c>
      <c r="BM507" s="161" t="s">
        <v>595</v>
      </c>
    </row>
    <row r="508" spans="1:65" s="15" customFormat="1">
      <c r="B508" s="180"/>
      <c r="D508" s="164" t="s">
        <v>138</v>
      </c>
      <c r="E508" s="181" t="s">
        <v>3</v>
      </c>
      <c r="F508" s="182" t="s">
        <v>596</v>
      </c>
      <c r="H508" s="181" t="s">
        <v>3</v>
      </c>
      <c r="I508" s="183"/>
      <c r="L508" s="180"/>
      <c r="M508" s="184"/>
      <c r="N508" s="185"/>
      <c r="O508" s="185"/>
      <c r="P508" s="185"/>
      <c r="Q508" s="185"/>
      <c r="R508" s="185"/>
      <c r="S508" s="185"/>
      <c r="T508" s="186"/>
      <c r="AT508" s="181" t="s">
        <v>138</v>
      </c>
      <c r="AU508" s="181" t="s">
        <v>136</v>
      </c>
      <c r="AV508" s="15" t="s">
        <v>80</v>
      </c>
      <c r="AW508" s="15" t="s">
        <v>34</v>
      </c>
      <c r="AX508" s="15" t="s">
        <v>72</v>
      </c>
      <c r="AY508" s="181" t="s">
        <v>126</v>
      </c>
    </row>
    <row r="509" spans="1:65" s="13" customFormat="1">
      <c r="B509" s="163"/>
      <c r="D509" s="164" t="s">
        <v>138</v>
      </c>
      <c r="E509" s="165" t="s">
        <v>3</v>
      </c>
      <c r="F509" s="166" t="s">
        <v>597</v>
      </c>
      <c r="H509" s="167">
        <v>1</v>
      </c>
      <c r="I509" s="168"/>
      <c r="L509" s="163"/>
      <c r="M509" s="169"/>
      <c r="N509" s="170"/>
      <c r="O509" s="170"/>
      <c r="P509" s="170"/>
      <c r="Q509" s="170"/>
      <c r="R509" s="170"/>
      <c r="S509" s="170"/>
      <c r="T509" s="171"/>
      <c r="AT509" s="165" t="s">
        <v>138</v>
      </c>
      <c r="AU509" s="165" t="s">
        <v>136</v>
      </c>
      <c r="AV509" s="13" t="s">
        <v>82</v>
      </c>
      <c r="AW509" s="13" t="s">
        <v>34</v>
      </c>
      <c r="AX509" s="13" t="s">
        <v>72</v>
      </c>
      <c r="AY509" s="165" t="s">
        <v>126</v>
      </c>
    </row>
    <row r="510" spans="1:65" s="14" customFormat="1">
      <c r="B510" s="172"/>
      <c r="D510" s="164" t="s">
        <v>138</v>
      </c>
      <c r="E510" s="173" t="s">
        <v>3</v>
      </c>
      <c r="F510" s="174" t="s">
        <v>140</v>
      </c>
      <c r="H510" s="175">
        <v>1</v>
      </c>
      <c r="I510" s="176"/>
      <c r="L510" s="172"/>
      <c r="M510" s="177"/>
      <c r="N510" s="178"/>
      <c r="O510" s="178"/>
      <c r="P510" s="178"/>
      <c r="Q510" s="178"/>
      <c r="R510" s="178"/>
      <c r="S510" s="178"/>
      <c r="T510" s="179"/>
      <c r="AT510" s="173" t="s">
        <v>138</v>
      </c>
      <c r="AU510" s="173" t="s">
        <v>136</v>
      </c>
      <c r="AV510" s="14" t="s">
        <v>135</v>
      </c>
      <c r="AW510" s="14" t="s">
        <v>34</v>
      </c>
      <c r="AX510" s="14" t="s">
        <v>80</v>
      </c>
      <c r="AY510" s="173" t="s">
        <v>126</v>
      </c>
    </row>
    <row r="511" spans="1:65" s="2" customFormat="1" ht="16.5" customHeight="1">
      <c r="A511" s="34"/>
      <c r="B511" s="149"/>
      <c r="C511" s="195" t="s">
        <v>598</v>
      </c>
      <c r="D511" s="195" t="s">
        <v>246</v>
      </c>
      <c r="E511" s="196" t="s">
        <v>599</v>
      </c>
      <c r="F511" s="197" t="s">
        <v>600</v>
      </c>
      <c r="G511" s="198" t="s">
        <v>405</v>
      </c>
      <c r="H511" s="199">
        <v>1</v>
      </c>
      <c r="I511" s="200"/>
      <c r="J511" s="201">
        <f>ROUND(I511*H511,2)</f>
        <v>0</v>
      </c>
      <c r="K511" s="197" t="s">
        <v>3</v>
      </c>
      <c r="L511" s="202"/>
      <c r="M511" s="203" t="s">
        <v>3</v>
      </c>
      <c r="N511" s="204" t="s">
        <v>43</v>
      </c>
      <c r="O511" s="55"/>
      <c r="P511" s="159">
        <f>O511*H511</f>
        <v>0</v>
      </c>
      <c r="Q511" s="159">
        <v>1.6999999999999999E-3</v>
      </c>
      <c r="R511" s="159">
        <f>Q511*H511</f>
        <v>1.6999999999999999E-3</v>
      </c>
      <c r="S511" s="159">
        <v>0</v>
      </c>
      <c r="T511" s="160">
        <f>S511*H511</f>
        <v>0</v>
      </c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R511" s="161" t="s">
        <v>193</v>
      </c>
      <c r="AT511" s="161" t="s">
        <v>246</v>
      </c>
      <c r="AU511" s="161" t="s">
        <v>136</v>
      </c>
      <c r="AY511" s="19" t="s">
        <v>126</v>
      </c>
      <c r="BE511" s="162">
        <f>IF(N511="základní",J511,0)</f>
        <v>0</v>
      </c>
      <c r="BF511" s="162">
        <f>IF(N511="snížená",J511,0)</f>
        <v>0</v>
      </c>
      <c r="BG511" s="162">
        <f>IF(N511="zákl. přenesená",J511,0)</f>
        <v>0</v>
      </c>
      <c r="BH511" s="162">
        <f>IF(N511="sníž. přenesená",J511,0)</f>
        <v>0</v>
      </c>
      <c r="BI511" s="162">
        <f>IF(N511="nulová",J511,0)</f>
        <v>0</v>
      </c>
      <c r="BJ511" s="19" t="s">
        <v>80</v>
      </c>
      <c r="BK511" s="162">
        <f>ROUND(I511*H511,2)</f>
        <v>0</v>
      </c>
      <c r="BL511" s="19" t="s">
        <v>135</v>
      </c>
      <c r="BM511" s="161" t="s">
        <v>601</v>
      </c>
    </row>
    <row r="512" spans="1:65" s="15" customFormat="1">
      <c r="B512" s="180"/>
      <c r="D512" s="164" t="s">
        <v>138</v>
      </c>
      <c r="E512" s="181" t="s">
        <v>3</v>
      </c>
      <c r="F512" s="182" t="s">
        <v>596</v>
      </c>
      <c r="H512" s="181" t="s">
        <v>3</v>
      </c>
      <c r="I512" s="183"/>
      <c r="L512" s="180"/>
      <c r="M512" s="184"/>
      <c r="N512" s="185"/>
      <c r="O512" s="185"/>
      <c r="P512" s="185"/>
      <c r="Q512" s="185"/>
      <c r="R512" s="185"/>
      <c r="S512" s="185"/>
      <c r="T512" s="186"/>
      <c r="AT512" s="181" t="s">
        <v>138</v>
      </c>
      <c r="AU512" s="181" t="s">
        <v>136</v>
      </c>
      <c r="AV512" s="15" t="s">
        <v>80</v>
      </c>
      <c r="AW512" s="15" t="s">
        <v>34</v>
      </c>
      <c r="AX512" s="15" t="s">
        <v>72</v>
      </c>
      <c r="AY512" s="181" t="s">
        <v>126</v>
      </c>
    </row>
    <row r="513" spans="1:65" s="13" customFormat="1">
      <c r="B513" s="163"/>
      <c r="D513" s="164" t="s">
        <v>138</v>
      </c>
      <c r="E513" s="165" t="s">
        <v>3</v>
      </c>
      <c r="F513" s="166" t="s">
        <v>597</v>
      </c>
      <c r="H513" s="167">
        <v>1</v>
      </c>
      <c r="I513" s="168"/>
      <c r="L513" s="163"/>
      <c r="M513" s="169"/>
      <c r="N513" s="170"/>
      <c r="O513" s="170"/>
      <c r="P513" s="170"/>
      <c r="Q513" s="170"/>
      <c r="R513" s="170"/>
      <c r="S513" s="170"/>
      <c r="T513" s="171"/>
      <c r="AT513" s="165" t="s">
        <v>138</v>
      </c>
      <c r="AU513" s="165" t="s">
        <v>136</v>
      </c>
      <c r="AV513" s="13" t="s">
        <v>82</v>
      </c>
      <c r="AW513" s="13" t="s">
        <v>34</v>
      </c>
      <c r="AX513" s="13" t="s">
        <v>72</v>
      </c>
      <c r="AY513" s="165" t="s">
        <v>126</v>
      </c>
    </row>
    <row r="514" spans="1:65" s="14" customFormat="1">
      <c r="B514" s="172"/>
      <c r="D514" s="164" t="s">
        <v>138</v>
      </c>
      <c r="E514" s="173" t="s">
        <v>3</v>
      </c>
      <c r="F514" s="174" t="s">
        <v>140</v>
      </c>
      <c r="H514" s="175">
        <v>1</v>
      </c>
      <c r="I514" s="176"/>
      <c r="L514" s="172"/>
      <c r="M514" s="177"/>
      <c r="N514" s="178"/>
      <c r="O514" s="178"/>
      <c r="P514" s="178"/>
      <c r="Q514" s="178"/>
      <c r="R514" s="178"/>
      <c r="S514" s="178"/>
      <c r="T514" s="179"/>
      <c r="AT514" s="173" t="s">
        <v>138</v>
      </c>
      <c r="AU514" s="173" t="s">
        <v>136</v>
      </c>
      <c r="AV514" s="14" t="s">
        <v>135</v>
      </c>
      <c r="AW514" s="14" t="s">
        <v>34</v>
      </c>
      <c r="AX514" s="14" t="s">
        <v>80</v>
      </c>
      <c r="AY514" s="173" t="s">
        <v>126</v>
      </c>
    </row>
    <row r="515" spans="1:65" s="12" customFormat="1" ht="20.85" customHeight="1">
      <c r="B515" s="136"/>
      <c r="D515" s="137" t="s">
        <v>71</v>
      </c>
      <c r="E515" s="147" t="s">
        <v>602</v>
      </c>
      <c r="F515" s="147" t="s">
        <v>603</v>
      </c>
      <c r="I515" s="139"/>
      <c r="J515" s="148">
        <f>BK515</f>
        <v>0</v>
      </c>
      <c r="L515" s="136"/>
      <c r="M515" s="141"/>
      <c r="N515" s="142"/>
      <c r="O515" s="142"/>
      <c r="P515" s="143">
        <f>SUM(P516:P642)</f>
        <v>0</v>
      </c>
      <c r="Q515" s="142"/>
      <c r="R515" s="143">
        <f>SUM(R516:R642)</f>
        <v>3.8573020000000002</v>
      </c>
      <c r="S515" s="142"/>
      <c r="T515" s="144">
        <f>SUM(T516:T642)</f>
        <v>0</v>
      </c>
      <c r="AR515" s="137" t="s">
        <v>80</v>
      </c>
      <c r="AT515" s="145" t="s">
        <v>71</v>
      </c>
      <c r="AU515" s="145" t="s">
        <v>82</v>
      </c>
      <c r="AY515" s="137" t="s">
        <v>126</v>
      </c>
      <c r="BK515" s="146">
        <f>SUM(BK516:BK642)</f>
        <v>0</v>
      </c>
    </row>
    <row r="516" spans="1:65" s="2" customFormat="1" ht="44.25" customHeight="1">
      <c r="A516" s="34"/>
      <c r="B516" s="149"/>
      <c r="C516" s="150" t="s">
        <v>604</v>
      </c>
      <c r="D516" s="150" t="s">
        <v>130</v>
      </c>
      <c r="E516" s="151" t="s">
        <v>605</v>
      </c>
      <c r="F516" s="152" t="s">
        <v>606</v>
      </c>
      <c r="G516" s="153" t="s">
        <v>405</v>
      </c>
      <c r="H516" s="154">
        <v>4</v>
      </c>
      <c r="I516" s="155"/>
      <c r="J516" s="156">
        <f>ROUND(I516*H516,2)</f>
        <v>0</v>
      </c>
      <c r="K516" s="152" t="s">
        <v>134</v>
      </c>
      <c r="L516" s="35"/>
      <c r="M516" s="157" t="s">
        <v>3</v>
      </c>
      <c r="N516" s="158" t="s">
        <v>43</v>
      </c>
      <c r="O516" s="55"/>
      <c r="P516" s="159">
        <f>O516*H516</f>
        <v>0</v>
      </c>
      <c r="Q516" s="159">
        <v>7.2000000000000005E-4</v>
      </c>
      <c r="R516" s="159">
        <f>Q516*H516</f>
        <v>2.8800000000000002E-3</v>
      </c>
      <c r="S516" s="159">
        <v>0</v>
      </c>
      <c r="T516" s="160">
        <f>S516*H516</f>
        <v>0</v>
      </c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R516" s="161" t="s">
        <v>135</v>
      </c>
      <c r="AT516" s="161" t="s">
        <v>130</v>
      </c>
      <c r="AU516" s="161" t="s">
        <v>136</v>
      </c>
      <c r="AY516" s="19" t="s">
        <v>126</v>
      </c>
      <c r="BE516" s="162">
        <f>IF(N516="základní",J516,0)</f>
        <v>0</v>
      </c>
      <c r="BF516" s="162">
        <f>IF(N516="snížená",J516,0)</f>
        <v>0</v>
      </c>
      <c r="BG516" s="162">
        <f>IF(N516="zákl. přenesená",J516,0)</f>
        <v>0</v>
      </c>
      <c r="BH516" s="162">
        <f>IF(N516="sníž. přenesená",J516,0)</f>
        <v>0</v>
      </c>
      <c r="BI516" s="162">
        <f>IF(N516="nulová",J516,0)</f>
        <v>0</v>
      </c>
      <c r="BJ516" s="19" t="s">
        <v>80</v>
      </c>
      <c r="BK516" s="162">
        <f>ROUND(I516*H516,2)</f>
        <v>0</v>
      </c>
      <c r="BL516" s="19" t="s">
        <v>135</v>
      </c>
      <c r="BM516" s="161" t="s">
        <v>607</v>
      </c>
    </row>
    <row r="517" spans="1:65" s="15" customFormat="1">
      <c r="B517" s="180"/>
      <c r="D517" s="164" t="s">
        <v>138</v>
      </c>
      <c r="E517" s="181" t="s">
        <v>3</v>
      </c>
      <c r="F517" s="182" t="s">
        <v>608</v>
      </c>
      <c r="H517" s="181" t="s">
        <v>3</v>
      </c>
      <c r="I517" s="183"/>
      <c r="L517" s="180"/>
      <c r="M517" s="184"/>
      <c r="N517" s="185"/>
      <c r="O517" s="185"/>
      <c r="P517" s="185"/>
      <c r="Q517" s="185"/>
      <c r="R517" s="185"/>
      <c r="S517" s="185"/>
      <c r="T517" s="186"/>
      <c r="AT517" s="181" t="s">
        <v>138</v>
      </c>
      <c r="AU517" s="181" t="s">
        <v>136</v>
      </c>
      <c r="AV517" s="15" t="s">
        <v>80</v>
      </c>
      <c r="AW517" s="15" t="s">
        <v>34</v>
      </c>
      <c r="AX517" s="15" t="s">
        <v>72</v>
      </c>
      <c r="AY517" s="181" t="s">
        <v>126</v>
      </c>
    </row>
    <row r="518" spans="1:65" s="13" customFormat="1">
      <c r="B518" s="163"/>
      <c r="D518" s="164" t="s">
        <v>138</v>
      </c>
      <c r="E518" s="165" t="s">
        <v>3</v>
      </c>
      <c r="F518" s="166" t="s">
        <v>609</v>
      </c>
      <c r="H518" s="167">
        <v>4</v>
      </c>
      <c r="I518" s="168"/>
      <c r="L518" s="163"/>
      <c r="M518" s="169"/>
      <c r="N518" s="170"/>
      <c r="O518" s="170"/>
      <c r="P518" s="170"/>
      <c r="Q518" s="170"/>
      <c r="R518" s="170"/>
      <c r="S518" s="170"/>
      <c r="T518" s="171"/>
      <c r="AT518" s="165" t="s">
        <v>138</v>
      </c>
      <c r="AU518" s="165" t="s">
        <v>136</v>
      </c>
      <c r="AV518" s="13" t="s">
        <v>82</v>
      </c>
      <c r="AW518" s="13" t="s">
        <v>34</v>
      </c>
      <c r="AX518" s="13" t="s">
        <v>72</v>
      </c>
      <c r="AY518" s="165" t="s">
        <v>126</v>
      </c>
    </row>
    <row r="519" spans="1:65" s="14" customFormat="1">
      <c r="B519" s="172"/>
      <c r="D519" s="164" t="s">
        <v>138</v>
      </c>
      <c r="E519" s="173" t="s">
        <v>3</v>
      </c>
      <c r="F519" s="174" t="s">
        <v>140</v>
      </c>
      <c r="H519" s="175">
        <v>4</v>
      </c>
      <c r="I519" s="176"/>
      <c r="L519" s="172"/>
      <c r="M519" s="177"/>
      <c r="N519" s="178"/>
      <c r="O519" s="178"/>
      <c r="P519" s="178"/>
      <c r="Q519" s="178"/>
      <c r="R519" s="178"/>
      <c r="S519" s="178"/>
      <c r="T519" s="179"/>
      <c r="AT519" s="173" t="s">
        <v>138</v>
      </c>
      <c r="AU519" s="173" t="s">
        <v>136</v>
      </c>
      <c r="AV519" s="14" t="s">
        <v>135</v>
      </c>
      <c r="AW519" s="14" t="s">
        <v>34</v>
      </c>
      <c r="AX519" s="14" t="s">
        <v>80</v>
      </c>
      <c r="AY519" s="173" t="s">
        <v>126</v>
      </c>
    </row>
    <row r="520" spans="1:65" s="2" customFormat="1" ht="21.75" customHeight="1">
      <c r="A520" s="34"/>
      <c r="B520" s="149"/>
      <c r="C520" s="195" t="s">
        <v>610</v>
      </c>
      <c r="D520" s="195" t="s">
        <v>246</v>
      </c>
      <c r="E520" s="196" t="s">
        <v>611</v>
      </c>
      <c r="F520" s="197" t="s">
        <v>612</v>
      </c>
      <c r="G520" s="198" t="s">
        <v>405</v>
      </c>
      <c r="H520" s="199">
        <v>4</v>
      </c>
      <c r="I520" s="200"/>
      <c r="J520" s="201">
        <f>ROUND(I520*H520,2)</f>
        <v>0</v>
      </c>
      <c r="K520" s="197" t="s">
        <v>134</v>
      </c>
      <c r="L520" s="202"/>
      <c r="M520" s="203" t="s">
        <v>3</v>
      </c>
      <c r="N520" s="204" t="s">
        <v>43</v>
      </c>
      <c r="O520" s="55"/>
      <c r="P520" s="159">
        <f>O520*H520</f>
        <v>0</v>
      </c>
      <c r="Q520" s="159">
        <v>1.2E-2</v>
      </c>
      <c r="R520" s="159">
        <f>Q520*H520</f>
        <v>4.8000000000000001E-2</v>
      </c>
      <c r="S520" s="159">
        <v>0</v>
      </c>
      <c r="T520" s="160">
        <f>S520*H520</f>
        <v>0</v>
      </c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R520" s="161" t="s">
        <v>193</v>
      </c>
      <c r="AT520" s="161" t="s">
        <v>246</v>
      </c>
      <c r="AU520" s="161" t="s">
        <v>136</v>
      </c>
      <c r="AY520" s="19" t="s">
        <v>126</v>
      </c>
      <c r="BE520" s="162">
        <f>IF(N520="základní",J520,0)</f>
        <v>0</v>
      </c>
      <c r="BF520" s="162">
        <f>IF(N520="snížená",J520,0)</f>
        <v>0</v>
      </c>
      <c r="BG520" s="162">
        <f>IF(N520="zákl. přenesená",J520,0)</f>
        <v>0</v>
      </c>
      <c r="BH520" s="162">
        <f>IF(N520="sníž. přenesená",J520,0)</f>
        <v>0</v>
      </c>
      <c r="BI520" s="162">
        <f>IF(N520="nulová",J520,0)</f>
        <v>0</v>
      </c>
      <c r="BJ520" s="19" t="s">
        <v>80</v>
      </c>
      <c r="BK520" s="162">
        <f>ROUND(I520*H520,2)</f>
        <v>0</v>
      </c>
      <c r="BL520" s="19" t="s">
        <v>135</v>
      </c>
      <c r="BM520" s="161" t="s">
        <v>613</v>
      </c>
    </row>
    <row r="521" spans="1:65" s="15" customFormat="1">
      <c r="B521" s="180"/>
      <c r="D521" s="164" t="s">
        <v>138</v>
      </c>
      <c r="E521" s="181" t="s">
        <v>3</v>
      </c>
      <c r="F521" s="182" t="s">
        <v>608</v>
      </c>
      <c r="H521" s="181" t="s">
        <v>3</v>
      </c>
      <c r="I521" s="183"/>
      <c r="L521" s="180"/>
      <c r="M521" s="184"/>
      <c r="N521" s="185"/>
      <c r="O521" s="185"/>
      <c r="P521" s="185"/>
      <c r="Q521" s="185"/>
      <c r="R521" s="185"/>
      <c r="S521" s="185"/>
      <c r="T521" s="186"/>
      <c r="AT521" s="181" t="s">
        <v>138</v>
      </c>
      <c r="AU521" s="181" t="s">
        <v>136</v>
      </c>
      <c r="AV521" s="15" t="s">
        <v>80</v>
      </c>
      <c r="AW521" s="15" t="s">
        <v>34</v>
      </c>
      <c r="AX521" s="15" t="s">
        <v>72</v>
      </c>
      <c r="AY521" s="181" t="s">
        <v>126</v>
      </c>
    </row>
    <row r="522" spans="1:65" s="13" customFormat="1">
      <c r="B522" s="163"/>
      <c r="D522" s="164" t="s">
        <v>138</v>
      </c>
      <c r="E522" s="165" t="s">
        <v>3</v>
      </c>
      <c r="F522" s="166" t="s">
        <v>609</v>
      </c>
      <c r="H522" s="167">
        <v>4</v>
      </c>
      <c r="I522" s="168"/>
      <c r="L522" s="163"/>
      <c r="M522" s="169"/>
      <c r="N522" s="170"/>
      <c r="O522" s="170"/>
      <c r="P522" s="170"/>
      <c r="Q522" s="170"/>
      <c r="R522" s="170"/>
      <c r="S522" s="170"/>
      <c r="T522" s="171"/>
      <c r="AT522" s="165" t="s">
        <v>138</v>
      </c>
      <c r="AU522" s="165" t="s">
        <v>136</v>
      </c>
      <c r="AV522" s="13" t="s">
        <v>82</v>
      </c>
      <c r="AW522" s="13" t="s">
        <v>34</v>
      </c>
      <c r="AX522" s="13" t="s">
        <v>72</v>
      </c>
      <c r="AY522" s="165" t="s">
        <v>126</v>
      </c>
    </row>
    <row r="523" spans="1:65" s="14" customFormat="1">
      <c r="B523" s="172"/>
      <c r="D523" s="164" t="s">
        <v>138</v>
      </c>
      <c r="E523" s="173" t="s">
        <v>3</v>
      </c>
      <c r="F523" s="174" t="s">
        <v>140</v>
      </c>
      <c r="H523" s="175">
        <v>4</v>
      </c>
      <c r="I523" s="176"/>
      <c r="L523" s="172"/>
      <c r="M523" s="177"/>
      <c r="N523" s="178"/>
      <c r="O523" s="178"/>
      <c r="P523" s="178"/>
      <c r="Q523" s="178"/>
      <c r="R523" s="178"/>
      <c r="S523" s="178"/>
      <c r="T523" s="179"/>
      <c r="AT523" s="173" t="s">
        <v>138</v>
      </c>
      <c r="AU523" s="173" t="s">
        <v>136</v>
      </c>
      <c r="AV523" s="14" t="s">
        <v>135</v>
      </c>
      <c r="AW523" s="14" t="s">
        <v>34</v>
      </c>
      <c r="AX523" s="14" t="s">
        <v>80</v>
      </c>
      <c r="AY523" s="173" t="s">
        <v>126</v>
      </c>
    </row>
    <row r="524" spans="1:65" s="2" customFormat="1" ht="44.25" customHeight="1">
      <c r="A524" s="34"/>
      <c r="B524" s="149"/>
      <c r="C524" s="150" t="s">
        <v>614</v>
      </c>
      <c r="D524" s="150" t="s">
        <v>130</v>
      </c>
      <c r="E524" s="151" t="s">
        <v>615</v>
      </c>
      <c r="F524" s="152" t="s">
        <v>616</v>
      </c>
      <c r="G524" s="153" t="s">
        <v>405</v>
      </c>
      <c r="H524" s="154">
        <v>5</v>
      </c>
      <c r="I524" s="155"/>
      <c r="J524" s="156">
        <f>ROUND(I524*H524,2)</f>
        <v>0</v>
      </c>
      <c r="K524" s="152" t="s">
        <v>134</v>
      </c>
      <c r="L524" s="35"/>
      <c r="M524" s="157" t="s">
        <v>3</v>
      </c>
      <c r="N524" s="158" t="s">
        <v>43</v>
      </c>
      <c r="O524" s="55"/>
      <c r="P524" s="159">
        <f>O524*H524</f>
        <v>0</v>
      </c>
      <c r="Q524" s="159">
        <v>1.6199999999999999E-3</v>
      </c>
      <c r="R524" s="159">
        <f>Q524*H524</f>
        <v>8.0999999999999996E-3</v>
      </c>
      <c r="S524" s="159">
        <v>0</v>
      </c>
      <c r="T524" s="160">
        <f>S524*H524</f>
        <v>0</v>
      </c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R524" s="161" t="s">
        <v>135</v>
      </c>
      <c r="AT524" s="161" t="s">
        <v>130</v>
      </c>
      <c r="AU524" s="161" t="s">
        <v>136</v>
      </c>
      <c r="AY524" s="19" t="s">
        <v>126</v>
      </c>
      <c r="BE524" s="162">
        <f>IF(N524="základní",J524,0)</f>
        <v>0</v>
      </c>
      <c r="BF524" s="162">
        <f>IF(N524="snížená",J524,0)</f>
        <v>0</v>
      </c>
      <c r="BG524" s="162">
        <f>IF(N524="zákl. přenesená",J524,0)</f>
        <v>0</v>
      </c>
      <c r="BH524" s="162">
        <f>IF(N524="sníž. přenesená",J524,0)</f>
        <v>0</v>
      </c>
      <c r="BI524" s="162">
        <f>IF(N524="nulová",J524,0)</f>
        <v>0</v>
      </c>
      <c r="BJ524" s="19" t="s">
        <v>80</v>
      </c>
      <c r="BK524" s="162">
        <f>ROUND(I524*H524,2)</f>
        <v>0</v>
      </c>
      <c r="BL524" s="19" t="s">
        <v>135</v>
      </c>
      <c r="BM524" s="161" t="s">
        <v>617</v>
      </c>
    </row>
    <row r="525" spans="1:65" s="15" customFormat="1">
      <c r="B525" s="180"/>
      <c r="D525" s="164" t="s">
        <v>138</v>
      </c>
      <c r="E525" s="181" t="s">
        <v>3</v>
      </c>
      <c r="F525" s="182" t="s">
        <v>618</v>
      </c>
      <c r="H525" s="181" t="s">
        <v>3</v>
      </c>
      <c r="I525" s="183"/>
      <c r="L525" s="180"/>
      <c r="M525" s="184"/>
      <c r="N525" s="185"/>
      <c r="O525" s="185"/>
      <c r="P525" s="185"/>
      <c r="Q525" s="185"/>
      <c r="R525" s="185"/>
      <c r="S525" s="185"/>
      <c r="T525" s="186"/>
      <c r="AT525" s="181" t="s">
        <v>138</v>
      </c>
      <c r="AU525" s="181" t="s">
        <v>136</v>
      </c>
      <c r="AV525" s="15" t="s">
        <v>80</v>
      </c>
      <c r="AW525" s="15" t="s">
        <v>34</v>
      </c>
      <c r="AX525" s="15" t="s">
        <v>72</v>
      </c>
      <c r="AY525" s="181" t="s">
        <v>126</v>
      </c>
    </row>
    <row r="526" spans="1:65" s="13" customFormat="1">
      <c r="B526" s="163"/>
      <c r="D526" s="164" t="s">
        <v>138</v>
      </c>
      <c r="E526" s="165" t="s">
        <v>3</v>
      </c>
      <c r="F526" s="166" t="s">
        <v>619</v>
      </c>
      <c r="H526" s="167">
        <v>2</v>
      </c>
      <c r="I526" s="168"/>
      <c r="L526" s="163"/>
      <c r="M526" s="169"/>
      <c r="N526" s="170"/>
      <c r="O526" s="170"/>
      <c r="P526" s="170"/>
      <c r="Q526" s="170"/>
      <c r="R526" s="170"/>
      <c r="S526" s="170"/>
      <c r="T526" s="171"/>
      <c r="AT526" s="165" t="s">
        <v>138</v>
      </c>
      <c r="AU526" s="165" t="s">
        <v>136</v>
      </c>
      <c r="AV526" s="13" t="s">
        <v>82</v>
      </c>
      <c r="AW526" s="13" t="s">
        <v>34</v>
      </c>
      <c r="AX526" s="13" t="s">
        <v>72</v>
      </c>
      <c r="AY526" s="165" t="s">
        <v>126</v>
      </c>
    </row>
    <row r="527" spans="1:65" s="13" customFormat="1">
      <c r="B527" s="163"/>
      <c r="D527" s="164" t="s">
        <v>138</v>
      </c>
      <c r="E527" s="165" t="s">
        <v>3</v>
      </c>
      <c r="F527" s="166" t="s">
        <v>620</v>
      </c>
      <c r="H527" s="167">
        <v>1</v>
      </c>
      <c r="I527" s="168"/>
      <c r="L527" s="163"/>
      <c r="M527" s="169"/>
      <c r="N527" s="170"/>
      <c r="O527" s="170"/>
      <c r="P527" s="170"/>
      <c r="Q527" s="170"/>
      <c r="R527" s="170"/>
      <c r="S527" s="170"/>
      <c r="T527" s="171"/>
      <c r="AT527" s="165" t="s">
        <v>138</v>
      </c>
      <c r="AU527" s="165" t="s">
        <v>136</v>
      </c>
      <c r="AV527" s="13" t="s">
        <v>82</v>
      </c>
      <c r="AW527" s="13" t="s">
        <v>34</v>
      </c>
      <c r="AX527" s="13" t="s">
        <v>72</v>
      </c>
      <c r="AY527" s="165" t="s">
        <v>126</v>
      </c>
    </row>
    <row r="528" spans="1:65" s="13" customFormat="1">
      <c r="B528" s="163"/>
      <c r="D528" s="164" t="s">
        <v>138</v>
      </c>
      <c r="E528" s="165" t="s">
        <v>3</v>
      </c>
      <c r="F528" s="166" t="s">
        <v>621</v>
      </c>
      <c r="H528" s="167">
        <v>1</v>
      </c>
      <c r="I528" s="168"/>
      <c r="L528" s="163"/>
      <c r="M528" s="169"/>
      <c r="N528" s="170"/>
      <c r="O528" s="170"/>
      <c r="P528" s="170"/>
      <c r="Q528" s="170"/>
      <c r="R528" s="170"/>
      <c r="S528" s="170"/>
      <c r="T528" s="171"/>
      <c r="AT528" s="165" t="s">
        <v>138</v>
      </c>
      <c r="AU528" s="165" t="s">
        <v>136</v>
      </c>
      <c r="AV528" s="13" t="s">
        <v>82</v>
      </c>
      <c r="AW528" s="13" t="s">
        <v>34</v>
      </c>
      <c r="AX528" s="13" t="s">
        <v>72</v>
      </c>
      <c r="AY528" s="165" t="s">
        <v>126</v>
      </c>
    </row>
    <row r="529" spans="1:65" s="13" customFormat="1">
      <c r="B529" s="163"/>
      <c r="D529" s="164" t="s">
        <v>138</v>
      </c>
      <c r="E529" s="165" t="s">
        <v>3</v>
      </c>
      <c r="F529" s="166" t="s">
        <v>555</v>
      </c>
      <c r="H529" s="167">
        <v>1</v>
      </c>
      <c r="I529" s="168"/>
      <c r="L529" s="163"/>
      <c r="M529" s="169"/>
      <c r="N529" s="170"/>
      <c r="O529" s="170"/>
      <c r="P529" s="170"/>
      <c r="Q529" s="170"/>
      <c r="R529" s="170"/>
      <c r="S529" s="170"/>
      <c r="T529" s="171"/>
      <c r="AT529" s="165" t="s">
        <v>138</v>
      </c>
      <c r="AU529" s="165" t="s">
        <v>136</v>
      </c>
      <c r="AV529" s="13" t="s">
        <v>82</v>
      </c>
      <c r="AW529" s="13" t="s">
        <v>34</v>
      </c>
      <c r="AX529" s="13" t="s">
        <v>72</v>
      </c>
      <c r="AY529" s="165" t="s">
        <v>126</v>
      </c>
    </row>
    <row r="530" spans="1:65" s="14" customFormat="1">
      <c r="B530" s="172"/>
      <c r="D530" s="164" t="s">
        <v>138</v>
      </c>
      <c r="E530" s="173" t="s">
        <v>3</v>
      </c>
      <c r="F530" s="174" t="s">
        <v>140</v>
      </c>
      <c r="H530" s="175">
        <v>5</v>
      </c>
      <c r="I530" s="176"/>
      <c r="L530" s="172"/>
      <c r="M530" s="177"/>
      <c r="N530" s="178"/>
      <c r="O530" s="178"/>
      <c r="P530" s="178"/>
      <c r="Q530" s="178"/>
      <c r="R530" s="178"/>
      <c r="S530" s="178"/>
      <c r="T530" s="179"/>
      <c r="AT530" s="173" t="s">
        <v>138</v>
      </c>
      <c r="AU530" s="173" t="s">
        <v>136</v>
      </c>
      <c r="AV530" s="14" t="s">
        <v>135</v>
      </c>
      <c r="AW530" s="14" t="s">
        <v>34</v>
      </c>
      <c r="AX530" s="14" t="s">
        <v>80</v>
      </c>
      <c r="AY530" s="173" t="s">
        <v>126</v>
      </c>
    </row>
    <row r="531" spans="1:65" s="2" customFormat="1" ht="21.75" customHeight="1">
      <c r="A531" s="34"/>
      <c r="B531" s="149"/>
      <c r="C531" s="195" t="s">
        <v>622</v>
      </c>
      <c r="D531" s="195" t="s">
        <v>246</v>
      </c>
      <c r="E531" s="196" t="s">
        <v>623</v>
      </c>
      <c r="F531" s="197" t="s">
        <v>624</v>
      </c>
      <c r="G531" s="198" t="s">
        <v>405</v>
      </c>
      <c r="H531" s="199">
        <v>5</v>
      </c>
      <c r="I531" s="200"/>
      <c r="J531" s="201">
        <f>ROUND(I531*H531,2)</f>
        <v>0</v>
      </c>
      <c r="K531" s="197" t="s">
        <v>134</v>
      </c>
      <c r="L531" s="202"/>
      <c r="M531" s="203" t="s">
        <v>3</v>
      </c>
      <c r="N531" s="204" t="s">
        <v>43</v>
      </c>
      <c r="O531" s="55"/>
      <c r="P531" s="159">
        <f>O531*H531</f>
        <v>0</v>
      </c>
      <c r="Q531" s="159">
        <v>1.7999999999999999E-2</v>
      </c>
      <c r="R531" s="159">
        <f>Q531*H531</f>
        <v>0.09</v>
      </c>
      <c r="S531" s="159">
        <v>0</v>
      </c>
      <c r="T531" s="160">
        <f>S531*H531</f>
        <v>0</v>
      </c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R531" s="161" t="s">
        <v>193</v>
      </c>
      <c r="AT531" s="161" t="s">
        <v>246</v>
      </c>
      <c r="AU531" s="161" t="s">
        <v>136</v>
      </c>
      <c r="AY531" s="19" t="s">
        <v>126</v>
      </c>
      <c r="BE531" s="162">
        <f>IF(N531="základní",J531,0)</f>
        <v>0</v>
      </c>
      <c r="BF531" s="162">
        <f>IF(N531="snížená",J531,0)</f>
        <v>0</v>
      </c>
      <c r="BG531" s="162">
        <f>IF(N531="zákl. přenesená",J531,0)</f>
        <v>0</v>
      </c>
      <c r="BH531" s="162">
        <f>IF(N531="sníž. přenesená",J531,0)</f>
        <v>0</v>
      </c>
      <c r="BI531" s="162">
        <f>IF(N531="nulová",J531,0)</f>
        <v>0</v>
      </c>
      <c r="BJ531" s="19" t="s">
        <v>80</v>
      </c>
      <c r="BK531" s="162">
        <f>ROUND(I531*H531,2)</f>
        <v>0</v>
      </c>
      <c r="BL531" s="19" t="s">
        <v>135</v>
      </c>
      <c r="BM531" s="161" t="s">
        <v>625</v>
      </c>
    </row>
    <row r="532" spans="1:65" s="15" customFormat="1">
      <c r="B532" s="180"/>
      <c r="D532" s="164" t="s">
        <v>138</v>
      </c>
      <c r="E532" s="181" t="s">
        <v>3</v>
      </c>
      <c r="F532" s="182" t="s">
        <v>618</v>
      </c>
      <c r="H532" s="181" t="s">
        <v>3</v>
      </c>
      <c r="I532" s="183"/>
      <c r="L532" s="180"/>
      <c r="M532" s="184"/>
      <c r="N532" s="185"/>
      <c r="O532" s="185"/>
      <c r="P532" s="185"/>
      <c r="Q532" s="185"/>
      <c r="R532" s="185"/>
      <c r="S532" s="185"/>
      <c r="T532" s="186"/>
      <c r="AT532" s="181" t="s">
        <v>138</v>
      </c>
      <c r="AU532" s="181" t="s">
        <v>136</v>
      </c>
      <c r="AV532" s="15" t="s">
        <v>80</v>
      </c>
      <c r="AW532" s="15" t="s">
        <v>34</v>
      </c>
      <c r="AX532" s="15" t="s">
        <v>72</v>
      </c>
      <c r="AY532" s="181" t="s">
        <v>126</v>
      </c>
    </row>
    <row r="533" spans="1:65" s="13" customFormat="1">
      <c r="B533" s="163"/>
      <c r="D533" s="164" t="s">
        <v>138</v>
      </c>
      <c r="E533" s="165" t="s">
        <v>3</v>
      </c>
      <c r="F533" s="166" t="s">
        <v>619</v>
      </c>
      <c r="H533" s="167">
        <v>2</v>
      </c>
      <c r="I533" s="168"/>
      <c r="L533" s="163"/>
      <c r="M533" s="169"/>
      <c r="N533" s="170"/>
      <c r="O533" s="170"/>
      <c r="P533" s="170"/>
      <c r="Q533" s="170"/>
      <c r="R533" s="170"/>
      <c r="S533" s="170"/>
      <c r="T533" s="171"/>
      <c r="AT533" s="165" t="s">
        <v>138</v>
      </c>
      <c r="AU533" s="165" t="s">
        <v>136</v>
      </c>
      <c r="AV533" s="13" t="s">
        <v>82</v>
      </c>
      <c r="AW533" s="13" t="s">
        <v>34</v>
      </c>
      <c r="AX533" s="13" t="s">
        <v>72</v>
      </c>
      <c r="AY533" s="165" t="s">
        <v>126</v>
      </c>
    </row>
    <row r="534" spans="1:65" s="13" customFormat="1">
      <c r="B534" s="163"/>
      <c r="D534" s="164" t="s">
        <v>138</v>
      </c>
      <c r="E534" s="165" t="s">
        <v>3</v>
      </c>
      <c r="F534" s="166" t="s">
        <v>620</v>
      </c>
      <c r="H534" s="167">
        <v>1</v>
      </c>
      <c r="I534" s="168"/>
      <c r="L534" s="163"/>
      <c r="M534" s="169"/>
      <c r="N534" s="170"/>
      <c r="O534" s="170"/>
      <c r="P534" s="170"/>
      <c r="Q534" s="170"/>
      <c r="R534" s="170"/>
      <c r="S534" s="170"/>
      <c r="T534" s="171"/>
      <c r="AT534" s="165" t="s">
        <v>138</v>
      </c>
      <c r="AU534" s="165" t="s">
        <v>136</v>
      </c>
      <c r="AV534" s="13" t="s">
        <v>82</v>
      </c>
      <c r="AW534" s="13" t="s">
        <v>34</v>
      </c>
      <c r="AX534" s="13" t="s">
        <v>72</v>
      </c>
      <c r="AY534" s="165" t="s">
        <v>126</v>
      </c>
    </row>
    <row r="535" spans="1:65" s="13" customFormat="1">
      <c r="B535" s="163"/>
      <c r="D535" s="164" t="s">
        <v>138</v>
      </c>
      <c r="E535" s="165" t="s">
        <v>3</v>
      </c>
      <c r="F535" s="166" t="s">
        <v>621</v>
      </c>
      <c r="H535" s="167">
        <v>1</v>
      </c>
      <c r="I535" s="168"/>
      <c r="L535" s="163"/>
      <c r="M535" s="169"/>
      <c r="N535" s="170"/>
      <c r="O535" s="170"/>
      <c r="P535" s="170"/>
      <c r="Q535" s="170"/>
      <c r="R535" s="170"/>
      <c r="S535" s="170"/>
      <c r="T535" s="171"/>
      <c r="AT535" s="165" t="s">
        <v>138</v>
      </c>
      <c r="AU535" s="165" t="s">
        <v>136</v>
      </c>
      <c r="AV535" s="13" t="s">
        <v>82</v>
      </c>
      <c r="AW535" s="13" t="s">
        <v>34</v>
      </c>
      <c r="AX535" s="13" t="s">
        <v>72</v>
      </c>
      <c r="AY535" s="165" t="s">
        <v>126</v>
      </c>
    </row>
    <row r="536" spans="1:65" s="13" customFormat="1">
      <c r="B536" s="163"/>
      <c r="D536" s="164" t="s">
        <v>138</v>
      </c>
      <c r="E536" s="165" t="s">
        <v>3</v>
      </c>
      <c r="F536" s="166" t="s">
        <v>555</v>
      </c>
      <c r="H536" s="167">
        <v>1</v>
      </c>
      <c r="I536" s="168"/>
      <c r="L536" s="163"/>
      <c r="M536" s="169"/>
      <c r="N536" s="170"/>
      <c r="O536" s="170"/>
      <c r="P536" s="170"/>
      <c r="Q536" s="170"/>
      <c r="R536" s="170"/>
      <c r="S536" s="170"/>
      <c r="T536" s="171"/>
      <c r="AT536" s="165" t="s">
        <v>138</v>
      </c>
      <c r="AU536" s="165" t="s">
        <v>136</v>
      </c>
      <c r="AV536" s="13" t="s">
        <v>82</v>
      </c>
      <c r="AW536" s="13" t="s">
        <v>34</v>
      </c>
      <c r="AX536" s="13" t="s">
        <v>72</v>
      </c>
      <c r="AY536" s="165" t="s">
        <v>126</v>
      </c>
    </row>
    <row r="537" spans="1:65" s="14" customFormat="1">
      <c r="B537" s="172"/>
      <c r="D537" s="164" t="s">
        <v>138</v>
      </c>
      <c r="E537" s="173" t="s">
        <v>3</v>
      </c>
      <c r="F537" s="174" t="s">
        <v>140</v>
      </c>
      <c r="H537" s="175">
        <v>5</v>
      </c>
      <c r="I537" s="176"/>
      <c r="L537" s="172"/>
      <c r="M537" s="177"/>
      <c r="N537" s="178"/>
      <c r="O537" s="178"/>
      <c r="P537" s="178"/>
      <c r="Q537" s="178"/>
      <c r="R537" s="178"/>
      <c r="S537" s="178"/>
      <c r="T537" s="179"/>
      <c r="AT537" s="173" t="s">
        <v>138</v>
      </c>
      <c r="AU537" s="173" t="s">
        <v>136</v>
      </c>
      <c r="AV537" s="14" t="s">
        <v>135</v>
      </c>
      <c r="AW537" s="14" t="s">
        <v>34</v>
      </c>
      <c r="AX537" s="14" t="s">
        <v>80</v>
      </c>
      <c r="AY537" s="173" t="s">
        <v>126</v>
      </c>
    </row>
    <row r="538" spans="1:65" s="2" customFormat="1" ht="16.5" customHeight="1">
      <c r="A538" s="34"/>
      <c r="B538" s="149"/>
      <c r="C538" s="195" t="s">
        <v>626</v>
      </c>
      <c r="D538" s="195" t="s">
        <v>246</v>
      </c>
      <c r="E538" s="196" t="s">
        <v>627</v>
      </c>
      <c r="F538" s="197" t="s">
        <v>628</v>
      </c>
      <c r="G538" s="198" t="s">
        <v>405</v>
      </c>
      <c r="H538" s="199">
        <v>9</v>
      </c>
      <c r="I538" s="200"/>
      <c r="J538" s="201">
        <f>ROUND(I538*H538,2)</f>
        <v>0</v>
      </c>
      <c r="K538" s="197" t="s">
        <v>134</v>
      </c>
      <c r="L538" s="202"/>
      <c r="M538" s="203" t="s">
        <v>3</v>
      </c>
      <c r="N538" s="204" t="s">
        <v>43</v>
      </c>
      <c r="O538" s="55"/>
      <c r="P538" s="159">
        <f>O538*H538</f>
        <v>0</v>
      </c>
      <c r="Q538" s="159">
        <v>3.5000000000000001E-3</v>
      </c>
      <c r="R538" s="159">
        <f>Q538*H538</f>
        <v>3.15E-2</v>
      </c>
      <c r="S538" s="159">
        <v>0</v>
      </c>
      <c r="T538" s="160">
        <f>S538*H538</f>
        <v>0</v>
      </c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R538" s="161" t="s">
        <v>439</v>
      </c>
      <c r="AT538" s="161" t="s">
        <v>246</v>
      </c>
      <c r="AU538" s="161" t="s">
        <v>136</v>
      </c>
      <c r="AY538" s="19" t="s">
        <v>126</v>
      </c>
      <c r="BE538" s="162">
        <f>IF(N538="základní",J538,0)</f>
        <v>0</v>
      </c>
      <c r="BF538" s="162">
        <f>IF(N538="snížená",J538,0)</f>
        <v>0</v>
      </c>
      <c r="BG538" s="162">
        <f>IF(N538="zákl. přenesená",J538,0)</f>
        <v>0</v>
      </c>
      <c r="BH538" s="162">
        <f>IF(N538="sníž. přenesená",J538,0)</f>
        <v>0</v>
      </c>
      <c r="BI538" s="162">
        <f>IF(N538="nulová",J538,0)</f>
        <v>0</v>
      </c>
      <c r="BJ538" s="19" t="s">
        <v>80</v>
      </c>
      <c r="BK538" s="162">
        <f>ROUND(I538*H538,2)</f>
        <v>0</v>
      </c>
      <c r="BL538" s="19" t="s">
        <v>439</v>
      </c>
      <c r="BM538" s="161" t="s">
        <v>629</v>
      </c>
    </row>
    <row r="539" spans="1:65" s="13" customFormat="1">
      <c r="B539" s="163"/>
      <c r="D539" s="164" t="s">
        <v>138</v>
      </c>
      <c r="E539" s="165" t="s">
        <v>3</v>
      </c>
      <c r="F539" s="166" t="s">
        <v>630</v>
      </c>
      <c r="H539" s="167">
        <v>4</v>
      </c>
      <c r="I539" s="168"/>
      <c r="L539" s="163"/>
      <c r="M539" s="169"/>
      <c r="N539" s="170"/>
      <c r="O539" s="170"/>
      <c r="P539" s="170"/>
      <c r="Q539" s="170"/>
      <c r="R539" s="170"/>
      <c r="S539" s="170"/>
      <c r="T539" s="171"/>
      <c r="AT539" s="165" t="s">
        <v>138</v>
      </c>
      <c r="AU539" s="165" t="s">
        <v>136</v>
      </c>
      <c r="AV539" s="13" t="s">
        <v>82</v>
      </c>
      <c r="AW539" s="13" t="s">
        <v>34</v>
      </c>
      <c r="AX539" s="13" t="s">
        <v>72</v>
      </c>
      <c r="AY539" s="165" t="s">
        <v>126</v>
      </c>
    </row>
    <row r="540" spans="1:65" s="16" customFormat="1">
      <c r="B540" s="187"/>
      <c r="D540" s="164" t="s">
        <v>138</v>
      </c>
      <c r="E540" s="188" t="s">
        <v>3</v>
      </c>
      <c r="F540" s="189" t="s">
        <v>189</v>
      </c>
      <c r="H540" s="190">
        <v>4</v>
      </c>
      <c r="I540" s="191"/>
      <c r="L540" s="187"/>
      <c r="M540" s="192"/>
      <c r="N540" s="193"/>
      <c r="O540" s="193"/>
      <c r="P540" s="193"/>
      <c r="Q540" s="193"/>
      <c r="R540" s="193"/>
      <c r="S540" s="193"/>
      <c r="T540" s="194"/>
      <c r="AT540" s="188" t="s">
        <v>138</v>
      </c>
      <c r="AU540" s="188" t="s">
        <v>136</v>
      </c>
      <c r="AV540" s="16" t="s">
        <v>136</v>
      </c>
      <c r="AW540" s="16" t="s">
        <v>34</v>
      </c>
      <c r="AX540" s="16" t="s">
        <v>72</v>
      </c>
      <c r="AY540" s="188" t="s">
        <v>126</v>
      </c>
    </row>
    <row r="541" spans="1:65" s="15" customFormat="1">
      <c r="B541" s="180"/>
      <c r="D541" s="164" t="s">
        <v>138</v>
      </c>
      <c r="E541" s="181" t="s">
        <v>3</v>
      </c>
      <c r="F541" s="182" t="s">
        <v>618</v>
      </c>
      <c r="H541" s="181" t="s">
        <v>3</v>
      </c>
      <c r="I541" s="183"/>
      <c r="L541" s="180"/>
      <c r="M541" s="184"/>
      <c r="N541" s="185"/>
      <c r="O541" s="185"/>
      <c r="P541" s="185"/>
      <c r="Q541" s="185"/>
      <c r="R541" s="185"/>
      <c r="S541" s="185"/>
      <c r="T541" s="186"/>
      <c r="AT541" s="181" t="s">
        <v>138</v>
      </c>
      <c r="AU541" s="181" t="s">
        <v>136</v>
      </c>
      <c r="AV541" s="15" t="s">
        <v>80</v>
      </c>
      <c r="AW541" s="15" t="s">
        <v>34</v>
      </c>
      <c r="AX541" s="15" t="s">
        <v>72</v>
      </c>
      <c r="AY541" s="181" t="s">
        <v>126</v>
      </c>
    </row>
    <row r="542" spans="1:65" s="13" customFormat="1">
      <c r="B542" s="163"/>
      <c r="D542" s="164" t="s">
        <v>138</v>
      </c>
      <c r="E542" s="165" t="s">
        <v>3</v>
      </c>
      <c r="F542" s="166" t="s">
        <v>619</v>
      </c>
      <c r="H542" s="167">
        <v>2</v>
      </c>
      <c r="I542" s="168"/>
      <c r="L542" s="163"/>
      <c r="M542" s="169"/>
      <c r="N542" s="170"/>
      <c r="O542" s="170"/>
      <c r="P542" s="170"/>
      <c r="Q542" s="170"/>
      <c r="R542" s="170"/>
      <c r="S542" s="170"/>
      <c r="T542" s="171"/>
      <c r="AT542" s="165" t="s">
        <v>138</v>
      </c>
      <c r="AU542" s="165" t="s">
        <v>136</v>
      </c>
      <c r="AV542" s="13" t="s">
        <v>82</v>
      </c>
      <c r="AW542" s="13" t="s">
        <v>34</v>
      </c>
      <c r="AX542" s="13" t="s">
        <v>72</v>
      </c>
      <c r="AY542" s="165" t="s">
        <v>126</v>
      </c>
    </row>
    <row r="543" spans="1:65" s="13" customFormat="1">
      <c r="B543" s="163"/>
      <c r="D543" s="164" t="s">
        <v>138</v>
      </c>
      <c r="E543" s="165" t="s">
        <v>3</v>
      </c>
      <c r="F543" s="166" t="s">
        <v>620</v>
      </c>
      <c r="H543" s="167">
        <v>1</v>
      </c>
      <c r="I543" s="168"/>
      <c r="L543" s="163"/>
      <c r="M543" s="169"/>
      <c r="N543" s="170"/>
      <c r="O543" s="170"/>
      <c r="P543" s="170"/>
      <c r="Q543" s="170"/>
      <c r="R543" s="170"/>
      <c r="S543" s="170"/>
      <c r="T543" s="171"/>
      <c r="AT543" s="165" t="s">
        <v>138</v>
      </c>
      <c r="AU543" s="165" t="s">
        <v>136</v>
      </c>
      <c r="AV543" s="13" t="s">
        <v>82</v>
      </c>
      <c r="AW543" s="13" t="s">
        <v>34</v>
      </c>
      <c r="AX543" s="13" t="s">
        <v>72</v>
      </c>
      <c r="AY543" s="165" t="s">
        <v>126</v>
      </c>
    </row>
    <row r="544" spans="1:65" s="13" customFormat="1">
      <c r="B544" s="163"/>
      <c r="D544" s="164" t="s">
        <v>138</v>
      </c>
      <c r="E544" s="165" t="s">
        <v>3</v>
      </c>
      <c r="F544" s="166" t="s">
        <v>621</v>
      </c>
      <c r="H544" s="167">
        <v>1</v>
      </c>
      <c r="I544" s="168"/>
      <c r="L544" s="163"/>
      <c r="M544" s="169"/>
      <c r="N544" s="170"/>
      <c r="O544" s="170"/>
      <c r="P544" s="170"/>
      <c r="Q544" s="170"/>
      <c r="R544" s="170"/>
      <c r="S544" s="170"/>
      <c r="T544" s="171"/>
      <c r="AT544" s="165" t="s">
        <v>138</v>
      </c>
      <c r="AU544" s="165" t="s">
        <v>136</v>
      </c>
      <c r="AV544" s="13" t="s">
        <v>82</v>
      </c>
      <c r="AW544" s="13" t="s">
        <v>34</v>
      </c>
      <c r="AX544" s="13" t="s">
        <v>72</v>
      </c>
      <c r="AY544" s="165" t="s">
        <v>126</v>
      </c>
    </row>
    <row r="545" spans="1:65" s="13" customFormat="1">
      <c r="B545" s="163"/>
      <c r="D545" s="164" t="s">
        <v>138</v>
      </c>
      <c r="E545" s="165" t="s">
        <v>3</v>
      </c>
      <c r="F545" s="166" t="s">
        <v>555</v>
      </c>
      <c r="H545" s="167">
        <v>1</v>
      </c>
      <c r="I545" s="168"/>
      <c r="L545" s="163"/>
      <c r="M545" s="169"/>
      <c r="N545" s="170"/>
      <c r="O545" s="170"/>
      <c r="P545" s="170"/>
      <c r="Q545" s="170"/>
      <c r="R545" s="170"/>
      <c r="S545" s="170"/>
      <c r="T545" s="171"/>
      <c r="AT545" s="165" t="s">
        <v>138</v>
      </c>
      <c r="AU545" s="165" t="s">
        <v>136</v>
      </c>
      <c r="AV545" s="13" t="s">
        <v>82</v>
      </c>
      <c r="AW545" s="13" t="s">
        <v>34</v>
      </c>
      <c r="AX545" s="13" t="s">
        <v>72</v>
      </c>
      <c r="AY545" s="165" t="s">
        <v>126</v>
      </c>
    </row>
    <row r="546" spans="1:65" s="16" customFormat="1">
      <c r="B546" s="187"/>
      <c r="D546" s="164" t="s">
        <v>138</v>
      </c>
      <c r="E546" s="188" t="s">
        <v>3</v>
      </c>
      <c r="F546" s="189" t="s">
        <v>189</v>
      </c>
      <c r="H546" s="190">
        <v>5</v>
      </c>
      <c r="I546" s="191"/>
      <c r="L546" s="187"/>
      <c r="M546" s="192"/>
      <c r="N546" s="193"/>
      <c r="O546" s="193"/>
      <c r="P546" s="193"/>
      <c r="Q546" s="193"/>
      <c r="R546" s="193"/>
      <c r="S546" s="193"/>
      <c r="T546" s="194"/>
      <c r="AT546" s="188" t="s">
        <v>138</v>
      </c>
      <c r="AU546" s="188" t="s">
        <v>136</v>
      </c>
      <c r="AV546" s="16" t="s">
        <v>136</v>
      </c>
      <c r="AW546" s="16" t="s">
        <v>34</v>
      </c>
      <c r="AX546" s="16" t="s">
        <v>72</v>
      </c>
      <c r="AY546" s="188" t="s">
        <v>126</v>
      </c>
    </row>
    <row r="547" spans="1:65" s="14" customFormat="1">
      <c r="B547" s="172"/>
      <c r="D547" s="164" t="s">
        <v>138</v>
      </c>
      <c r="E547" s="173" t="s">
        <v>3</v>
      </c>
      <c r="F547" s="174" t="s">
        <v>140</v>
      </c>
      <c r="H547" s="175">
        <v>9</v>
      </c>
      <c r="I547" s="176"/>
      <c r="L547" s="172"/>
      <c r="M547" s="177"/>
      <c r="N547" s="178"/>
      <c r="O547" s="178"/>
      <c r="P547" s="178"/>
      <c r="Q547" s="178"/>
      <c r="R547" s="178"/>
      <c r="S547" s="178"/>
      <c r="T547" s="179"/>
      <c r="AT547" s="173" t="s">
        <v>138</v>
      </c>
      <c r="AU547" s="173" t="s">
        <v>136</v>
      </c>
      <c r="AV547" s="14" t="s">
        <v>135</v>
      </c>
      <c r="AW547" s="14" t="s">
        <v>34</v>
      </c>
      <c r="AX547" s="14" t="s">
        <v>80</v>
      </c>
      <c r="AY547" s="173" t="s">
        <v>126</v>
      </c>
    </row>
    <row r="548" spans="1:65" s="2" customFormat="1" ht="21.75" customHeight="1">
      <c r="A548" s="34"/>
      <c r="B548" s="149"/>
      <c r="C548" s="150" t="s">
        <v>631</v>
      </c>
      <c r="D548" s="150" t="s">
        <v>130</v>
      </c>
      <c r="E548" s="151" t="s">
        <v>632</v>
      </c>
      <c r="F548" s="152" t="s">
        <v>633</v>
      </c>
      <c r="G548" s="153" t="s">
        <v>405</v>
      </c>
      <c r="H548" s="154">
        <v>2</v>
      </c>
      <c r="I548" s="155"/>
      <c r="J548" s="156">
        <f>ROUND(I548*H548,2)</f>
        <v>0</v>
      </c>
      <c r="K548" s="152" t="s">
        <v>134</v>
      </c>
      <c r="L548" s="35"/>
      <c r="M548" s="157" t="s">
        <v>3</v>
      </c>
      <c r="N548" s="158" t="s">
        <v>43</v>
      </c>
      <c r="O548" s="55"/>
      <c r="P548" s="159">
        <f>O548*H548</f>
        <v>0</v>
      </c>
      <c r="Q548" s="159">
        <v>3.4000000000000002E-4</v>
      </c>
      <c r="R548" s="159">
        <f>Q548*H548</f>
        <v>6.8000000000000005E-4</v>
      </c>
      <c r="S548" s="159">
        <v>0</v>
      </c>
      <c r="T548" s="160">
        <f>S548*H548</f>
        <v>0</v>
      </c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R548" s="161" t="s">
        <v>135</v>
      </c>
      <c r="AT548" s="161" t="s">
        <v>130</v>
      </c>
      <c r="AU548" s="161" t="s">
        <v>136</v>
      </c>
      <c r="AY548" s="19" t="s">
        <v>126</v>
      </c>
      <c r="BE548" s="162">
        <f>IF(N548="základní",J548,0)</f>
        <v>0</v>
      </c>
      <c r="BF548" s="162">
        <f>IF(N548="snížená",J548,0)</f>
        <v>0</v>
      </c>
      <c r="BG548" s="162">
        <f>IF(N548="zákl. přenesená",J548,0)</f>
        <v>0</v>
      </c>
      <c r="BH548" s="162">
        <f>IF(N548="sníž. přenesená",J548,0)</f>
        <v>0</v>
      </c>
      <c r="BI548" s="162">
        <f>IF(N548="nulová",J548,0)</f>
        <v>0</v>
      </c>
      <c r="BJ548" s="19" t="s">
        <v>80</v>
      </c>
      <c r="BK548" s="162">
        <f>ROUND(I548*H548,2)</f>
        <v>0</v>
      </c>
      <c r="BL548" s="19" t="s">
        <v>135</v>
      </c>
      <c r="BM548" s="161" t="s">
        <v>634</v>
      </c>
    </row>
    <row r="549" spans="1:65" s="13" customFormat="1">
      <c r="B549" s="163"/>
      <c r="D549" s="164" t="s">
        <v>138</v>
      </c>
      <c r="E549" s="165" t="s">
        <v>3</v>
      </c>
      <c r="F549" s="166" t="s">
        <v>635</v>
      </c>
      <c r="H549" s="167">
        <v>2</v>
      </c>
      <c r="I549" s="168"/>
      <c r="L549" s="163"/>
      <c r="M549" s="169"/>
      <c r="N549" s="170"/>
      <c r="O549" s="170"/>
      <c r="P549" s="170"/>
      <c r="Q549" s="170"/>
      <c r="R549" s="170"/>
      <c r="S549" s="170"/>
      <c r="T549" s="171"/>
      <c r="AT549" s="165" t="s">
        <v>138</v>
      </c>
      <c r="AU549" s="165" t="s">
        <v>136</v>
      </c>
      <c r="AV549" s="13" t="s">
        <v>82</v>
      </c>
      <c r="AW549" s="13" t="s">
        <v>34</v>
      </c>
      <c r="AX549" s="13" t="s">
        <v>72</v>
      </c>
      <c r="AY549" s="165" t="s">
        <v>126</v>
      </c>
    </row>
    <row r="550" spans="1:65" s="14" customFormat="1">
      <c r="B550" s="172"/>
      <c r="D550" s="164" t="s">
        <v>138</v>
      </c>
      <c r="E550" s="173" t="s">
        <v>3</v>
      </c>
      <c r="F550" s="174" t="s">
        <v>140</v>
      </c>
      <c r="H550" s="175">
        <v>2</v>
      </c>
      <c r="I550" s="176"/>
      <c r="L550" s="172"/>
      <c r="M550" s="177"/>
      <c r="N550" s="178"/>
      <c r="O550" s="178"/>
      <c r="P550" s="178"/>
      <c r="Q550" s="178"/>
      <c r="R550" s="178"/>
      <c r="S550" s="178"/>
      <c r="T550" s="179"/>
      <c r="AT550" s="173" t="s">
        <v>138</v>
      </c>
      <c r="AU550" s="173" t="s">
        <v>136</v>
      </c>
      <c r="AV550" s="14" t="s">
        <v>135</v>
      </c>
      <c r="AW550" s="14" t="s">
        <v>34</v>
      </c>
      <c r="AX550" s="14" t="s">
        <v>80</v>
      </c>
      <c r="AY550" s="173" t="s">
        <v>126</v>
      </c>
    </row>
    <row r="551" spans="1:65" s="2" customFormat="1" ht="21.75" customHeight="1">
      <c r="A551" s="34"/>
      <c r="B551" s="149"/>
      <c r="C551" s="195" t="s">
        <v>636</v>
      </c>
      <c r="D551" s="195" t="s">
        <v>246</v>
      </c>
      <c r="E551" s="196" t="s">
        <v>637</v>
      </c>
      <c r="F551" s="197" t="s">
        <v>638</v>
      </c>
      <c r="G551" s="198" t="s">
        <v>405</v>
      </c>
      <c r="H551" s="199">
        <v>2</v>
      </c>
      <c r="I551" s="200"/>
      <c r="J551" s="201">
        <f>ROUND(I551*H551,2)</f>
        <v>0</v>
      </c>
      <c r="K551" s="197" t="s">
        <v>134</v>
      </c>
      <c r="L551" s="202"/>
      <c r="M551" s="203" t="s">
        <v>3</v>
      </c>
      <c r="N551" s="204" t="s">
        <v>43</v>
      </c>
      <c r="O551" s="55"/>
      <c r="P551" s="159">
        <f>O551*H551</f>
        <v>0</v>
      </c>
      <c r="Q551" s="159">
        <v>4.8000000000000001E-2</v>
      </c>
      <c r="R551" s="159">
        <f>Q551*H551</f>
        <v>9.6000000000000002E-2</v>
      </c>
      <c r="S551" s="159">
        <v>0</v>
      </c>
      <c r="T551" s="160">
        <f>S551*H551</f>
        <v>0</v>
      </c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R551" s="161" t="s">
        <v>193</v>
      </c>
      <c r="AT551" s="161" t="s">
        <v>246</v>
      </c>
      <c r="AU551" s="161" t="s">
        <v>136</v>
      </c>
      <c r="AY551" s="19" t="s">
        <v>126</v>
      </c>
      <c r="BE551" s="162">
        <f>IF(N551="základní",J551,0)</f>
        <v>0</v>
      </c>
      <c r="BF551" s="162">
        <f>IF(N551="snížená",J551,0)</f>
        <v>0</v>
      </c>
      <c r="BG551" s="162">
        <f>IF(N551="zákl. přenesená",J551,0)</f>
        <v>0</v>
      </c>
      <c r="BH551" s="162">
        <f>IF(N551="sníž. přenesená",J551,0)</f>
        <v>0</v>
      </c>
      <c r="BI551" s="162">
        <f>IF(N551="nulová",J551,0)</f>
        <v>0</v>
      </c>
      <c r="BJ551" s="19" t="s">
        <v>80</v>
      </c>
      <c r="BK551" s="162">
        <f>ROUND(I551*H551,2)</f>
        <v>0</v>
      </c>
      <c r="BL551" s="19" t="s">
        <v>135</v>
      </c>
      <c r="BM551" s="161" t="s">
        <v>639</v>
      </c>
    </row>
    <row r="552" spans="1:65" s="13" customFormat="1">
      <c r="B552" s="163"/>
      <c r="D552" s="164" t="s">
        <v>138</v>
      </c>
      <c r="E552" s="165" t="s">
        <v>3</v>
      </c>
      <c r="F552" s="166" t="s">
        <v>635</v>
      </c>
      <c r="H552" s="167">
        <v>2</v>
      </c>
      <c r="I552" s="168"/>
      <c r="L552" s="163"/>
      <c r="M552" s="169"/>
      <c r="N552" s="170"/>
      <c r="O552" s="170"/>
      <c r="P552" s="170"/>
      <c r="Q552" s="170"/>
      <c r="R552" s="170"/>
      <c r="S552" s="170"/>
      <c r="T552" s="171"/>
      <c r="AT552" s="165" t="s">
        <v>138</v>
      </c>
      <c r="AU552" s="165" t="s">
        <v>136</v>
      </c>
      <c r="AV552" s="13" t="s">
        <v>82</v>
      </c>
      <c r="AW552" s="13" t="s">
        <v>34</v>
      </c>
      <c r="AX552" s="13" t="s">
        <v>72</v>
      </c>
      <c r="AY552" s="165" t="s">
        <v>126</v>
      </c>
    </row>
    <row r="553" spans="1:65" s="14" customFormat="1">
      <c r="B553" s="172"/>
      <c r="D553" s="164" t="s">
        <v>138</v>
      </c>
      <c r="E553" s="173" t="s">
        <v>3</v>
      </c>
      <c r="F553" s="174" t="s">
        <v>140</v>
      </c>
      <c r="H553" s="175">
        <v>2</v>
      </c>
      <c r="I553" s="176"/>
      <c r="L553" s="172"/>
      <c r="M553" s="177"/>
      <c r="N553" s="178"/>
      <c r="O553" s="178"/>
      <c r="P553" s="178"/>
      <c r="Q553" s="178"/>
      <c r="R553" s="178"/>
      <c r="S553" s="178"/>
      <c r="T553" s="179"/>
      <c r="AT553" s="173" t="s">
        <v>138</v>
      </c>
      <c r="AU553" s="173" t="s">
        <v>136</v>
      </c>
      <c r="AV553" s="14" t="s">
        <v>135</v>
      </c>
      <c r="AW553" s="14" t="s">
        <v>34</v>
      </c>
      <c r="AX553" s="14" t="s">
        <v>80</v>
      </c>
      <c r="AY553" s="173" t="s">
        <v>126</v>
      </c>
    </row>
    <row r="554" spans="1:65" s="2" customFormat="1" ht="44.25" customHeight="1">
      <c r="A554" s="34"/>
      <c r="B554" s="149"/>
      <c r="C554" s="150" t="s">
        <v>640</v>
      </c>
      <c r="D554" s="150" t="s">
        <v>130</v>
      </c>
      <c r="E554" s="151" t="s">
        <v>641</v>
      </c>
      <c r="F554" s="152" t="s">
        <v>642</v>
      </c>
      <c r="G554" s="153" t="s">
        <v>405</v>
      </c>
      <c r="H554" s="154">
        <v>2</v>
      </c>
      <c r="I554" s="155"/>
      <c r="J554" s="156">
        <f>ROUND(I554*H554,2)</f>
        <v>0</v>
      </c>
      <c r="K554" s="152" t="s">
        <v>134</v>
      </c>
      <c r="L554" s="35"/>
      <c r="M554" s="157" t="s">
        <v>3</v>
      </c>
      <c r="N554" s="158" t="s">
        <v>43</v>
      </c>
      <c r="O554" s="55"/>
      <c r="P554" s="159">
        <f>O554*H554</f>
        <v>0</v>
      </c>
      <c r="Q554" s="159">
        <v>1.65E-3</v>
      </c>
      <c r="R554" s="159">
        <f>Q554*H554</f>
        <v>3.3E-3</v>
      </c>
      <c r="S554" s="159">
        <v>0</v>
      </c>
      <c r="T554" s="160">
        <f>S554*H554</f>
        <v>0</v>
      </c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R554" s="161" t="s">
        <v>135</v>
      </c>
      <c r="AT554" s="161" t="s">
        <v>130</v>
      </c>
      <c r="AU554" s="161" t="s">
        <v>136</v>
      </c>
      <c r="AY554" s="19" t="s">
        <v>126</v>
      </c>
      <c r="BE554" s="162">
        <f>IF(N554="základní",J554,0)</f>
        <v>0</v>
      </c>
      <c r="BF554" s="162">
        <f>IF(N554="snížená",J554,0)</f>
        <v>0</v>
      </c>
      <c r="BG554" s="162">
        <f>IF(N554="zákl. přenesená",J554,0)</f>
        <v>0</v>
      </c>
      <c r="BH554" s="162">
        <f>IF(N554="sníž. přenesená",J554,0)</f>
        <v>0</v>
      </c>
      <c r="BI554" s="162">
        <f>IF(N554="nulová",J554,0)</f>
        <v>0</v>
      </c>
      <c r="BJ554" s="19" t="s">
        <v>80</v>
      </c>
      <c r="BK554" s="162">
        <f>ROUND(I554*H554,2)</f>
        <v>0</v>
      </c>
      <c r="BL554" s="19" t="s">
        <v>135</v>
      </c>
      <c r="BM554" s="161" t="s">
        <v>643</v>
      </c>
    </row>
    <row r="555" spans="1:65" s="15" customFormat="1">
      <c r="B555" s="180"/>
      <c r="D555" s="164" t="s">
        <v>138</v>
      </c>
      <c r="E555" s="181" t="s">
        <v>3</v>
      </c>
      <c r="F555" s="182" t="s">
        <v>644</v>
      </c>
      <c r="H555" s="181" t="s">
        <v>3</v>
      </c>
      <c r="I555" s="183"/>
      <c r="L555" s="180"/>
      <c r="M555" s="184"/>
      <c r="N555" s="185"/>
      <c r="O555" s="185"/>
      <c r="P555" s="185"/>
      <c r="Q555" s="185"/>
      <c r="R555" s="185"/>
      <c r="S555" s="185"/>
      <c r="T555" s="186"/>
      <c r="AT555" s="181" t="s">
        <v>138</v>
      </c>
      <c r="AU555" s="181" t="s">
        <v>136</v>
      </c>
      <c r="AV555" s="15" t="s">
        <v>80</v>
      </c>
      <c r="AW555" s="15" t="s">
        <v>34</v>
      </c>
      <c r="AX555" s="15" t="s">
        <v>72</v>
      </c>
      <c r="AY555" s="181" t="s">
        <v>126</v>
      </c>
    </row>
    <row r="556" spans="1:65" s="13" customFormat="1">
      <c r="B556" s="163"/>
      <c r="D556" s="164" t="s">
        <v>138</v>
      </c>
      <c r="E556" s="165" t="s">
        <v>3</v>
      </c>
      <c r="F556" s="166" t="s">
        <v>645</v>
      </c>
      <c r="H556" s="167">
        <v>2</v>
      </c>
      <c r="I556" s="168"/>
      <c r="L556" s="163"/>
      <c r="M556" s="169"/>
      <c r="N556" s="170"/>
      <c r="O556" s="170"/>
      <c r="P556" s="170"/>
      <c r="Q556" s="170"/>
      <c r="R556" s="170"/>
      <c r="S556" s="170"/>
      <c r="T556" s="171"/>
      <c r="AT556" s="165" t="s">
        <v>138</v>
      </c>
      <c r="AU556" s="165" t="s">
        <v>136</v>
      </c>
      <c r="AV556" s="13" t="s">
        <v>82</v>
      </c>
      <c r="AW556" s="13" t="s">
        <v>34</v>
      </c>
      <c r="AX556" s="13" t="s">
        <v>72</v>
      </c>
      <c r="AY556" s="165" t="s">
        <v>126</v>
      </c>
    </row>
    <row r="557" spans="1:65" s="14" customFormat="1">
      <c r="B557" s="172"/>
      <c r="D557" s="164" t="s">
        <v>138</v>
      </c>
      <c r="E557" s="173" t="s">
        <v>3</v>
      </c>
      <c r="F557" s="174" t="s">
        <v>140</v>
      </c>
      <c r="H557" s="175">
        <v>2</v>
      </c>
      <c r="I557" s="176"/>
      <c r="L557" s="172"/>
      <c r="M557" s="177"/>
      <c r="N557" s="178"/>
      <c r="O557" s="178"/>
      <c r="P557" s="178"/>
      <c r="Q557" s="178"/>
      <c r="R557" s="178"/>
      <c r="S557" s="178"/>
      <c r="T557" s="179"/>
      <c r="AT557" s="173" t="s">
        <v>138</v>
      </c>
      <c r="AU557" s="173" t="s">
        <v>136</v>
      </c>
      <c r="AV557" s="14" t="s">
        <v>135</v>
      </c>
      <c r="AW557" s="14" t="s">
        <v>34</v>
      </c>
      <c r="AX557" s="14" t="s">
        <v>80</v>
      </c>
      <c r="AY557" s="173" t="s">
        <v>126</v>
      </c>
    </row>
    <row r="558" spans="1:65" s="2" customFormat="1" ht="21.75" customHeight="1">
      <c r="A558" s="34"/>
      <c r="B558" s="149"/>
      <c r="C558" s="195" t="s">
        <v>646</v>
      </c>
      <c r="D558" s="195" t="s">
        <v>246</v>
      </c>
      <c r="E558" s="196" t="s">
        <v>647</v>
      </c>
      <c r="F558" s="197" t="s">
        <v>648</v>
      </c>
      <c r="G558" s="198" t="s">
        <v>405</v>
      </c>
      <c r="H558" s="199">
        <v>2</v>
      </c>
      <c r="I558" s="200"/>
      <c r="J558" s="201">
        <f>ROUND(I558*H558,2)</f>
        <v>0</v>
      </c>
      <c r="K558" s="197" t="s">
        <v>134</v>
      </c>
      <c r="L558" s="202"/>
      <c r="M558" s="203" t="s">
        <v>3</v>
      </c>
      <c r="N558" s="204" t="s">
        <v>43</v>
      </c>
      <c r="O558" s="55"/>
      <c r="P558" s="159">
        <f>O558*H558</f>
        <v>0</v>
      </c>
      <c r="Q558" s="159">
        <v>2.3E-2</v>
      </c>
      <c r="R558" s="159">
        <f>Q558*H558</f>
        <v>4.5999999999999999E-2</v>
      </c>
      <c r="S558" s="159">
        <v>0</v>
      </c>
      <c r="T558" s="160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61" t="s">
        <v>193</v>
      </c>
      <c r="AT558" s="161" t="s">
        <v>246</v>
      </c>
      <c r="AU558" s="161" t="s">
        <v>136</v>
      </c>
      <c r="AY558" s="19" t="s">
        <v>126</v>
      </c>
      <c r="BE558" s="162">
        <f>IF(N558="základní",J558,0)</f>
        <v>0</v>
      </c>
      <c r="BF558" s="162">
        <f>IF(N558="snížená",J558,0)</f>
        <v>0</v>
      </c>
      <c r="BG558" s="162">
        <f>IF(N558="zákl. přenesená",J558,0)</f>
        <v>0</v>
      </c>
      <c r="BH558" s="162">
        <f>IF(N558="sníž. přenesená",J558,0)</f>
        <v>0</v>
      </c>
      <c r="BI558" s="162">
        <f>IF(N558="nulová",J558,0)</f>
        <v>0</v>
      </c>
      <c r="BJ558" s="19" t="s">
        <v>80</v>
      </c>
      <c r="BK558" s="162">
        <f>ROUND(I558*H558,2)</f>
        <v>0</v>
      </c>
      <c r="BL558" s="19" t="s">
        <v>135</v>
      </c>
      <c r="BM558" s="161" t="s">
        <v>649</v>
      </c>
    </row>
    <row r="559" spans="1:65" s="15" customFormat="1">
      <c r="B559" s="180"/>
      <c r="D559" s="164" t="s">
        <v>138</v>
      </c>
      <c r="E559" s="181" t="s">
        <v>3</v>
      </c>
      <c r="F559" s="182" t="s">
        <v>644</v>
      </c>
      <c r="H559" s="181" t="s">
        <v>3</v>
      </c>
      <c r="I559" s="183"/>
      <c r="L559" s="180"/>
      <c r="M559" s="184"/>
      <c r="N559" s="185"/>
      <c r="O559" s="185"/>
      <c r="P559" s="185"/>
      <c r="Q559" s="185"/>
      <c r="R559" s="185"/>
      <c r="S559" s="185"/>
      <c r="T559" s="186"/>
      <c r="AT559" s="181" t="s">
        <v>138</v>
      </c>
      <c r="AU559" s="181" t="s">
        <v>136</v>
      </c>
      <c r="AV559" s="15" t="s">
        <v>80</v>
      </c>
      <c r="AW559" s="15" t="s">
        <v>34</v>
      </c>
      <c r="AX559" s="15" t="s">
        <v>72</v>
      </c>
      <c r="AY559" s="181" t="s">
        <v>126</v>
      </c>
    </row>
    <row r="560" spans="1:65" s="13" customFormat="1">
      <c r="B560" s="163"/>
      <c r="D560" s="164" t="s">
        <v>138</v>
      </c>
      <c r="E560" s="165" t="s">
        <v>3</v>
      </c>
      <c r="F560" s="166" t="s">
        <v>645</v>
      </c>
      <c r="H560" s="167">
        <v>2</v>
      </c>
      <c r="I560" s="168"/>
      <c r="L560" s="163"/>
      <c r="M560" s="169"/>
      <c r="N560" s="170"/>
      <c r="O560" s="170"/>
      <c r="P560" s="170"/>
      <c r="Q560" s="170"/>
      <c r="R560" s="170"/>
      <c r="S560" s="170"/>
      <c r="T560" s="171"/>
      <c r="AT560" s="165" t="s">
        <v>138</v>
      </c>
      <c r="AU560" s="165" t="s">
        <v>136</v>
      </c>
      <c r="AV560" s="13" t="s">
        <v>82</v>
      </c>
      <c r="AW560" s="13" t="s">
        <v>34</v>
      </c>
      <c r="AX560" s="13" t="s">
        <v>72</v>
      </c>
      <c r="AY560" s="165" t="s">
        <v>126</v>
      </c>
    </row>
    <row r="561" spans="1:65" s="14" customFormat="1">
      <c r="B561" s="172"/>
      <c r="D561" s="164" t="s">
        <v>138</v>
      </c>
      <c r="E561" s="173" t="s">
        <v>3</v>
      </c>
      <c r="F561" s="174" t="s">
        <v>140</v>
      </c>
      <c r="H561" s="175">
        <v>2</v>
      </c>
      <c r="I561" s="176"/>
      <c r="L561" s="172"/>
      <c r="M561" s="177"/>
      <c r="N561" s="178"/>
      <c r="O561" s="178"/>
      <c r="P561" s="178"/>
      <c r="Q561" s="178"/>
      <c r="R561" s="178"/>
      <c r="S561" s="178"/>
      <c r="T561" s="179"/>
      <c r="AT561" s="173" t="s">
        <v>138</v>
      </c>
      <c r="AU561" s="173" t="s">
        <v>136</v>
      </c>
      <c r="AV561" s="14" t="s">
        <v>135</v>
      </c>
      <c r="AW561" s="14" t="s">
        <v>34</v>
      </c>
      <c r="AX561" s="14" t="s">
        <v>80</v>
      </c>
      <c r="AY561" s="173" t="s">
        <v>126</v>
      </c>
    </row>
    <row r="562" spans="1:65" s="2" customFormat="1" ht="44.25" customHeight="1">
      <c r="A562" s="34"/>
      <c r="B562" s="149"/>
      <c r="C562" s="150" t="s">
        <v>650</v>
      </c>
      <c r="D562" s="150" t="s">
        <v>130</v>
      </c>
      <c r="E562" s="151" t="s">
        <v>651</v>
      </c>
      <c r="F562" s="152" t="s">
        <v>652</v>
      </c>
      <c r="G562" s="153" t="s">
        <v>405</v>
      </c>
      <c r="H562" s="154">
        <v>1</v>
      </c>
      <c r="I562" s="155"/>
      <c r="J562" s="156">
        <f>ROUND(I562*H562,2)</f>
        <v>0</v>
      </c>
      <c r="K562" s="152" t="s">
        <v>134</v>
      </c>
      <c r="L562" s="35"/>
      <c r="M562" s="157" t="s">
        <v>3</v>
      </c>
      <c r="N562" s="158" t="s">
        <v>43</v>
      </c>
      <c r="O562" s="55"/>
      <c r="P562" s="159">
        <f>O562*H562</f>
        <v>0</v>
      </c>
      <c r="Q562" s="159">
        <v>2.96E-3</v>
      </c>
      <c r="R562" s="159">
        <f>Q562*H562</f>
        <v>2.96E-3</v>
      </c>
      <c r="S562" s="159">
        <v>0</v>
      </c>
      <c r="T562" s="160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161" t="s">
        <v>135</v>
      </c>
      <c r="AT562" s="161" t="s">
        <v>130</v>
      </c>
      <c r="AU562" s="161" t="s">
        <v>136</v>
      </c>
      <c r="AY562" s="19" t="s">
        <v>126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9" t="s">
        <v>80</v>
      </c>
      <c r="BK562" s="162">
        <f>ROUND(I562*H562,2)</f>
        <v>0</v>
      </c>
      <c r="BL562" s="19" t="s">
        <v>135</v>
      </c>
      <c r="BM562" s="161" t="s">
        <v>653</v>
      </c>
    </row>
    <row r="563" spans="1:65" s="15" customFormat="1">
      <c r="B563" s="180"/>
      <c r="D563" s="164" t="s">
        <v>138</v>
      </c>
      <c r="E563" s="181" t="s">
        <v>3</v>
      </c>
      <c r="F563" s="182" t="s">
        <v>654</v>
      </c>
      <c r="H563" s="181" t="s">
        <v>3</v>
      </c>
      <c r="I563" s="183"/>
      <c r="L563" s="180"/>
      <c r="M563" s="184"/>
      <c r="N563" s="185"/>
      <c r="O563" s="185"/>
      <c r="P563" s="185"/>
      <c r="Q563" s="185"/>
      <c r="R563" s="185"/>
      <c r="S563" s="185"/>
      <c r="T563" s="186"/>
      <c r="AT563" s="181" t="s">
        <v>138</v>
      </c>
      <c r="AU563" s="181" t="s">
        <v>136</v>
      </c>
      <c r="AV563" s="15" t="s">
        <v>80</v>
      </c>
      <c r="AW563" s="15" t="s">
        <v>34</v>
      </c>
      <c r="AX563" s="15" t="s">
        <v>72</v>
      </c>
      <c r="AY563" s="181" t="s">
        <v>126</v>
      </c>
    </row>
    <row r="564" spans="1:65" s="13" customFormat="1">
      <c r="B564" s="163"/>
      <c r="D564" s="164" t="s">
        <v>138</v>
      </c>
      <c r="E564" s="165" t="s">
        <v>3</v>
      </c>
      <c r="F564" s="166" t="s">
        <v>655</v>
      </c>
      <c r="H564" s="167">
        <v>1</v>
      </c>
      <c r="I564" s="168"/>
      <c r="L564" s="163"/>
      <c r="M564" s="169"/>
      <c r="N564" s="170"/>
      <c r="O564" s="170"/>
      <c r="P564" s="170"/>
      <c r="Q564" s="170"/>
      <c r="R564" s="170"/>
      <c r="S564" s="170"/>
      <c r="T564" s="171"/>
      <c r="AT564" s="165" t="s">
        <v>138</v>
      </c>
      <c r="AU564" s="165" t="s">
        <v>136</v>
      </c>
      <c r="AV564" s="13" t="s">
        <v>82</v>
      </c>
      <c r="AW564" s="13" t="s">
        <v>34</v>
      </c>
      <c r="AX564" s="13" t="s">
        <v>72</v>
      </c>
      <c r="AY564" s="165" t="s">
        <v>126</v>
      </c>
    </row>
    <row r="565" spans="1:65" s="14" customFormat="1">
      <c r="B565" s="172"/>
      <c r="D565" s="164" t="s">
        <v>138</v>
      </c>
      <c r="E565" s="173" t="s">
        <v>3</v>
      </c>
      <c r="F565" s="174" t="s">
        <v>140</v>
      </c>
      <c r="H565" s="175">
        <v>1</v>
      </c>
      <c r="I565" s="176"/>
      <c r="L565" s="172"/>
      <c r="M565" s="177"/>
      <c r="N565" s="178"/>
      <c r="O565" s="178"/>
      <c r="P565" s="178"/>
      <c r="Q565" s="178"/>
      <c r="R565" s="178"/>
      <c r="S565" s="178"/>
      <c r="T565" s="179"/>
      <c r="AT565" s="173" t="s">
        <v>138</v>
      </c>
      <c r="AU565" s="173" t="s">
        <v>136</v>
      </c>
      <c r="AV565" s="14" t="s">
        <v>135</v>
      </c>
      <c r="AW565" s="14" t="s">
        <v>34</v>
      </c>
      <c r="AX565" s="14" t="s">
        <v>80</v>
      </c>
      <c r="AY565" s="173" t="s">
        <v>126</v>
      </c>
    </row>
    <row r="566" spans="1:65" s="2" customFormat="1" ht="21.75" customHeight="1">
      <c r="A566" s="34"/>
      <c r="B566" s="149"/>
      <c r="C566" s="195" t="s">
        <v>656</v>
      </c>
      <c r="D566" s="195" t="s">
        <v>246</v>
      </c>
      <c r="E566" s="196" t="s">
        <v>657</v>
      </c>
      <c r="F566" s="197" t="s">
        <v>658</v>
      </c>
      <c r="G566" s="198" t="s">
        <v>405</v>
      </c>
      <c r="H566" s="199">
        <v>1</v>
      </c>
      <c r="I566" s="200"/>
      <c r="J566" s="201">
        <f>ROUND(I566*H566,2)</f>
        <v>0</v>
      </c>
      <c r="K566" s="197" t="s">
        <v>134</v>
      </c>
      <c r="L566" s="202"/>
      <c r="M566" s="203" t="s">
        <v>3</v>
      </c>
      <c r="N566" s="204" t="s">
        <v>43</v>
      </c>
      <c r="O566" s="55"/>
      <c r="P566" s="159">
        <f>O566*H566</f>
        <v>0</v>
      </c>
      <c r="Q566" s="159">
        <v>3.1E-2</v>
      </c>
      <c r="R566" s="159">
        <f>Q566*H566</f>
        <v>3.1E-2</v>
      </c>
      <c r="S566" s="159">
        <v>0</v>
      </c>
      <c r="T566" s="160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161" t="s">
        <v>193</v>
      </c>
      <c r="AT566" s="161" t="s">
        <v>246</v>
      </c>
      <c r="AU566" s="161" t="s">
        <v>136</v>
      </c>
      <c r="AY566" s="19" t="s">
        <v>126</v>
      </c>
      <c r="BE566" s="162">
        <f>IF(N566="základní",J566,0)</f>
        <v>0</v>
      </c>
      <c r="BF566" s="162">
        <f>IF(N566="snížená",J566,0)</f>
        <v>0</v>
      </c>
      <c r="BG566" s="162">
        <f>IF(N566="zákl. přenesená",J566,0)</f>
        <v>0</v>
      </c>
      <c r="BH566" s="162">
        <f>IF(N566="sníž. přenesená",J566,0)</f>
        <v>0</v>
      </c>
      <c r="BI566" s="162">
        <f>IF(N566="nulová",J566,0)</f>
        <v>0</v>
      </c>
      <c r="BJ566" s="19" t="s">
        <v>80</v>
      </c>
      <c r="BK566" s="162">
        <f>ROUND(I566*H566,2)</f>
        <v>0</v>
      </c>
      <c r="BL566" s="19" t="s">
        <v>135</v>
      </c>
      <c r="BM566" s="161" t="s">
        <v>659</v>
      </c>
    </row>
    <row r="567" spans="1:65" s="15" customFormat="1">
      <c r="B567" s="180"/>
      <c r="D567" s="164" t="s">
        <v>138</v>
      </c>
      <c r="E567" s="181" t="s">
        <v>3</v>
      </c>
      <c r="F567" s="182" t="s">
        <v>654</v>
      </c>
      <c r="H567" s="181" t="s">
        <v>3</v>
      </c>
      <c r="I567" s="183"/>
      <c r="L567" s="180"/>
      <c r="M567" s="184"/>
      <c r="N567" s="185"/>
      <c r="O567" s="185"/>
      <c r="P567" s="185"/>
      <c r="Q567" s="185"/>
      <c r="R567" s="185"/>
      <c r="S567" s="185"/>
      <c r="T567" s="186"/>
      <c r="AT567" s="181" t="s">
        <v>138</v>
      </c>
      <c r="AU567" s="181" t="s">
        <v>136</v>
      </c>
      <c r="AV567" s="15" t="s">
        <v>80</v>
      </c>
      <c r="AW567" s="15" t="s">
        <v>34</v>
      </c>
      <c r="AX567" s="15" t="s">
        <v>72</v>
      </c>
      <c r="AY567" s="181" t="s">
        <v>126</v>
      </c>
    </row>
    <row r="568" spans="1:65" s="13" customFormat="1">
      <c r="B568" s="163"/>
      <c r="D568" s="164" t="s">
        <v>138</v>
      </c>
      <c r="E568" s="165" t="s">
        <v>3</v>
      </c>
      <c r="F568" s="166" t="s">
        <v>655</v>
      </c>
      <c r="H568" s="167">
        <v>1</v>
      </c>
      <c r="I568" s="168"/>
      <c r="L568" s="163"/>
      <c r="M568" s="169"/>
      <c r="N568" s="170"/>
      <c r="O568" s="170"/>
      <c r="P568" s="170"/>
      <c r="Q568" s="170"/>
      <c r="R568" s="170"/>
      <c r="S568" s="170"/>
      <c r="T568" s="171"/>
      <c r="AT568" s="165" t="s">
        <v>138</v>
      </c>
      <c r="AU568" s="165" t="s">
        <v>136</v>
      </c>
      <c r="AV568" s="13" t="s">
        <v>82</v>
      </c>
      <c r="AW568" s="13" t="s">
        <v>34</v>
      </c>
      <c r="AX568" s="13" t="s">
        <v>72</v>
      </c>
      <c r="AY568" s="165" t="s">
        <v>126</v>
      </c>
    </row>
    <row r="569" spans="1:65" s="14" customFormat="1">
      <c r="B569" s="172"/>
      <c r="D569" s="164" t="s">
        <v>138</v>
      </c>
      <c r="E569" s="173" t="s">
        <v>3</v>
      </c>
      <c r="F569" s="174" t="s">
        <v>140</v>
      </c>
      <c r="H569" s="175">
        <v>1</v>
      </c>
      <c r="I569" s="176"/>
      <c r="L569" s="172"/>
      <c r="M569" s="177"/>
      <c r="N569" s="178"/>
      <c r="O569" s="178"/>
      <c r="P569" s="178"/>
      <c r="Q569" s="178"/>
      <c r="R569" s="178"/>
      <c r="S569" s="178"/>
      <c r="T569" s="179"/>
      <c r="AT569" s="173" t="s">
        <v>138</v>
      </c>
      <c r="AU569" s="173" t="s">
        <v>136</v>
      </c>
      <c r="AV569" s="14" t="s">
        <v>135</v>
      </c>
      <c r="AW569" s="14" t="s">
        <v>34</v>
      </c>
      <c r="AX569" s="14" t="s">
        <v>80</v>
      </c>
      <c r="AY569" s="173" t="s">
        <v>126</v>
      </c>
    </row>
    <row r="570" spans="1:65" s="2" customFormat="1" ht="16.5" customHeight="1">
      <c r="A570" s="34"/>
      <c r="B570" s="149"/>
      <c r="C570" s="195" t="s">
        <v>660</v>
      </c>
      <c r="D570" s="195" t="s">
        <v>246</v>
      </c>
      <c r="E570" s="196" t="s">
        <v>661</v>
      </c>
      <c r="F570" s="197" t="s">
        <v>662</v>
      </c>
      <c r="G570" s="198" t="s">
        <v>405</v>
      </c>
      <c r="H570" s="199">
        <v>3</v>
      </c>
      <c r="I570" s="200"/>
      <c r="J570" s="201">
        <f>ROUND(I570*H570,2)</f>
        <v>0</v>
      </c>
      <c r="K570" s="197" t="s">
        <v>134</v>
      </c>
      <c r="L570" s="202"/>
      <c r="M570" s="203" t="s">
        <v>3</v>
      </c>
      <c r="N570" s="204" t="s">
        <v>43</v>
      </c>
      <c r="O570" s="55"/>
      <c r="P570" s="159">
        <f>O570*H570</f>
        <v>0</v>
      </c>
      <c r="Q570" s="159">
        <v>4.0000000000000001E-3</v>
      </c>
      <c r="R570" s="159">
        <f>Q570*H570</f>
        <v>1.2E-2</v>
      </c>
      <c r="S570" s="159">
        <v>0</v>
      </c>
      <c r="T570" s="160">
        <f>S570*H570</f>
        <v>0</v>
      </c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R570" s="161" t="s">
        <v>439</v>
      </c>
      <c r="AT570" s="161" t="s">
        <v>246</v>
      </c>
      <c r="AU570" s="161" t="s">
        <v>136</v>
      </c>
      <c r="AY570" s="19" t="s">
        <v>126</v>
      </c>
      <c r="BE570" s="162">
        <f>IF(N570="základní",J570,0)</f>
        <v>0</v>
      </c>
      <c r="BF570" s="162">
        <f>IF(N570="snížená",J570,0)</f>
        <v>0</v>
      </c>
      <c r="BG570" s="162">
        <f>IF(N570="zákl. přenesená",J570,0)</f>
        <v>0</v>
      </c>
      <c r="BH570" s="162">
        <f>IF(N570="sníž. přenesená",J570,0)</f>
        <v>0</v>
      </c>
      <c r="BI570" s="162">
        <f>IF(N570="nulová",J570,0)</f>
        <v>0</v>
      </c>
      <c r="BJ570" s="19" t="s">
        <v>80</v>
      </c>
      <c r="BK570" s="162">
        <f>ROUND(I570*H570,2)</f>
        <v>0</v>
      </c>
      <c r="BL570" s="19" t="s">
        <v>439</v>
      </c>
      <c r="BM570" s="161" t="s">
        <v>663</v>
      </c>
    </row>
    <row r="571" spans="1:65" s="13" customFormat="1">
      <c r="B571" s="163"/>
      <c r="D571" s="164" t="s">
        <v>138</v>
      </c>
      <c r="E571" s="165" t="s">
        <v>3</v>
      </c>
      <c r="F571" s="166" t="s">
        <v>664</v>
      </c>
      <c r="H571" s="167">
        <v>2</v>
      </c>
      <c r="I571" s="168"/>
      <c r="L571" s="163"/>
      <c r="M571" s="169"/>
      <c r="N571" s="170"/>
      <c r="O571" s="170"/>
      <c r="P571" s="170"/>
      <c r="Q571" s="170"/>
      <c r="R571" s="170"/>
      <c r="S571" s="170"/>
      <c r="T571" s="171"/>
      <c r="AT571" s="165" t="s">
        <v>138</v>
      </c>
      <c r="AU571" s="165" t="s">
        <v>136</v>
      </c>
      <c r="AV571" s="13" t="s">
        <v>82</v>
      </c>
      <c r="AW571" s="13" t="s">
        <v>34</v>
      </c>
      <c r="AX571" s="13" t="s">
        <v>72</v>
      </c>
      <c r="AY571" s="165" t="s">
        <v>126</v>
      </c>
    </row>
    <row r="572" spans="1:65" s="13" customFormat="1">
      <c r="B572" s="163"/>
      <c r="D572" s="164" t="s">
        <v>138</v>
      </c>
      <c r="E572" s="165" t="s">
        <v>3</v>
      </c>
      <c r="F572" s="166" t="s">
        <v>665</v>
      </c>
      <c r="H572" s="167">
        <v>1</v>
      </c>
      <c r="I572" s="168"/>
      <c r="L572" s="163"/>
      <c r="M572" s="169"/>
      <c r="N572" s="170"/>
      <c r="O572" s="170"/>
      <c r="P572" s="170"/>
      <c r="Q572" s="170"/>
      <c r="R572" s="170"/>
      <c r="S572" s="170"/>
      <c r="T572" s="171"/>
      <c r="AT572" s="165" t="s">
        <v>138</v>
      </c>
      <c r="AU572" s="165" t="s">
        <v>136</v>
      </c>
      <c r="AV572" s="13" t="s">
        <v>82</v>
      </c>
      <c r="AW572" s="13" t="s">
        <v>34</v>
      </c>
      <c r="AX572" s="13" t="s">
        <v>72</v>
      </c>
      <c r="AY572" s="165" t="s">
        <v>126</v>
      </c>
    </row>
    <row r="573" spans="1:65" s="14" customFormat="1">
      <c r="B573" s="172"/>
      <c r="D573" s="164" t="s">
        <v>138</v>
      </c>
      <c r="E573" s="173" t="s">
        <v>3</v>
      </c>
      <c r="F573" s="174" t="s">
        <v>140</v>
      </c>
      <c r="H573" s="175">
        <v>3</v>
      </c>
      <c r="I573" s="176"/>
      <c r="L573" s="172"/>
      <c r="M573" s="177"/>
      <c r="N573" s="178"/>
      <c r="O573" s="178"/>
      <c r="P573" s="178"/>
      <c r="Q573" s="178"/>
      <c r="R573" s="178"/>
      <c r="S573" s="178"/>
      <c r="T573" s="179"/>
      <c r="AT573" s="173" t="s">
        <v>138</v>
      </c>
      <c r="AU573" s="173" t="s">
        <v>136</v>
      </c>
      <c r="AV573" s="14" t="s">
        <v>135</v>
      </c>
      <c r="AW573" s="14" t="s">
        <v>34</v>
      </c>
      <c r="AX573" s="14" t="s">
        <v>80</v>
      </c>
      <c r="AY573" s="173" t="s">
        <v>126</v>
      </c>
    </row>
    <row r="574" spans="1:65" s="2" customFormat="1" ht="16.5" customHeight="1">
      <c r="A574" s="34"/>
      <c r="B574" s="149"/>
      <c r="C574" s="150" t="s">
        <v>666</v>
      </c>
      <c r="D574" s="150" t="s">
        <v>130</v>
      </c>
      <c r="E574" s="151" t="s">
        <v>667</v>
      </c>
      <c r="F574" s="152" t="s">
        <v>668</v>
      </c>
      <c r="G574" s="153" t="s">
        <v>148</v>
      </c>
      <c r="H574" s="154">
        <v>654.75</v>
      </c>
      <c r="I574" s="155"/>
      <c r="J574" s="156">
        <f>ROUND(I574*H574,2)</f>
        <v>0</v>
      </c>
      <c r="K574" s="152" t="s">
        <v>134</v>
      </c>
      <c r="L574" s="35"/>
      <c r="M574" s="157" t="s">
        <v>3</v>
      </c>
      <c r="N574" s="158" t="s">
        <v>43</v>
      </c>
      <c r="O574" s="55"/>
      <c r="P574" s="159">
        <f>O574*H574</f>
        <v>0</v>
      </c>
      <c r="Q574" s="159">
        <v>0</v>
      </c>
      <c r="R574" s="159">
        <f>Q574*H574</f>
        <v>0</v>
      </c>
      <c r="S574" s="159">
        <v>0</v>
      </c>
      <c r="T574" s="160">
        <f>S574*H574</f>
        <v>0</v>
      </c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R574" s="161" t="s">
        <v>135</v>
      </c>
      <c r="AT574" s="161" t="s">
        <v>130</v>
      </c>
      <c r="AU574" s="161" t="s">
        <v>136</v>
      </c>
      <c r="AY574" s="19" t="s">
        <v>126</v>
      </c>
      <c r="BE574" s="162">
        <f>IF(N574="základní",J574,0)</f>
        <v>0</v>
      </c>
      <c r="BF574" s="162">
        <f>IF(N574="snížená",J574,0)</f>
        <v>0</v>
      </c>
      <c r="BG574" s="162">
        <f>IF(N574="zákl. přenesená",J574,0)</f>
        <v>0</v>
      </c>
      <c r="BH574" s="162">
        <f>IF(N574="sníž. přenesená",J574,0)</f>
        <v>0</v>
      </c>
      <c r="BI574" s="162">
        <f>IF(N574="nulová",J574,0)</f>
        <v>0</v>
      </c>
      <c r="BJ574" s="19" t="s">
        <v>80</v>
      </c>
      <c r="BK574" s="162">
        <f>ROUND(I574*H574,2)</f>
        <v>0</v>
      </c>
      <c r="BL574" s="19" t="s">
        <v>135</v>
      </c>
      <c r="BM574" s="161" t="s">
        <v>669</v>
      </c>
    </row>
    <row r="575" spans="1:65" s="13" customFormat="1">
      <c r="B575" s="163"/>
      <c r="D575" s="164" t="s">
        <v>138</v>
      </c>
      <c r="E575" s="165" t="s">
        <v>3</v>
      </c>
      <c r="F575" s="166" t="s">
        <v>528</v>
      </c>
      <c r="H575" s="167">
        <v>222.42</v>
      </c>
      <c r="I575" s="168"/>
      <c r="L575" s="163"/>
      <c r="M575" s="169"/>
      <c r="N575" s="170"/>
      <c r="O575" s="170"/>
      <c r="P575" s="170"/>
      <c r="Q575" s="170"/>
      <c r="R575" s="170"/>
      <c r="S575" s="170"/>
      <c r="T575" s="171"/>
      <c r="AT575" s="165" t="s">
        <v>138</v>
      </c>
      <c r="AU575" s="165" t="s">
        <v>136</v>
      </c>
      <c r="AV575" s="13" t="s">
        <v>82</v>
      </c>
      <c r="AW575" s="13" t="s">
        <v>34</v>
      </c>
      <c r="AX575" s="13" t="s">
        <v>72</v>
      </c>
      <c r="AY575" s="165" t="s">
        <v>126</v>
      </c>
    </row>
    <row r="576" spans="1:65" s="13" customFormat="1">
      <c r="B576" s="163"/>
      <c r="D576" s="164" t="s">
        <v>138</v>
      </c>
      <c r="E576" s="165" t="s">
        <v>3</v>
      </c>
      <c r="F576" s="166" t="s">
        <v>538</v>
      </c>
      <c r="H576" s="167">
        <v>432.33</v>
      </c>
      <c r="I576" s="168"/>
      <c r="L576" s="163"/>
      <c r="M576" s="169"/>
      <c r="N576" s="170"/>
      <c r="O576" s="170"/>
      <c r="P576" s="170"/>
      <c r="Q576" s="170"/>
      <c r="R576" s="170"/>
      <c r="S576" s="170"/>
      <c r="T576" s="171"/>
      <c r="AT576" s="165" t="s">
        <v>138</v>
      </c>
      <c r="AU576" s="165" t="s">
        <v>136</v>
      </c>
      <c r="AV576" s="13" t="s">
        <v>82</v>
      </c>
      <c r="AW576" s="13" t="s">
        <v>34</v>
      </c>
      <c r="AX576" s="13" t="s">
        <v>72</v>
      </c>
      <c r="AY576" s="165" t="s">
        <v>126</v>
      </c>
    </row>
    <row r="577" spans="1:65" s="14" customFormat="1">
      <c r="B577" s="172"/>
      <c r="D577" s="164" t="s">
        <v>138</v>
      </c>
      <c r="E577" s="173" t="s">
        <v>3</v>
      </c>
      <c r="F577" s="174" t="s">
        <v>140</v>
      </c>
      <c r="H577" s="175">
        <v>654.75</v>
      </c>
      <c r="I577" s="176"/>
      <c r="L577" s="172"/>
      <c r="M577" s="177"/>
      <c r="N577" s="178"/>
      <c r="O577" s="178"/>
      <c r="P577" s="178"/>
      <c r="Q577" s="178"/>
      <c r="R577" s="178"/>
      <c r="S577" s="178"/>
      <c r="T577" s="179"/>
      <c r="AT577" s="173" t="s">
        <v>138</v>
      </c>
      <c r="AU577" s="173" t="s">
        <v>136</v>
      </c>
      <c r="AV577" s="14" t="s">
        <v>135</v>
      </c>
      <c r="AW577" s="14" t="s">
        <v>34</v>
      </c>
      <c r="AX577" s="14" t="s">
        <v>80</v>
      </c>
      <c r="AY577" s="173" t="s">
        <v>126</v>
      </c>
    </row>
    <row r="578" spans="1:65" s="2" customFormat="1" ht="21.75" customHeight="1">
      <c r="A578" s="34"/>
      <c r="B578" s="149"/>
      <c r="C578" s="150" t="s">
        <v>670</v>
      </c>
      <c r="D578" s="150" t="s">
        <v>130</v>
      </c>
      <c r="E578" s="151" t="s">
        <v>671</v>
      </c>
      <c r="F578" s="152" t="s">
        <v>672</v>
      </c>
      <c r="G578" s="153" t="s">
        <v>148</v>
      </c>
      <c r="H578" s="154">
        <v>654.75</v>
      </c>
      <c r="I578" s="155"/>
      <c r="J578" s="156">
        <f>ROUND(I578*H578,2)</f>
        <v>0</v>
      </c>
      <c r="K578" s="152" t="s">
        <v>134</v>
      </c>
      <c r="L578" s="35"/>
      <c r="M578" s="157" t="s">
        <v>3</v>
      </c>
      <c r="N578" s="158" t="s">
        <v>43</v>
      </c>
      <c r="O578" s="55"/>
      <c r="P578" s="159">
        <f>O578*H578</f>
        <v>0</v>
      </c>
      <c r="Q578" s="159">
        <v>0</v>
      </c>
      <c r="R578" s="159">
        <f>Q578*H578</f>
        <v>0</v>
      </c>
      <c r="S578" s="159">
        <v>0</v>
      </c>
      <c r="T578" s="160">
        <f>S578*H578</f>
        <v>0</v>
      </c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R578" s="161" t="s">
        <v>135</v>
      </c>
      <c r="AT578" s="161" t="s">
        <v>130</v>
      </c>
      <c r="AU578" s="161" t="s">
        <v>136</v>
      </c>
      <c r="AY578" s="19" t="s">
        <v>126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9" t="s">
        <v>80</v>
      </c>
      <c r="BK578" s="162">
        <f>ROUND(I578*H578,2)</f>
        <v>0</v>
      </c>
      <c r="BL578" s="19" t="s">
        <v>135</v>
      </c>
      <c r="BM578" s="161" t="s">
        <v>673</v>
      </c>
    </row>
    <row r="579" spans="1:65" s="13" customFormat="1">
      <c r="B579" s="163"/>
      <c r="D579" s="164" t="s">
        <v>138</v>
      </c>
      <c r="E579" s="165" t="s">
        <v>3</v>
      </c>
      <c r="F579" s="166" t="s">
        <v>528</v>
      </c>
      <c r="H579" s="167">
        <v>222.42</v>
      </c>
      <c r="I579" s="168"/>
      <c r="L579" s="163"/>
      <c r="M579" s="169"/>
      <c r="N579" s="170"/>
      <c r="O579" s="170"/>
      <c r="P579" s="170"/>
      <c r="Q579" s="170"/>
      <c r="R579" s="170"/>
      <c r="S579" s="170"/>
      <c r="T579" s="171"/>
      <c r="AT579" s="165" t="s">
        <v>138</v>
      </c>
      <c r="AU579" s="165" t="s">
        <v>136</v>
      </c>
      <c r="AV579" s="13" t="s">
        <v>82</v>
      </c>
      <c r="AW579" s="13" t="s">
        <v>34</v>
      </c>
      <c r="AX579" s="13" t="s">
        <v>72</v>
      </c>
      <c r="AY579" s="165" t="s">
        <v>126</v>
      </c>
    </row>
    <row r="580" spans="1:65" s="13" customFormat="1">
      <c r="B580" s="163"/>
      <c r="D580" s="164" t="s">
        <v>138</v>
      </c>
      <c r="E580" s="165" t="s">
        <v>3</v>
      </c>
      <c r="F580" s="166" t="s">
        <v>538</v>
      </c>
      <c r="H580" s="167">
        <v>432.33</v>
      </c>
      <c r="I580" s="168"/>
      <c r="L580" s="163"/>
      <c r="M580" s="169"/>
      <c r="N580" s="170"/>
      <c r="O580" s="170"/>
      <c r="P580" s="170"/>
      <c r="Q580" s="170"/>
      <c r="R580" s="170"/>
      <c r="S580" s="170"/>
      <c r="T580" s="171"/>
      <c r="AT580" s="165" t="s">
        <v>138</v>
      </c>
      <c r="AU580" s="165" t="s">
        <v>136</v>
      </c>
      <c r="AV580" s="13" t="s">
        <v>82</v>
      </c>
      <c r="AW580" s="13" t="s">
        <v>34</v>
      </c>
      <c r="AX580" s="13" t="s">
        <v>72</v>
      </c>
      <c r="AY580" s="165" t="s">
        <v>126</v>
      </c>
    </row>
    <row r="581" spans="1:65" s="14" customFormat="1">
      <c r="B581" s="172"/>
      <c r="D581" s="164" t="s">
        <v>138</v>
      </c>
      <c r="E581" s="173" t="s">
        <v>3</v>
      </c>
      <c r="F581" s="174" t="s">
        <v>140</v>
      </c>
      <c r="H581" s="175">
        <v>654.75</v>
      </c>
      <c r="I581" s="176"/>
      <c r="L581" s="172"/>
      <c r="M581" s="177"/>
      <c r="N581" s="178"/>
      <c r="O581" s="178"/>
      <c r="P581" s="178"/>
      <c r="Q581" s="178"/>
      <c r="R581" s="178"/>
      <c r="S581" s="178"/>
      <c r="T581" s="179"/>
      <c r="AT581" s="173" t="s">
        <v>138</v>
      </c>
      <c r="AU581" s="173" t="s">
        <v>136</v>
      </c>
      <c r="AV581" s="14" t="s">
        <v>135</v>
      </c>
      <c r="AW581" s="14" t="s">
        <v>34</v>
      </c>
      <c r="AX581" s="14" t="s">
        <v>80</v>
      </c>
      <c r="AY581" s="173" t="s">
        <v>126</v>
      </c>
    </row>
    <row r="582" spans="1:65" s="2" customFormat="1" ht="16.5" customHeight="1">
      <c r="A582" s="34"/>
      <c r="B582" s="149"/>
      <c r="C582" s="150" t="s">
        <v>674</v>
      </c>
      <c r="D582" s="150" t="s">
        <v>130</v>
      </c>
      <c r="E582" s="151" t="s">
        <v>675</v>
      </c>
      <c r="F582" s="152" t="s">
        <v>676</v>
      </c>
      <c r="G582" s="153" t="s">
        <v>590</v>
      </c>
      <c r="H582" s="154">
        <v>1</v>
      </c>
      <c r="I582" s="155"/>
      <c r="J582" s="156">
        <f>ROUND(I582*H582,2)</f>
        <v>0</v>
      </c>
      <c r="K582" s="152" t="s">
        <v>3</v>
      </c>
      <c r="L582" s="35"/>
      <c r="M582" s="157" t="s">
        <v>3</v>
      </c>
      <c r="N582" s="158" t="s">
        <v>43</v>
      </c>
      <c r="O582" s="55"/>
      <c r="P582" s="159">
        <f>O582*H582</f>
        <v>0</v>
      </c>
      <c r="Q582" s="159">
        <v>0</v>
      </c>
      <c r="R582" s="159">
        <f>Q582*H582</f>
        <v>0</v>
      </c>
      <c r="S582" s="159">
        <v>0</v>
      </c>
      <c r="T582" s="160">
        <f>S582*H582</f>
        <v>0</v>
      </c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R582" s="161" t="s">
        <v>135</v>
      </c>
      <c r="AT582" s="161" t="s">
        <v>130</v>
      </c>
      <c r="AU582" s="161" t="s">
        <v>136</v>
      </c>
      <c r="AY582" s="19" t="s">
        <v>126</v>
      </c>
      <c r="BE582" s="162">
        <f>IF(N582="základní",J582,0)</f>
        <v>0</v>
      </c>
      <c r="BF582" s="162">
        <f>IF(N582="snížená",J582,0)</f>
        <v>0</v>
      </c>
      <c r="BG582" s="162">
        <f>IF(N582="zákl. přenesená",J582,0)</f>
        <v>0</v>
      </c>
      <c r="BH582" s="162">
        <f>IF(N582="sníž. přenesená",J582,0)</f>
        <v>0</v>
      </c>
      <c r="BI582" s="162">
        <f>IF(N582="nulová",J582,0)</f>
        <v>0</v>
      </c>
      <c r="BJ582" s="19" t="s">
        <v>80</v>
      </c>
      <c r="BK582" s="162">
        <f>ROUND(I582*H582,2)</f>
        <v>0</v>
      </c>
      <c r="BL582" s="19" t="s">
        <v>135</v>
      </c>
      <c r="BM582" s="161" t="s">
        <v>677</v>
      </c>
    </row>
    <row r="583" spans="1:65" s="2" customFormat="1" ht="29.25">
      <c r="A583" s="34"/>
      <c r="B583" s="35"/>
      <c r="C583" s="34"/>
      <c r="D583" s="164" t="s">
        <v>250</v>
      </c>
      <c r="E583" s="34"/>
      <c r="F583" s="205" t="s">
        <v>678</v>
      </c>
      <c r="G583" s="34"/>
      <c r="H583" s="34"/>
      <c r="I583" s="89"/>
      <c r="J583" s="34"/>
      <c r="K583" s="34"/>
      <c r="L583" s="35"/>
      <c r="M583" s="206"/>
      <c r="N583" s="207"/>
      <c r="O583" s="55"/>
      <c r="P583" s="55"/>
      <c r="Q583" s="55"/>
      <c r="R583" s="55"/>
      <c r="S583" s="55"/>
      <c r="T583" s="56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T583" s="19" t="s">
        <v>250</v>
      </c>
      <c r="AU583" s="19" t="s">
        <v>136</v>
      </c>
    </row>
    <row r="584" spans="1:65" s="13" customFormat="1">
      <c r="B584" s="163"/>
      <c r="D584" s="164" t="s">
        <v>138</v>
      </c>
      <c r="E584" s="165" t="s">
        <v>3</v>
      </c>
      <c r="F584" s="166" t="s">
        <v>80</v>
      </c>
      <c r="H584" s="167">
        <v>1</v>
      </c>
      <c r="I584" s="168"/>
      <c r="L584" s="163"/>
      <c r="M584" s="169"/>
      <c r="N584" s="170"/>
      <c r="O584" s="170"/>
      <c r="P584" s="170"/>
      <c r="Q584" s="170"/>
      <c r="R584" s="170"/>
      <c r="S584" s="170"/>
      <c r="T584" s="171"/>
      <c r="AT584" s="165" t="s">
        <v>138</v>
      </c>
      <c r="AU584" s="165" t="s">
        <v>136</v>
      </c>
      <c r="AV584" s="13" t="s">
        <v>82</v>
      </c>
      <c r="AW584" s="13" t="s">
        <v>34</v>
      </c>
      <c r="AX584" s="13" t="s">
        <v>72</v>
      </c>
      <c r="AY584" s="165" t="s">
        <v>126</v>
      </c>
    </row>
    <row r="585" spans="1:65" s="14" customFormat="1">
      <c r="B585" s="172"/>
      <c r="D585" s="164" t="s">
        <v>138</v>
      </c>
      <c r="E585" s="173" t="s">
        <v>3</v>
      </c>
      <c r="F585" s="174" t="s">
        <v>140</v>
      </c>
      <c r="H585" s="175">
        <v>1</v>
      </c>
      <c r="I585" s="176"/>
      <c r="L585" s="172"/>
      <c r="M585" s="177"/>
      <c r="N585" s="178"/>
      <c r="O585" s="178"/>
      <c r="P585" s="178"/>
      <c r="Q585" s="178"/>
      <c r="R585" s="178"/>
      <c r="S585" s="178"/>
      <c r="T585" s="179"/>
      <c r="AT585" s="173" t="s">
        <v>138</v>
      </c>
      <c r="AU585" s="173" t="s">
        <v>136</v>
      </c>
      <c r="AV585" s="14" t="s">
        <v>135</v>
      </c>
      <c r="AW585" s="14" t="s">
        <v>34</v>
      </c>
      <c r="AX585" s="14" t="s">
        <v>80</v>
      </c>
      <c r="AY585" s="173" t="s">
        <v>126</v>
      </c>
    </row>
    <row r="586" spans="1:65" s="2" customFormat="1" ht="21.75" customHeight="1">
      <c r="A586" s="34"/>
      <c r="B586" s="149"/>
      <c r="C586" s="150" t="s">
        <v>679</v>
      </c>
      <c r="D586" s="150" t="s">
        <v>130</v>
      </c>
      <c r="E586" s="151" t="s">
        <v>680</v>
      </c>
      <c r="F586" s="152" t="s">
        <v>681</v>
      </c>
      <c r="G586" s="153" t="s">
        <v>405</v>
      </c>
      <c r="H586" s="154">
        <v>2</v>
      </c>
      <c r="I586" s="155"/>
      <c r="J586" s="156">
        <f>ROUND(I586*H586,2)</f>
        <v>0</v>
      </c>
      <c r="K586" s="152" t="s">
        <v>134</v>
      </c>
      <c r="L586" s="35"/>
      <c r="M586" s="157" t="s">
        <v>3</v>
      </c>
      <c r="N586" s="158" t="s">
        <v>43</v>
      </c>
      <c r="O586" s="55"/>
      <c r="P586" s="159">
        <f>O586*H586</f>
        <v>0</v>
      </c>
      <c r="Q586" s="159">
        <v>0.45937</v>
      </c>
      <c r="R586" s="159">
        <f>Q586*H586</f>
        <v>0.91874</v>
      </c>
      <c r="S586" s="159">
        <v>0</v>
      </c>
      <c r="T586" s="160">
        <f>S586*H586</f>
        <v>0</v>
      </c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R586" s="161" t="s">
        <v>135</v>
      </c>
      <c r="AT586" s="161" t="s">
        <v>130</v>
      </c>
      <c r="AU586" s="161" t="s">
        <v>136</v>
      </c>
      <c r="AY586" s="19" t="s">
        <v>126</v>
      </c>
      <c r="BE586" s="162">
        <f>IF(N586="základní",J586,0)</f>
        <v>0</v>
      </c>
      <c r="BF586" s="162">
        <f>IF(N586="snížená",J586,0)</f>
        <v>0</v>
      </c>
      <c r="BG586" s="162">
        <f>IF(N586="zákl. přenesená",J586,0)</f>
        <v>0</v>
      </c>
      <c r="BH586" s="162">
        <f>IF(N586="sníž. přenesená",J586,0)</f>
        <v>0</v>
      </c>
      <c r="BI586" s="162">
        <f>IF(N586="nulová",J586,0)</f>
        <v>0</v>
      </c>
      <c r="BJ586" s="19" t="s">
        <v>80</v>
      </c>
      <c r="BK586" s="162">
        <f>ROUND(I586*H586,2)</f>
        <v>0</v>
      </c>
      <c r="BL586" s="19" t="s">
        <v>135</v>
      </c>
      <c r="BM586" s="161" t="s">
        <v>682</v>
      </c>
    </row>
    <row r="587" spans="1:65" s="13" customFormat="1">
      <c r="B587" s="163"/>
      <c r="D587" s="164" t="s">
        <v>138</v>
      </c>
      <c r="E587" s="165" t="s">
        <v>3</v>
      </c>
      <c r="F587" s="166" t="s">
        <v>82</v>
      </c>
      <c r="H587" s="167">
        <v>2</v>
      </c>
      <c r="I587" s="168"/>
      <c r="L587" s="163"/>
      <c r="M587" s="169"/>
      <c r="N587" s="170"/>
      <c r="O587" s="170"/>
      <c r="P587" s="170"/>
      <c r="Q587" s="170"/>
      <c r="R587" s="170"/>
      <c r="S587" s="170"/>
      <c r="T587" s="171"/>
      <c r="AT587" s="165" t="s">
        <v>138</v>
      </c>
      <c r="AU587" s="165" t="s">
        <v>136</v>
      </c>
      <c r="AV587" s="13" t="s">
        <v>82</v>
      </c>
      <c r="AW587" s="13" t="s">
        <v>34</v>
      </c>
      <c r="AX587" s="13" t="s">
        <v>72</v>
      </c>
      <c r="AY587" s="165" t="s">
        <v>126</v>
      </c>
    </row>
    <row r="588" spans="1:65" s="14" customFormat="1">
      <c r="B588" s="172"/>
      <c r="D588" s="164" t="s">
        <v>138</v>
      </c>
      <c r="E588" s="173" t="s">
        <v>3</v>
      </c>
      <c r="F588" s="174" t="s">
        <v>140</v>
      </c>
      <c r="H588" s="175">
        <v>2</v>
      </c>
      <c r="I588" s="176"/>
      <c r="L588" s="172"/>
      <c r="M588" s="177"/>
      <c r="N588" s="178"/>
      <c r="O588" s="178"/>
      <c r="P588" s="178"/>
      <c r="Q588" s="178"/>
      <c r="R588" s="178"/>
      <c r="S588" s="178"/>
      <c r="T588" s="179"/>
      <c r="AT588" s="173" t="s">
        <v>138</v>
      </c>
      <c r="AU588" s="173" t="s">
        <v>136</v>
      </c>
      <c r="AV588" s="14" t="s">
        <v>135</v>
      </c>
      <c r="AW588" s="14" t="s">
        <v>34</v>
      </c>
      <c r="AX588" s="14" t="s">
        <v>80</v>
      </c>
      <c r="AY588" s="173" t="s">
        <v>126</v>
      </c>
    </row>
    <row r="589" spans="1:65" s="2" customFormat="1" ht="16.5" customHeight="1">
      <c r="A589" s="34"/>
      <c r="B589" s="149"/>
      <c r="C589" s="150" t="s">
        <v>683</v>
      </c>
      <c r="D589" s="150" t="s">
        <v>130</v>
      </c>
      <c r="E589" s="151" t="s">
        <v>684</v>
      </c>
      <c r="F589" s="152" t="s">
        <v>685</v>
      </c>
      <c r="G589" s="153" t="s">
        <v>405</v>
      </c>
      <c r="H589" s="154">
        <v>12</v>
      </c>
      <c r="I589" s="155"/>
      <c r="J589" s="156">
        <f>ROUND(I589*H589,2)</f>
        <v>0</v>
      </c>
      <c r="K589" s="152" t="s">
        <v>134</v>
      </c>
      <c r="L589" s="35"/>
      <c r="M589" s="157" t="s">
        <v>3</v>
      </c>
      <c r="N589" s="158" t="s">
        <v>43</v>
      </c>
      <c r="O589" s="55"/>
      <c r="P589" s="159">
        <f>O589*H589</f>
        <v>0</v>
      </c>
      <c r="Q589" s="159">
        <v>0.12303</v>
      </c>
      <c r="R589" s="159">
        <f>Q589*H589</f>
        <v>1.4763600000000001</v>
      </c>
      <c r="S589" s="159">
        <v>0</v>
      </c>
      <c r="T589" s="160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161" t="s">
        <v>135</v>
      </c>
      <c r="AT589" s="161" t="s">
        <v>130</v>
      </c>
      <c r="AU589" s="161" t="s">
        <v>136</v>
      </c>
      <c r="AY589" s="19" t="s">
        <v>126</v>
      </c>
      <c r="BE589" s="162">
        <f>IF(N589="základní",J589,0)</f>
        <v>0</v>
      </c>
      <c r="BF589" s="162">
        <f>IF(N589="snížená",J589,0)</f>
        <v>0</v>
      </c>
      <c r="BG589" s="162">
        <f>IF(N589="zákl. přenesená",J589,0)</f>
        <v>0</v>
      </c>
      <c r="BH589" s="162">
        <f>IF(N589="sníž. přenesená",J589,0)</f>
        <v>0</v>
      </c>
      <c r="BI589" s="162">
        <f>IF(N589="nulová",J589,0)</f>
        <v>0</v>
      </c>
      <c r="BJ589" s="19" t="s">
        <v>80</v>
      </c>
      <c r="BK589" s="162">
        <f>ROUND(I589*H589,2)</f>
        <v>0</v>
      </c>
      <c r="BL589" s="19" t="s">
        <v>135</v>
      </c>
      <c r="BM589" s="161" t="s">
        <v>686</v>
      </c>
    </row>
    <row r="590" spans="1:65" s="13" customFormat="1">
      <c r="B590" s="163"/>
      <c r="D590" s="164" t="s">
        <v>138</v>
      </c>
      <c r="E590" s="165" t="s">
        <v>3</v>
      </c>
      <c r="F590" s="166" t="s">
        <v>687</v>
      </c>
      <c r="H590" s="167">
        <v>4</v>
      </c>
      <c r="I590" s="168"/>
      <c r="L590" s="163"/>
      <c r="M590" s="169"/>
      <c r="N590" s="170"/>
      <c r="O590" s="170"/>
      <c r="P590" s="170"/>
      <c r="Q590" s="170"/>
      <c r="R590" s="170"/>
      <c r="S590" s="170"/>
      <c r="T590" s="171"/>
      <c r="AT590" s="165" t="s">
        <v>138</v>
      </c>
      <c r="AU590" s="165" t="s">
        <v>136</v>
      </c>
      <c r="AV590" s="13" t="s">
        <v>82</v>
      </c>
      <c r="AW590" s="13" t="s">
        <v>34</v>
      </c>
      <c r="AX590" s="13" t="s">
        <v>72</v>
      </c>
      <c r="AY590" s="165" t="s">
        <v>126</v>
      </c>
    </row>
    <row r="591" spans="1:65" s="13" customFormat="1">
      <c r="B591" s="163"/>
      <c r="D591" s="164" t="s">
        <v>138</v>
      </c>
      <c r="E591" s="165" t="s">
        <v>3</v>
      </c>
      <c r="F591" s="166" t="s">
        <v>688</v>
      </c>
      <c r="H591" s="167">
        <v>5</v>
      </c>
      <c r="I591" s="168"/>
      <c r="L591" s="163"/>
      <c r="M591" s="169"/>
      <c r="N591" s="170"/>
      <c r="O591" s="170"/>
      <c r="P591" s="170"/>
      <c r="Q591" s="170"/>
      <c r="R591" s="170"/>
      <c r="S591" s="170"/>
      <c r="T591" s="171"/>
      <c r="AT591" s="165" t="s">
        <v>138</v>
      </c>
      <c r="AU591" s="165" t="s">
        <v>136</v>
      </c>
      <c r="AV591" s="13" t="s">
        <v>82</v>
      </c>
      <c r="AW591" s="13" t="s">
        <v>34</v>
      </c>
      <c r="AX591" s="13" t="s">
        <v>72</v>
      </c>
      <c r="AY591" s="165" t="s">
        <v>126</v>
      </c>
    </row>
    <row r="592" spans="1:65" s="13" customFormat="1">
      <c r="B592" s="163"/>
      <c r="D592" s="164" t="s">
        <v>138</v>
      </c>
      <c r="E592" s="165" t="s">
        <v>3</v>
      </c>
      <c r="F592" s="166" t="s">
        <v>689</v>
      </c>
      <c r="H592" s="167">
        <v>2</v>
      </c>
      <c r="I592" s="168"/>
      <c r="L592" s="163"/>
      <c r="M592" s="169"/>
      <c r="N592" s="170"/>
      <c r="O592" s="170"/>
      <c r="P592" s="170"/>
      <c r="Q592" s="170"/>
      <c r="R592" s="170"/>
      <c r="S592" s="170"/>
      <c r="T592" s="171"/>
      <c r="AT592" s="165" t="s">
        <v>138</v>
      </c>
      <c r="AU592" s="165" t="s">
        <v>136</v>
      </c>
      <c r="AV592" s="13" t="s">
        <v>82</v>
      </c>
      <c r="AW592" s="13" t="s">
        <v>34</v>
      </c>
      <c r="AX592" s="13" t="s">
        <v>72</v>
      </c>
      <c r="AY592" s="165" t="s">
        <v>126</v>
      </c>
    </row>
    <row r="593" spans="1:65" s="13" customFormat="1">
      <c r="B593" s="163"/>
      <c r="D593" s="164" t="s">
        <v>138</v>
      </c>
      <c r="E593" s="165" t="s">
        <v>3</v>
      </c>
      <c r="F593" s="166" t="s">
        <v>690</v>
      </c>
      <c r="H593" s="167">
        <v>1</v>
      </c>
      <c r="I593" s="168"/>
      <c r="L593" s="163"/>
      <c r="M593" s="169"/>
      <c r="N593" s="170"/>
      <c r="O593" s="170"/>
      <c r="P593" s="170"/>
      <c r="Q593" s="170"/>
      <c r="R593" s="170"/>
      <c r="S593" s="170"/>
      <c r="T593" s="171"/>
      <c r="AT593" s="165" t="s">
        <v>138</v>
      </c>
      <c r="AU593" s="165" t="s">
        <v>136</v>
      </c>
      <c r="AV593" s="13" t="s">
        <v>82</v>
      </c>
      <c r="AW593" s="13" t="s">
        <v>34</v>
      </c>
      <c r="AX593" s="13" t="s">
        <v>72</v>
      </c>
      <c r="AY593" s="165" t="s">
        <v>126</v>
      </c>
    </row>
    <row r="594" spans="1:65" s="14" customFormat="1">
      <c r="B594" s="172"/>
      <c r="D594" s="164" t="s">
        <v>138</v>
      </c>
      <c r="E594" s="173" t="s">
        <v>3</v>
      </c>
      <c r="F594" s="174" t="s">
        <v>140</v>
      </c>
      <c r="H594" s="175">
        <v>12</v>
      </c>
      <c r="I594" s="176"/>
      <c r="L594" s="172"/>
      <c r="M594" s="177"/>
      <c r="N594" s="178"/>
      <c r="O594" s="178"/>
      <c r="P594" s="178"/>
      <c r="Q594" s="178"/>
      <c r="R594" s="178"/>
      <c r="S594" s="178"/>
      <c r="T594" s="179"/>
      <c r="AT594" s="173" t="s">
        <v>138</v>
      </c>
      <c r="AU594" s="173" t="s">
        <v>136</v>
      </c>
      <c r="AV594" s="14" t="s">
        <v>135</v>
      </c>
      <c r="AW594" s="14" t="s">
        <v>34</v>
      </c>
      <c r="AX594" s="14" t="s">
        <v>80</v>
      </c>
      <c r="AY594" s="173" t="s">
        <v>126</v>
      </c>
    </row>
    <row r="595" spans="1:65" s="2" customFormat="1" ht="21.75" customHeight="1">
      <c r="A595" s="34"/>
      <c r="B595" s="149"/>
      <c r="C595" s="195" t="s">
        <v>400</v>
      </c>
      <c r="D595" s="195" t="s">
        <v>246</v>
      </c>
      <c r="E595" s="196" t="s">
        <v>691</v>
      </c>
      <c r="F595" s="197" t="s">
        <v>692</v>
      </c>
      <c r="G595" s="198" t="s">
        <v>405</v>
      </c>
      <c r="H595" s="199">
        <v>12</v>
      </c>
      <c r="I595" s="200"/>
      <c r="J595" s="201">
        <f>ROUND(I595*H595,2)</f>
        <v>0</v>
      </c>
      <c r="K595" s="197" t="s">
        <v>134</v>
      </c>
      <c r="L595" s="202"/>
      <c r="M595" s="203" t="s">
        <v>3</v>
      </c>
      <c r="N595" s="204" t="s">
        <v>43</v>
      </c>
      <c r="O595" s="55"/>
      <c r="P595" s="159">
        <f>O595*H595</f>
        <v>0</v>
      </c>
      <c r="Q595" s="159">
        <v>1.3299999999999999E-2</v>
      </c>
      <c r="R595" s="159">
        <f>Q595*H595</f>
        <v>0.15959999999999999</v>
      </c>
      <c r="S595" s="159">
        <v>0</v>
      </c>
      <c r="T595" s="160">
        <f>S595*H595</f>
        <v>0</v>
      </c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R595" s="161" t="s">
        <v>439</v>
      </c>
      <c r="AT595" s="161" t="s">
        <v>246</v>
      </c>
      <c r="AU595" s="161" t="s">
        <v>136</v>
      </c>
      <c r="AY595" s="19" t="s">
        <v>126</v>
      </c>
      <c r="BE595" s="162">
        <f>IF(N595="základní",J595,0)</f>
        <v>0</v>
      </c>
      <c r="BF595" s="162">
        <f>IF(N595="snížená",J595,0)</f>
        <v>0</v>
      </c>
      <c r="BG595" s="162">
        <f>IF(N595="zákl. přenesená",J595,0)</f>
        <v>0</v>
      </c>
      <c r="BH595" s="162">
        <f>IF(N595="sníž. přenesená",J595,0)</f>
        <v>0</v>
      </c>
      <c r="BI595" s="162">
        <f>IF(N595="nulová",J595,0)</f>
        <v>0</v>
      </c>
      <c r="BJ595" s="19" t="s">
        <v>80</v>
      </c>
      <c r="BK595" s="162">
        <f>ROUND(I595*H595,2)</f>
        <v>0</v>
      </c>
      <c r="BL595" s="19" t="s">
        <v>439</v>
      </c>
      <c r="BM595" s="161" t="s">
        <v>693</v>
      </c>
    </row>
    <row r="596" spans="1:65" s="13" customFormat="1">
      <c r="B596" s="163"/>
      <c r="D596" s="164" t="s">
        <v>138</v>
      </c>
      <c r="E596" s="165" t="s">
        <v>3</v>
      </c>
      <c r="F596" s="166" t="s">
        <v>687</v>
      </c>
      <c r="H596" s="167">
        <v>4</v>
      </c>
      <c r="I596" s="168"/>
      <c r="L596" s="163"/>
      <c r="M596" s="169"/>
      <c r="N596" s="170"/>
      <c r="O596" s="170"/>
      <c r="P596" s="170"/>
      <c r="Q596" s="170"/>
      <c r="R596" s="170"/>
      <c r="S596" s="170"/>
      <c r="T596" s="171"/>
      <c r="AT596" s="165" t="s">
        <v>138</v>
      </c>
      <c r="AU596" s="165" t="s">
        <v>136</v>
      </c>
      <c r="AV596" s="13" t="s">
        <v>82</v>
      </c>
      <c r="AW596" s="13" t="s">
        <v>34</v>
      </c>
      <c r="AX596" s="13" t="s">
        <v>72</v>
      </c>
      <c r="AY596" s="165" t="s">
        <v>126</v>
      </c>
    </row>
    <row r="597" spans="1:65" s="13" customFormat="1">
      <c r="B597" s="163"/>
      <c r="D597" s="164" t="s">
        <v>138</v>
      </c>
      <c r="E597" s="165" t="s">
        <v>3</v>
      </c>
      <c r="F597" s="166" t="s">
        <v>688</v>
      </c>
      <c r="H597" s="167">
        <v>5</v>
      </c>
      <c r="I597" s="168"/>
      <c r="L597" s="163"/>
      <c r="M597" s="169"/>
      <c r="N597" s="170"/>
      <c r="O597" s="170"/>
      <c r="P597" s="170"/>
      <c r="Q597" s="170"/>
      <c r="R597" s="170"/>
      <c r="S597" s="170"/>
      <c r="T597" s="171"/>
      <c r="AT597" s="165" t="s">
        <v>138</v>
      </c>
      <c r="AU597" s="165" t="s">
        <v>136</v>
      </c>
      <c r="AV597" s="13" t="s">
        <v>82</v>
      </c>
      <c r="AW597" s="13" t="s">
        <v>34</v>
      </c>
      <c r="AX597" s="13" t="s">
        <v>72</v>
      </c>
      <c r="AY597" s="165" t="s">
        <v>126</v>
      </c>
    </row>
    <row r="598" spans="1:65" s="13" customFormat="1">
      <c r="B598" s="163"/>
      <c r="D598" s="164" t="s">
        <v>138</v>
      </c>
      <c r="E598" s="165" t="s">
        <v>3</v>
      </c>
      <c r="F598" s="166" t="s">
        <v>689</v>
      </c>
      <c r="H598" s="167">
        <v>2</v>
      </c>
      <c r="I598" s="168"/>
      <c r="L598" s="163"/>
      <c r="M598" s="169"/>
      <c r="N598" s="170"/>
      <c r="O598" s="170"/>
      <c r="P598" s="170"/>
      <c r="Q598" s="170"/>
      <c r="R598" s="170"/>
      <c r="S598" s="170"/>
      <c r="T598" s="171"/>
      <c r="AT598" s="165" t="s">
        <v>138</v>
      </c>
      <c r="AU598" s="165" t="s">
        <v>136</v>
      </c>
      <c r="AV598" s="13" t="s">
        <v>82</v>
      </c>
      <c r="AW598" s="13" t="s">
        <v>34</v>
      </c>
      <c r="AX598" s="13" t="s">
        <v>72</v>
      </c>
      <c r="AY598" s="165" t="s">
        <v>126</v>
      </c>
    </row>
    <row r="599" spans="1:65" s="13" customFormat="1">
      <c r="B599" s="163"/>
      <c r="D599" s="164" t="s">
        <v>138</v>
      </c>
      <c r="E599" s="165" t="s">
        <v>3</v>
      </c>
      <c r="F599" s="166" t="s">
        <v>690</v>
      </c>
      <c r="H599" s="167">
        <v>1</v>
      </c>
      <c r="I599" s="168"/>
      <c r="L599" s="163"/>
      <c r="M599" s="169"/>
      <c r="N599" s="170"/>
      <c r="O599" s="170"/>
      <c r="P599" s="170"/>
      <c r="Q599" s="170"/>
      <c r="R599" s="170"/>
      <c r="S599" s="170"/>
      <c r="T599" s="171"/>
      <c r="AT599" s="165" t="s">
        <v>138</v>
      </c>
      <c r="AU599" s="165" t="s">
        <v>136</v>
      </c>
      <c r="AV599" s="13" t="s">
        <v>82</v>
      </c>
      <c r="AW599" s="13" t="s">
        <v>34</v>
      </c>
      <c r="AX599" s="13" t="s">
        <v>72</v>
      </c>
      <c r="AY599" s="165" t="s">
        <v>126</v>
      </c>
    </row>
    <row r="600" spans="1:65" s="14" customFormat="1">
      <c r="B600" s="172"/>
      <c r="D600" s="164" t="s">
        <v>138</v>
      </c>
      <c r="E600" s="173" t="s">
        <v>3</v>
      </c>
      <c r="F600" s="174" t="s">
        <v>140</v>
      </c>
      <c r="H600" s="175">
        <v>12</v>
      </c>
      <c r="I600" s="176"/>
      <c r="L600" s="172"/>
      <c r="M600" s="177"/>
      <c r="N600" s="178"/>
      <c r="O600" s="178"/>
      <c r="P600" s="178"/>
      <c r="Q600" s="178"/>
      <c r="R600" s="178"/>
      <c r="S600" s="178"/>
      <c r="T600" s="179"/>
      <c r="AT600" s="173" t="s">
        <v>138</v>
      </c>
      <c r="AU600" s="173" t="s">
        <v>136</v>
      </c>
      <c r="AV600" s="14" t="s">
        <v>135</v>
      </c>
      <c r="AW600" s="14" t="s">
        <v>34</v>
      </c>
      <c r="AX600" s="14" t="s">
        <v>80</v>
      </c>
      <c r="AY600" s="173" t="s">
        <v>126</v>
      </c>
    </row>
    <row r="601" spans="1:65" s="2" customFormat="1" ht="16.5" customHeight="1">
      <c r="A601" s="34"/>
      <c r="B601" s="149"/>
      <c r="C601" s="195" t="s">
        <v>694</v>
      </c>
      <c r="D601" s="195" t="s">
        <v>246</v>
      </c>
      <c r="E601" s="196" t="s">
        <v>695</v>
      </c>
      <c r="F601" s="197" t="s">
        <v>696</v>
      </c>
      <c r="G601" s="198" t="s">
        <v>405</v>
      </c>
      <c r="H601" s="199">
        <v>12</v>
      </c>
      <c r="I601" s="200"/>
      <c r="J601" s="201">
        <f>ROUND(I601*H601,2)</f>
        <v>0</v>
      </c>
      <c r="K601" s="197" t="s">
        <v>3</v>
      </c>
      <c r="L601" s="202"/>
      <c r="M601" s="203" t="s">
        <v>3</v>
      </c>
      <c r="N601" s="204" t="s">
        <v>43</v>
      </c>
      <c r="O601" s="55"/>
      <c r="P601" s="159">
        <f>O601*H601</f>
        <v>0</v>
      </c>
      <c r="Q601" s="159">
        <v>6.4999999999999997E-4</v>
      </c>
      <c r="R601" s="159">
        <f>Q601*H601</f>
        <v>7.7999999999999996E-3</v>
      </c>
      <c r="S601" s="159">
        <v>0</v>
      </c>
      <c r="T601" s="160">
        <f>S601*H601</f>
        <v>0</v>
      </c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R601" s="161" t="s">
        <v>193</v>
      </c>
      <c r="AT601" s="161" t="s">
        <v>246</v>
      </c>
      <c r="AU601" s="161" t="s">
        <v>136</v>
      </c>
      <c r="AY601" s="19" t="s">
        <v>126</v>
      </c>
      <c r="BE601" s="162">
        <f>IF(N601="základní",J601,0)</f>
        <v>0</v>
      </c>
      <c r="BF601" s="162">
        <f>IF(N601="snížená",J601,0)</f>
        <v>0</v>
      </c>
      <c r="BG601" s="162">
        <f>IF(N601="zákl. přenesená",J601,0)</f>
        <v>0</v>
      </c>
      <c r="BH601" s="162">
        <f>IF(N601="sníž. přenesená",J601,0)</f>
        <v>0</v>
      </c>
      <c r="BI601" s="162">
        <f>IF(N601="nulová",J601,0)</f>
        <v>0</v>
      </c>
      <c r="BJ601" s="19" t="s">
        <v>80</v>
      </c>
      <c r="BK601" s="162">
        <f>ROUND(I601*H601,2)</f>
        <v>0</v>
      </c>
      <c r="BL601" s="19" t="s">
        <v>135</v>
      </c>
      <c r="BM601" s="161" t="s">
        <v>697</v>
      </c>
    </row>
    <row r="602" spans="1:65" s="13" customFormat="1">
      <c r="B602" s="163"/>
      <c r="D602" s="164" t="s">
        <v>138</v>
      </c>
      <c r="E602" s="165" t="s">
        <v>3</v>
      </c>
      <c r="F602" s="166" t="s">
        <v>687</v>
      </c>
      <c r="H602" s="167">
        <v>4</v>
      </c>
      <c r="I602" s="168"/>
      <c r="L602" s="163"/>
      <c r="M602" s="169"/>
      <c r="N602" s="170"/>
      <c r="O602" s="170"/>
      <c r="P602" s="170"/>
      <c r="Q602" s="170"/>
      <c r="R602" s="170"/>
      <c r="S602" s="170"/>
      <c r="T602" s="171"/>
      <c r="AT602" s="165" t="s">
        <v>138</v>
      </c>
      <c r="AU602" s="165" t="s">
        <v>136</v>
      </c>
      <c r="AV602" s="13" t="s">
        <v>82</v>
      </c>
      <c r="AW602" s="13" t="s">
        <v>34</v>
      </c>
      <c r="AX602" s="13" t="s">
        <v>72</v>
      </c>
      <c r="AY602" s="165" t="s">
        <v>126</v>
      </c>
    </row>
    <row r="603" spans="1:65" s="13" customFormat="1">
      <c r="B603" s="163"/>
      <c r="D603" s="164" t="s">
        <v>138</v>
      </c>
      <c r="E603" s="165" t="s">
        <v>3</v>
      </c>
      <c r="F603" s="166" t="s">
        <v>688</v>
      </c>
      <c r="H603" s="167">
        <v>5</v>
      </c>
      <c r="I603" s="168"/>
      <c r="L603" s="163"/>
      <c r="M603" s="169"/>
      <c r="N603" s="170"/>
      <c r="O603" s="170"/>
      <c r="P603" s="170"/>
      <c r="Q603" s="170"/>
      <c r="R603" s="170"/>
      <c r="S603" s="170"/>
      <c r="T603" s="171"/>
      <c r="AT603" s="165" t="s">
        <v>138</v>
      </c>
      <c r="AU603" s="165" t="s">
        <v>136</v>
      </c>
      <c r="AV603" s="13" t="s">
        <v>82</v>
      </c>
      <c r="AW603" s="13" t="s">
        <v>34</v>
      </c>
      <c r="AX603" s="13" t="s">
        <v>72</v>
      </c>
      <c r="AY603" s="165" t="s">
        <v>126</v>
      </c>
    </row>
    <row r="604" spans="1:65" s="13" customFormat="1">
      <c r="B604" s="163"/>
      <c r="D604" s="164" t="s">
        <v>138</v>
      </c>
      <c r="E604" s="165" t="s">
        <v>3</v>
      </c>
      <c r="F604" s="166" t="s">
        <v>689</v>
      </c>
      <c r="H604" s="167">
        <v>2</v>
      </c>
      <c r="I604" s="168"/>
      <c r="L604" s="163"/>
      <c r="M604" s="169"/>
      <c r="N604" s="170"/>
      <c r="O604" s="170"/>
      <c r="P604" s="170"/>
      <c r="Q604" s="170"/>
      <c r="R604" s="170"/>
      <c r="S604" s="170"/>
      <c r="T604" s="171"/>
      <c r="AT604" s="165" t="s">
        <v>138</v>
      </c>
      <c r="AU604" s="165" t="s">
        <v>136</v>
      </c>
      <c r="AV604" s="13" t="s">
        <v>82</v>
      </c>
      <c r="AW604" s="13" t="s">
        <v>34</v>
      </c>
      <c r="AX604" s="13" t="s">
        <v>72</v>
      </c>
      <c r="AY604" s="165" t="s">
        <v>126</v>
      </c>
    </row>
    <row r="605" spans="1:65" s="13" customFormat="1">
      <c r="B605" s="163"/>
      <c r="D605" s="164" t="s">
        <v>138</v>
      </c>
      <c r="E605" s="165" t="s">
        <v>3</v>
      </c>
      <c r="F605" s="166" t="s">
        <v>690</v>
      </c>
      <c r="H605" s="167">
        <v>1</v>
      </c>
      <c r="I605" s="168"/>
      <c r="L605" s="163"/>
      <c r="M605" s="169"/>
      <c r="N605" s="170"/>
      <c r="O605" s="170"/>
      <c r="P605" s="170"/>
      <c r="Q605" s="170"/>
      <c r="R605" s="170"/>
      <c r="S605" s="170"/>
      <c r="T605" s="171"/>
      <c r="AT605" s="165" t="s">
        <v>138</v>
      </c>
      <c r="AU605" s="165" t="s">
        <v>136</v>
      </c>
      <c r="AV605" s="13" t="s">
        <v>82</v>
      </c>
      <c r="AW605" s="13" t="s">
        <v>34</v>
      </c>
      <c r="AX605" s="13" t="s">
        <v>72</v>
      </c>
      <c r="AY605" s="165" t="s">
        <v>126</v>
      </c>
    </row>
    <row r="606" spans="1:65" s="14" customFormat="1">
      <c r="B606" s="172"/>
      <c r="D606" s="164" t="s">
        <v>138</v>
      </c>
      <c r="E606" s="173" t="s">
        <v>3</v>
      </c>
      <c r="F606" s="174" t="s">
        <v>140</v>
      </c>
      <c r="H606" s="175">
        <v>12</v>
      </c>
      <c r="I606" s="176"/>
      <c r="L606" s="172"/>
      <c r="M606" s="177"/>
      <c r="N606" s="178"/>
      <c r="O606" s="178"/>
      <c r="P606" s="178"/>
      <c r="Q606" s="178"/>
      <c r="R606" s="178"/>
      <c r="S606" s="178"/>
      <c r="T606" s="179"/>
      <c r="AT606" s="173" t="s">
        <v>138</v>
      </c>
      <c r="AU606" s="173" t="s">
        <v>136</v>
      </c>
      <c r="AV606" s="14" t="s">
        <v>135</v>
      </c>
      <c r="AW606" s="14" t="s">
        <v>34</v>
      </c>
      <c r="AX606" s="14" t="s">
        <v>80</v>
      </c>
      <c r="AY606" s="173" t="s">
        <v>126</v>
      </c>
    </row>
    <row r="607" spans="1:65" s="2" customFormat="1" ht="16.5" customHeight="1">
      <c r="A607" s="34"/>
      <c r="B607" s="149"/>
      <c r="C607" s="150" t="s">
        <v>522</v>
      </c>
      <c r="D607" s="150" t="s">
        <v>130</v>
      </c>
      <c r="E607" s="151" t="s">
        <v>698</v>
      </c>
      <c r="F607" s="152" t="s">
        <v>699</v>
      </c>
      <c r="G607" s="153" t="s">
        <v>405</v>
      </c>
      <c r="H607" s="154">
        <v>2</v>
      </c>
      <c r="I607" s="155"/>
      <c r="J607" s="156">
        <f>ROUND(I607*H607,2)</f>
        <v>0</v>
      </c>
      <c r="K607" s="152" t="s">
        <v>134</v>
      </c>
      <c r="L607" s="35"/>
      <c r="M607" s="157" t="s">
        <v>3</v>
      </c>
      <c r="N607" s="158" t="s">
        <v>43</v>
      </c>
      <c r="O607" s="55"/>
      <c r="P607" s="159">
        <f>O607*H607</f>
        <v>0</v>
      </c>
      <c r="Q607" s="159">
        <v>0.32906000000000002</v>
      </c>
      <c r="R607" s="159">
        <f>Q607*H607</f>
        <v>0.65812000000000004</v>
      </c>
      <c r="S607" s="159">
        <v>0</v>
      </c>
      <c r="T607" s="160">
        <f>S607*H607</f>
        <v>0</v>
      </c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R607" s="161" t="s">
        <v>135</v>
      </c>
      <c r="AT607" s="161" t="s">
        <v>130</v>
      </c>
      <c r="AU607" s="161" t="s">
        <v>136</v>
      </c>
      <c r="AY607" s="19" t="s">
        <v>126</v>
      </c>
      <c r="BE607" s="162">
        <f>IF(N607="základní",J607,0)</f>
        <v>0</v>
      </c>
      <c r="BF607" s="162">
        <f>IF(N607="snížená",J607,0)</f>
        <v>0</v>
      </c>
      <c r="BG607" s="162">
        <f>IF(N607="zákl. přenesená",J607,0)</f>
        <v>0</v>
      </c>
      <c r="BH607" s="162">
        <f>IF(N607="sníž. přenesená",J607,0)</f>
        <v>0</v>
      </c>
      <c r="BI607" s="162">
        <f>IF(N607="nulová",J607,0)</f>
        <v>0</v>
      </c>
      <c r="BJ607" s="19" t="s">
        <v>80</v>
      </c>
      <c r="BK607" s="162">
        <f>ROUND(I607*H607,2)</f>
        <v>0</v>
      </c>
      <c r="BL607" s="19" t="s">
        <v>135</v>
      </c>
      <c r="BM607" s="161" t="s">
        <v>700</v>
      </c>
    </row>
    <row r="608" spans="1:65" s="13" customFormat="1">
      <c r="B608" s="163"/>
      <c r="D608" s="164" t="s">
        <v>138</v>
      </c>
      <c r="E608" s="165" t="s">
        <v>3</v>
      </c>
      <c r="F608" s="166" t="s">
        <v>635</v>
      </c>
      <c r="H608" s="167">
        <v>2</v>
      </c>
      <c r="I608" s="168"/>
      <c r="L608" s="163"/>
      <c r="M608" s="169"/>
      <c r="N608" s="170"/>
      <c r="O608" s="170"/>
      <c r="P608" s="170"/>
      <c r="Q608" s="170"/>
      <c r="R608" s="170"/>
      <c r="S608" s="170"/>
      <c r="T608" s="171"/>
      <c r="AT608" s="165" t="s">
        <v>138</v>
      </c>
      <c r="AU608" s="165" t="s">
        <v>136</v>
      </c>
      <c r="AV608" s="13" t="s">
        <v>82</v>
      </c>
      <c r="AW608" s="13" t="s">
        <v>34</v>
      </c>
      <c r="AX608" s="13" t="s">
        <v>72</v>
      </c>
      <c r="AY608" s="165" t="s">
        <v>126</v>
      </c>
    </row>
    <row r="609" spans="1:65" s="14" customFormat="1">
      <c r="B609" s="172"/>
      <c r="D609" s="164" t="s">
        <v>138</v>
      </c>
      <c r="E609" s="173" t="s">
        <v>3</v>
      </c>
      <c r="F609" s="174" t="s">
        <v>140</v>
      </c>
      <c r="H609" s="175">
        <v>2</v>
      </c>
      <c r="I609" s="176"/>
      <c r="L609" s="172"/>
      <c r="M609" s="177"/>
      <c r="N609" s="178"/>
      <c r="O609" s="178"/>
      <c r="P609" s="178"/>
      <c r="Q609" s="178"/>
      <c r="R609" s="178"/>
      <c r="S609" s="178"/>
      <c r="T609" s="179"/>
      <c r="AT609" s="173" t="s">
        <v>138</v>
      </c>
      <c r="AU609" s="173" t="s">
        <v>136</v>
      </c>
      <c r="AV609" s="14" t="s">
        <v>135</v>
      </c>
      <c r="AW609" s="14" t="s">
        <v>34</v>
      </c>
      <c r="AX609" s="14" t="s">
        <v>80</v>
      </c>
      <c r="AY609" s="173" t="s">
        <v>126</v>
      </c>
    </row>
    <row r="610" spans="1:65" s="2" customFormat="1" ht="16.5" customHeight="1">
      <c r="A610" s="34"/>
      <c r="B610" s="149"/>
      <c r="C610" s="195" t="s">
        <v>701</v>
      </c>
      <c r="D610" s="195" t="s">
        <v>246</v>
      </c>
      <c r="E610" s="196" t="s">
        <v>702</v>
      </c>
      <c r="F610" s="197" t="s">
        <v>703</v>
      </c>
      <c r="G610" s="198" t="s">
        <v>405</v>
      </c>
      <c r="H610" s="199">
        <v>2</v>
      </c>
      <c r="I610" s="200"/>
      <c r="J610" s="201">
        <f>ROUND(I610*H610,2)</f>
        <v>0</v>
      </c>
      <c r="K610" s="197" t="s">
        <v>134</v>
      </c>
      <c r="L610" s="202"/>
      <c r="M610" s="203" t="s">
        <v>3</v>
      </c>
      <c r="N610" s="204" t="s">
        <v>43</v>
      </c>
      <c r="O610" s="55"/>
      <c r="P610" s="159">
        <f>O610*H610</f>
        <v>0</v>
      </c>
      <c r="Q610" s="159">
        <v>2.9499999999999998E-2</v>
      </c>
      <c r="R610" s="159">
        <f>Q610*H610</f>
        <v>5.8999999999999997E-2</v>
      </c>
      <c r="S610" s="159">
        <v>0</v>
      </c>
      <c r="T610" s="160">
        <f>S610*H610</f>
        <v>0</v>
      </c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R610" s="161" t="s">
        <v>439</v>
      </c>
      <c r="AT610" s="161" t="s">
        <v>246</v>
      </c>
      <c r="AU610" s="161" t="s">
        <v>136</v>
      </c>
      <c r="AY610" s="19" t="s">
        <v>126</v>
      </c>
      <c r="BE610" s="162">
        <f>IF(N610="základní",J610,0)</f>
        <v>0</v>
      </c>
      <c r="BF610" s="162">
        <f>IF(N610="snížená",J610,0)</f>
        <v>0</v>
      </c>
      <c r="BG610" s="162">
        <f>IF(N610="zákl. přenesená",J610,0)</f>
        <v>0</v>
      </c>
      <c r="BH610" s="162">
        <f>IF(N610="sníž. přenesená",J610,0)</f>
        <v>0</v>
      </c>
      <c r="BI610" s="162">
        <f>IF(N610="nulová",J610,0)</f>
        <v>0</v>
      </c>
      <c r="BJ610" s="19" t="s">
        <v>80</v>
      </c>
      <c r="BK610" s="162">
        <f>ROUND(I610*H610,2)</f>
        <v>0</v>
      </c>
      <c r="BL610" s="19" t="s">
        <v>439</v>
      </c>
      <c r="BM610" s="161" t="s">
        <v>704</v>
      </c>
    </row>
    <row r="611" spans="1:65" s="13" customFormat="1">
      <c r="B611" s="163"/>
      <c r="D611" s="164" t="s">
        <v>138</v>
      </c>
      <c r="E611" s="165" t="s">
        <v>3</v>
      </c>
      <c r="F611" s="166" t="s">
        <v>635</v>
      </c>
      <c r="H611" s="167">
        <v>2</v>
      </c>
      <c r="I611" s="168"/>
      <c r="L611" s="163"/>
      <c r="M611" s="169"/>
      <c r="N611" s="170"/>
      <c r="O611" s="170"/>
      <c r="P611" s="170"/>
      <c r="Q611" s="170"/>
      <c r="R611" s="170"/>
      <c r="S611" s="170"/>
      <c r="T611" s="171"/>
      <c r="AT611" s="165" t="s">
        <v>138</v>
      </c>
      <c r="AU611" s="165" t="s">
        <v>136</v>
      </c>
      <c r="AV611" s="13" t="s">
        <v>82</v>
      </c>
      <c r="AW611" s="13" t="s">
        <v>34</v>
      </c>
      <c r="AX611" s="13" t="s">
        <v>72</v>
      </c>
      <c r="AY611" s="165" t="s">
        <v>126</v>
      </c>
    </row>
    <row r="612" spans="1:65" s="14" customFormat="1">
      <c r="B612" s="172"/>
      <c r="D612" s="164" t="s">
        <v>138</v>
      </c>
      <c r="E612" s="173" t="s">
        <v>3</v>
      </c>
      <c r="F612" s="174" t="s">
        <v>140</v>
      </c>
      <c r="H612" s="175">
        <v>2</v>
      </c>
      <c r="I612" s="176"/>
      <c r="L612" s="172"/>
      <c r="M612" s="177"/>
      <c r="N612" s="178"/>
      <c r="O612" s="178"/>
      <c r="P612" s="178"/>
      <c r="Q612" s="178"/>
      <c r="R612" s="178"/>
      <c r="S612" s="178"/>
      <c r="T612" s="179"/>
      <c r="AT612" s="173" t="s">
        <v>138</v>
      </c>
      <c r="AU612" s="173" t="s">
        <v>136</v>
      </c>
      <c r="AV612" s="14" t="s">
        <v>135</v>
      </c>
      <c r="AW612" s="14" t="s">
        <v>34</v>
      </c>
      <c r="AX612" s="14" t="s">
        <v>80</v>
      </c>
      <c r="AY612" s="173" t="s">
        <v>126</v>
      </c>
    </row>
    <row r="613" spans="1:65" s="2" customFormat="1" ht="16.5" customHeight="1">
      <c r="A613" s="34"/>
      <c r="B613" s="149"/>
      <c r="C613" s="195" t="s">
        <v>602</v>
      </c>
      <c r="D613" s="195" t="s">
        <v>246</v>
      </c>
      <c r="E613" s="196" t="s">
        <v>705</v>
      </c>
      <c r="F613" s="197" t="s">
        <v>706</v>
      </c>
      <c r="G613" s="198" t="s">
        <v>405</v>
      </c>
      <c r="H613" s="199">
        <v>2</v>
      </c>
      <c r="I613" s="200"/>
      <c r="J613" s="201">
        <f>ROUND(I613*H613,2)</f>
        <v>0</v>
      </c>
      <c r="K613" s="197" t="s">
        <v>3</v>
      </c>
      <c r="L613" s="202"/>
      <c r="M613" s="203" t="s">
        <v>3</v>
      </c>
      <c r="N613" s="204" t="s">
        <v>43</v>
      </c>
      <c r="O613" s="55"/>
      <c r="P613" s="159">
        <f>O613*H613</f>
        <v>0</v>
      </c>
      <c r="Q613" s="159">
        <v>1E-3</v>
      </c>
      <c r="R613" s="159">
        <f>Q613*H613</f>
        <v>2E-3</v>
      </c>
      <c r="S613" s="159">
        <v>0</v>
      </c>
      <c r="T613" s="160">
        <f>S613*H613</f>
        <v>0</v>
      </c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R613" s="161" t="s">
        <v>193</v>
      </c>
      <c r="AT613" s="161" t="s">
        <v>246</v>
      </c>
      <c r="AU613" s="161" t="s">
        <v>136</v>
      </c>
      <c r="AY613" s="19" t="s">
        <v>126</v>
      </c>
      <c r="BE613" s="162">
        <f>IF(N613="základní",J613,0)</f>
        <v>0</v>
      </c>
      <c r="BF613" s="162">
        <f>IF(N613="snížená",J613,0)</f>
        <v>0</v>
      </c>
      <c r="BG613" s="162">
        <f>IF(N613="zákl. přenesená",J613,0)</f>
        <v>0</v>
      </c>
      <c r="BH613" s="162">
        <f>IF(N613="sníž. přenesená",J613,0)</f>
        <v>0</v>
      </c>
      <c r="BI613" s="162">
        <f>IF(N613="nulová",J613,0)</f>
        <v>0</v>
      </c>
      <c r="BJ613" s="19" t="s">
        <v>80</v>
      </c>
      <c r="BK613" s="162">
        <f>ROUND(I613*H613,2)</f>
        <v>0</v>
      </c>
      <c r="BL613" s="19" t="s">
        <v>135</v>
      </c>
      <c r="BM613" s="161" t="s">
        <v>707</v>
      </c>
    </row>
    <row r="614" spans="1:65" s="13" customFormat="1">
      <c r="B614" s="163"/>
      <c r="D614" s="164" t="s">
        <v>138</v>
      </c>
      <c r="E614" s="165" t="s">
        <v>3</v>
      </c>
      <c r="F614" s="166" t="s">
        <v>635</v>
      </c>
      <c r="H614" s="167">
        <v>2</v>
      </c>
      <c r="I614" s="168"/>
      <c r="L614" s="163"/>
      <c r="M614" s="169"/>
      <c r="N614" s="170"/>
      <c r="O614" s="170"/>
      <c r="P614" s="170"/>
      <c r="Q614" s="170"/>
      <c r="R614" s="170"/>
      <c r="S614" s="170"/>
      <c r="T614" s="171"/>
      <c r="AT614" s="165" t="s">
        <v>138</v>
      </c>
      <c r="AU614" s="165" t="s">
        <v>136</v>
      </c>
      <c r="AV614" s="13" t="s">
        <v>82</v>
      </c>
      <c r="AW614" s="13" t="s">
        <v>34</v>
      </c>
      <c r="AX614" s="13" t="s">
        <v>72</v>
      </c>
      <c r="AY614" s="165" t="s">
        <v>126</v>
      </c>
    </row>
    <row r="615" spans="1:65" s="14" customFormat="1">
      <c r="B615" s="172"/>
      <c r="D615" s="164" t="s">
        <v>138</v>
      </c>
      <c r="E615" s="173" t="s">
        <v>3</v>
      </c>
      <c r="F615" s="174" t="s">
        <v>140</v>
      </c>
      <c r="H615" s="175">
        <v>2</v>
      </c>
      <c r="I615" s="176"/>
      <c r="L615" s="172"/>
      <c r="M615" s="177"/>
      <c r="N615" s="178"/>
      <c r="O615" s="178"/>
      <c r="P615" s="178"/>
      <c r="Q615" s="178"/>
      <c r="R615" s="178"/>
      <c r="S615" s="178"/>
      <c r="T615" s="179"/>
      <c r="AT615" s="173" t="s">
        <v>138</v>
      </c>
      <c r="AU615" s="173" t="s">
        <v>136</v>
      </c>
      <c r="AV615" s="14" t="s">
        <v>135</v>
      </c>
      <c r="AW615" s="14" t="s">
        <v>34</v>
      </c>
      <c r="AX615" s="14" t="s">
        <v>80</v>
      </c>
      <c r="AY615" s="173" t="s">
        <v>126</v>
      </c>
    </row>
    <row r="616" spans="1:65" s="2" customFormat="1" ht="16.5" customHeight="1">
      <c r="A616" s="34"/>
      <c r="B616" s="149"/>
      <c r="C616" s="150" t="s">
        <v>708</v>
      </c>
      <c r="D616" s="150" t="s">
        <v>130</v>
      </c>
      <c r="E616" s="151" t="s">
        <v>709</v>
      </c>
      <c r="F616" s="152" t="s">
        <v>710</v>
      </c>
      <c r="G616" s="153" t="s">
        <v>148</v>
      </c>
      <c r="H616" s="154">
        <v>677.55</v>
      </c>
      <c r="I616" s="155"/>
      <c r="J616" s="156">
        <f>ROUND(I616*H616,2)</f>
        <v>0</v>
      </c>
      <c r="K616" s="152" t="s">
        <v>134</v>
      </c>
      <c r="L616" s="35"/>
      <c r="M616" s="157" t="s">
        <v>3</v>
      </c>
      <c r="N616" s="158" t="s">
        <v>43</v>
      </c>
      <c r="O616" s="55"/>
      <c r="P616" s="159">
        <f>O616*H616</f>
        <v>0</v>
      </c>
      <c r="Q616" s="159">
        <v>1.9000000000000001E-4</v>
      </c>
      <c r="R616" s="159">
        <f>Q616*H616</f>
        <v>0.1287345</v>
      </c>
      <c r="S616" s="159">
        <v>0</v>
      </c>
      <c r="T616" s="160">
        <f>S616*H616</f>
        <v>0</v>
      </c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R616" s="161" t="s">
        <v>135</v>
      </c>
      <c r="AT616" s="161" t="s">
        <v>130</v>
      </c>
      <c r="AU616" s="161" t="s">
        <v>136</v>
      </c>
      <c r="AY616" s="19" t="s">
        <v>126</v>
      </c>
      <c r="BE616" s="162">
        <f>IF(N616="základní",J616,0)</f>
        <v>0</v>
      </c>
      <c r="BF616" s="162">
        <f>IF(N616="snížená",J616,0)</f>
        <v>0</v>
      </c>
      <c r="BG616" s="162">
        <f>IF(N616="zákl. přenesená",J616,0)</f>
        <v>0</v>
      </c>
      <c r="BH616" s="162">
        <f>IF(N616="sníž. přenesená",J616,0)</f>
        <v>0</v>
      </c>
      <c r="BI616" s="162">
        <f>IF(N616="nulová",J616,0)</f>
        <v>0</v>
      </c>
      <c r="BJ616" s="19" t="s">
        <v>80</v>
      </c>
      <c r="BK616" s="162">
        <f>ROUND(I616*H616,2)</f>
        <v>0</v>
      </c>
      <c r="BL616" s="19" t="s">
        <v>135</v>
      </c>
      <c r="BM616" s="161" t="s">
        <v>711</v>
      </c>
    </row>
    <row r="617" spans="1:65" s="13" customFormat="1">
      <c r="B617" s="163"/>
      <c r="D617" s="164" t="s">
        <v>138</v>
      </c>
      <c r="E617" s="165" t="s">
        <v>3</v>
      </c>
      <c r="F617" s="166" t="s">
        <v>528</v>
      </c>
      <c r="H617" s="167">
        <v>222.42</v>
      </c>
      <c r="I617" s="168"/>
      <c r="L617" s="163"/>
      <c r="M617" s="169"/>
      <c r="N617" s="170"/>
      <c r="O617" s="170"/>
      <c r="P617" s="170"/>
      <c r="Q617" s="170"/>
      <c r="R617" s="170"/>
      <c r="S617" s="170"/>
      <c r="T617" s="171"/>
      <c r="AT617" s="165" t="s">
        <v>138</v>
      </c>
      <c r="AU617" s="165" t="s">
        <v>136</v>
      </c>
      <c r="AV617" s="13" t="s">
        <v>82</v>
      </c>
      <c r="AW617" s="13" t="s">
        <v>34</v>
      </c>
      <c r="AX617" s="13" t="s">
        <v>72</v>
      </c>
      <c r="AY617" s="165" t="s">
        <v>126</v>
      </c>
    </row>
    <row r="618" spans="1:65" s="13" customFormat="1">
      <c r="B618" s="163"/>
      <c r="D618" s="164" t="s">
        <v>138</v>
      </c>
      <c r="E618" s="165" t="s">
        <v>3</v>
      </c>
      <c r="F618" s="166" t="s">
        <v>538</v>
      </c>
      <c r="H618" s="167">
        <v>432.33</v>
      </c>
      <c r="I618" s="168"/>
      <c r="L618" s="163"/>
      <c r="M618" s="169"/>
      <c r="N618" s="170"/>
      <c r="O618" s="170"/>
      <c r="P618" s="170"/>
      <c r="Q618" s="170"/>
      <c r="R618" s="170"/>
      <c r="S618" s="170"/>
      <c r="T618" s="171"/>
      <c r="AT618" s="165" t="s">
        <v>138</v>
      </c>
      <c r="AU618" s="165" t="s">
        <v>136</v>
      </c>
      <c r="AV618" s="13" t="s">
        <v>82</v>
      </c>
      <c r="AW618" s="13" t="s">
        <v>34</v>
      </c>
      <c r="AX618" s="13" t="s">
        <v>72</v>
      </c>
      <c r="AY618" s="165" t="s">
        <v>126</v>
      </c>
    </row>
    <row r="619" spans="1:65" s="13" customFormat="1">
      <c r="B619" s="163"/>
      <c r="D619" s="164" t="s">
        <v>138</v>
      </c>
      <c r="E619" s="165" t="s">
        <v>3</v>
      </c>
      <c r="F619" s="166" t="s">
        <v>712</v>
      </c>
      <c r="H619" s="167">
        <v>22.8</v>
      </c>
      <c r="I619" s="168"/>
      <c r="L619" s="163"/>
      <c r="M619" s="169"/>
      <c r="N619" s="170"/>
      <c r="O619" s="170"/>
      <c r="P619" s="170"/>
      <c r="Q619" s="170"/>
      <c r="R619" s="170"/>
      <c r="S619" s="170"/>
      <c r="T619" s="171"/>
      <c r="AT619" s="165" t="s">
        <v>138</v>
      </c>
      <c r="AU619" s="165" t="s">
        <v>136</v>
      </c>
      <c r="AV619" s="13" t="s">
        <v>82</v>
      </c>
      <c r="AW619" s="13" t="s">
        <v>34</v>
      </c>
      <c r="AX619" s="13" t="s">
        <v>72</v>
      </c>
      <c r="AY619" s="165" t="s">
        <v>126</v>
      </c>
    </row>
    <row r="620" spans="1:65" s="14" customFormat="1">
      <c r="B620" s="172"/>
      <c r="D620" s="164" t="s">
        <v>138</v>
      </c>
      <c r="E620" s="173" t="s">
        <v>3</v>
      </c>
      <c r="F620" s="174" t="s">
        <v>140</v>
      </c>
      <c r="H620" s="175">
        <v>677.55</v>
      </c>
      <c r="I620" s="176"/>
      <c r="L620" s="172"/>
      <c r="M620" s="177"/>
      <c r="N620" s="178"/>
      <c r="O620" s="178"/>
      <c r="P620" s="178"/>
      <c r="Q620" s="178"/>
      <c r="R620" s="178"/>
      <c r="S620" s="178"/>
      <c r="T620" s="179"/>
      <c r="AT620" s="173" t="s">
        <v>138</v>
      </c>
      <c r="AU620" s="173" t="s">
        <v>136</v>
      </c>
      <c r="AV620" s="14" t="s">
        <v>135</v>
      </c>
      <c r="AW620" s="14" t="s">
        <v>34</v>
      </c>
      <c r="AX620" s="14" t="s">
        <v>80</v>
      </c>
      <c r="AY620" s="173" t="s">
        <v>126</v>
      </c>
    </row>
    <row r="621" spans="1:65" s="2" customFormat="1" ht="21.75" customHeight="1">
      <c r="A621" s="34"/>
      <c r="B621" s="149"/>
      <c r="C621" s="150" t="s">
        <v>713</v>
      </c>
      <c r="D621" s="150" t="s">
        <v>130</v>
      </c>
      <c r="E621" s="151" t="s">
        <v>714</v>
      </c>
      <c r="F621" s="152" t="s">
        <v>715</v>
      </c>
      <c r="G621" s="153" t="s">
        <v>590</v>
      </c>
      <c r="H621" s="154">
        <v>1</v>
      </c>
      <c r="I621" s="155"/>
      <c r="J621" s="156">
        <f>ROUND(I621*H621,2)</f>
        <v>0</v>
      </c>
      <c r="K621" s="152" t="s">
        <v>3</v>
      </c>
      <c r="L621" s="35"/>
      <c r="M621" s="157" t="s">
        <v>3</v>
      </c>
      <c r="N621" s="158" t="s">
        <v>43</v>
      </c>
      <c r="O621" s="55"/>
      <c r="P621" s="159">
        <f>O621*H621</f>
        <v>0</v>
      </c>
      <c r="Q621" s="159">
        <v>0</v>
      </c>
      <c r="R621" s="159">
        <f>Q621*H621</f>
        <v>0</v>
      </c>
      <c r="S621" s="159">
        <v>0</v>
      </c>
      <c r="T621" s="160">
        <f>S621*H621</f>
        <v>0</v>
      </c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R621" s="161" t="s">
        <v>135</v>
      </c>
      <c r="AT621" s="161" t="s">
        <v>130</v>
      </c>
      <c r="AU621" s="161" t="s">
        <v>136</v>
      </c>
      <c r="AY621" s="19" t="s">
        <v>126</v>
      </c>
      <c r="BE621" s="162">
        <f>IF(N621="základní",J621,0)</f>
        <v>0</v>
      </c>
      <c r="BF621" s="162">
        <f>IF(N621="snížená",J621,0)</f>
        <v>0</v>
      </c>
      <c r="BG621" s="162">
        <f>IF(N621="zákl. přenesená",J621,0)</f>
        <v>0</v>
      </c>
      <c r="BH621" s="162">
        <f>IF(N621="sníž. přenesená",J621,0)</f>
        <v>0</v>
      </c>
      <c r="BI621" s="162">
        <f>IF(N621="nulová",J621,0)</f>
        <v>0</v>
      </c>
      <c r="BJ621" s="19" t="s">
        <v>80</v>
      </c>
      <c r="BK621" s="162">
        <f>ROUND(I621*H621,2)</f>
        <v>0</v>
      </c>
      <c r="BL621" s="19" t="s">
        <v>135</v>
      </c>
      <c r="BM621" s="161" t="s">
        <v>716</v>
      </c>
    </row>
    <row r="622" spans="1:65" s="13" customFormat="1">
      <c r="B622" s="163"/>
      <c r="D622" s="164" t="s">
        <v>138</v>
      </c>
      <c r="E622" s="165" t="s">
        <v>3</v>
      </c>
      <c r="F622" s="166" t="s">
        <v>80</v>
      </c>
      <c r="H622" s="167">
        <v>1</v>
      </c>
      <c r="I622" s="168"/>
      <c r="L622" s="163"/>
      <c r="M622" s="169"/>
      <c r="N622" s="170"/>
      <c r="O622" s="170"/>
      <c r="P622" s="170"/>
      <c r="Q622" s="170"/>
      <c r="R622" s="170"/>
      <c r="S622" s="170"/>
      <c r="T622" s="171"/>
      <c r="AT622" s="165" t="s">
        <v>138</v>
      </c>
      <c r="AU622" s="165" t="s">
        <v>136</v>
      </c>
      <c r="AV622" s="13" t="s">
        <v>82</v>
      </c>
      <c r="AW622" s="13" t="s">
        <v>34</v>
      </c>
      <c r="AX622" s="13" t="s">
        <v>72</v>
      </c>
      <c r="AY622" s="165" t="s">
        <v>126</v>
      </c>
    </row>
    <row r="623" spans="1:65" s="14" customFormat="1">
      <c r="B623" s="172"/>
      <c r="D623" s="164" t="s">
        <v>138</v>
      </c>
      <c r="E623" s="173" t="s">
        <v>3</v>
      </c>
      <c r="F623" s="174" t="s">
        <v>140</v>
      </c>
      <c r="H623" s="175">
        <v>1</v>
      </c>
      <c r="I623" s="176"/>
      <c r="L623" s="172"/>
      <c r="M623" s="177"/>
      <c r="N623" s="178"/>
      <c r="O623" s="178"/>
      <c r="P623" s="178"/>
      <c r="Q623" s="178"/>
      <c r="R623" s="178"/>
      <c r="S623" s="178"/>
      <c r="T623" s="179"/>
      <c r="AT623" s="173" t="s">
        <v>138</v>
      </c>
      <c r="AU623" s="173" t="s">
        <v>136</v>
      </c>
      <c r="AV623" s="14" t="s">
        <v>135</v>
      </c>
      <c r="AW623" s="14" t="s">
        <v>34</v>
      </c>
      <c r="AX623" s="14" t="s">
        <v>80</v>
      </c>
      <c r="AY623" s="173" t="s">
        <v>126</v>
      </c>
    </row>
    <row r="624" spans="1:65" s="2" customFormat="1" ht="16.5" customHeight="1">
      <c r="A624" s="34"/>
      <c r="B624" s="149"/>
      <c r="C624" s="150" t="s">
        <v>717</v>
      </c>
      <c r="D624" s="150" t="s">
        <v>130</v>
      </c>
      <c r="E624" s="151" t="s">
        <v>718</v>
      </c>
      <c r="F624" s="152" t="s">
        <v>719</v>
      </c>
      <c r="G624" s="153" t="s">
        <v>148</v>
      </c>
      <c r="H624" s="154">
        <v>630.75</v>
      </c>
      <c r="I624" s="155"/>
      <c r="J624" s="156">
        <f>ROUND(I624*H624,2)</f>
        <v>0</v>
      </c>
      <c r="K624" s="152" t="s">
        <v>134</v>
      </c>
      <c r="L624" s="35"/>
      <c r="M624" s="157" t="s">
        <v>3</v>
      </c>
      <c r="N624" s="158" t="s">
        <v>43</v>
      </c>
      <c r="O624" s="55"/>
      <c r="P624" s="159">
        <f>O624*H624</f>
        <v>0</v>
      </c>
      <c r="Q624" s="159">
        <v>9.0000000000000006E-5</v>
      </c>
      <c r="R624" s="159">
        <f>Q624*H624</f>
        <v>5.6767500000000005E-2</v>
      </c>
      <c r="S624" s="159">
        <v>0</v>
      </c>
      <c r="T624" s="160">
        <f>S624*H624</f>
        <v>0</v>
      </c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R624" s="161" t="s">
        <v>135</v>
      </c>
      <c r="AT624" s="161" t="s">
        <v>130</v>
      </c>
      <c r="AU624" s="161" t="s">
        <v>136</v>
      </c>
      <c r="AY624" s="19" t="s">
        <v>126</v>
      </c>
      <c r="BE624" s="162">
        <f>IF(N624="základní",J624,0)</f>
        <v>0</v>
      </c>
      <c r="BF624" s="162">
        <f>IF(N624="snížená",J624,0)</f>
        <v>0</v>
      </c>
      <c r="BG624" s="162">
        <f>IF(N624="zákl. přenesená",J624,0)</f>
        <v>0</v>
      </c>
      <c r="BH624" s="162">
        <f>IF(N624="sníž. přenesená",J624,0)</f>
        <v>0</v>
      </c>
      <c r="BI624" s="162">
        <f>IF(N624="nulová",J624,0)</f>
        <v>0</v>
      </c>
      <c r="BJ624" s="19" t="s">
        <v>80</v>
      </c>
      <c r="BK624" s="162">
        <f>ROUND(I624*H624,2)</f>
        <v>0</v>
      </c>
      <c r="BL624" s="19" t="s">
        <v>135</v>
      </c>
      <c r="BM624" s="161" t="s">
        <v>720</v>
      </c>
    </row>
    <row r="625" spans="1:65" s="13" customFormat="1">
      <c r="B625" s="163"/>
      <c r="D625" s="164" t="s">
        <v>138</v>
      </c>
      <c r="E625" s="165" t="s">
        <v>3</v>
      </c>
      <c r="F625" s="166" t="s">
        <v>721</v>
      </c>
      <c r="H625" s="167">
        <v>198.42</v>
      </c>
      <c r="I625" s="168"/>
      <c r="L625" s="163"/>
      <c r="M625" s="169"/>
      <c r="N625" s="170"/>
      <c r="O625" s="170"/>
      <c r="P625" s="170"/>
      <c r="Q625" s="170"/>
      <c r="R625" s="170"/>
      <c r="S625" s="170"/>
      <c r="T625" s="171"/>
      <c r="AT625" s="165" t="s">
        <v>138</v>
      </c>
      <c r="AU625" s="165" t="s">
        <v>136</v>
      </c>
      <c r="AV625" s="13" t="s">
        <v>82</v>
      </c>
      <c r="AW625" s="13" t="s">
        <v>34</v>
      </c>
      <c r="AX625" s="13" t="s">
        <v>72</v>
      </c>
      <c r="AY625" s="165" t="s">
        <v>126</v>
      </c>
    </row>
    <row r="626" spans="1:65" s="13" customFormat="1">
      <c r="B626" s="163"/>
      <c r="D626" s="164" t="s">
        <v>138</v>
      </c>
      <c r="E626" s="165" t="s">
        <v>3</v>
      </c>
      <c r="F626" s="166" t="s">
        <v>538</v>
      </c>
      <c r="H626" s="167">
        <v>432.33</v>
      </c>
      <c r="I626" s="168"/>
      <c r="L626" s="163"/>
      <c r="M626" s="169"/>
      <c r="N626" s="170"/>
      <c r="O626" s="170"/>
      <c r="P626" s="170"/>
      <c r="Q626" s="170"/>
      <c r="R626" s="170"/>
      <c r="S626" s="170"/>
      <c r="T626" s="171"/>
      <c r="AT626" s="165" t="s">
        <v>138</v>
      </c>
      <c r="AU626" s="165" t="s">
        <v>136</v>
      </c>
      <c r="AV626" s="13" t="s">
        <v>82</v>
      </c>
      <c r="AW626" s="13" t="s">
        <v>34</v>
      </c>
      <c r="AX626" s="13" t="s">
        <v>72</v>
      </c>
      <c r="AY626" s="165" t="s">
        <v>126</v>
      </c>
    </row>
    <row r="627" spans="1:65" s="14" customFormat="1">
      <c r="B627" s="172"/>
      <c r="D627" s="164" t="s">
        <v>138</v>
      </c>
      <c r="E627" s="173" t="s">
        <v>3</v>
      </c>
      <c r="F627" s="174" t="s">
        <v>140</v>
      </c>
      <c r="H627" s="175">
        <v>630.75</v>
      </c>
      <c r="I627" s="176"/>
      <c r="L627" s="172"/>
      <c r="M627" s="177"/>
      <c r="N627" s="178"/>
      <c r="O627" s="178"/>
      <c r="P627" s="178"/>
      <c r="Q627" s="178"/>
      <c r="R627" s="178"/>
      <c r="S627" s="178"/>
      <c r="T627" s="179"/>
      <c r="AT627" s="173" t="s">
        <v>138</v>
      </c>
      <c r="AU627" s="173" t="s">
        <v>136</v>
      </c>
      <c r="AV627" s="14" t="s">
        <v>135</v>
      </c>
      <c r="AW627" s="14" t="s">
        <v>34</v>
      </c>
      <c r="AX627" s="14" t="s">
        <v>80</v>
      </c>
      <c r="AY627" s="173" t="s">
        <v>126</v>
      </c>
    </row>
    <row r="628" spans="1:65" s="2" customFormat="1" ht="33" customHeight="1">
      <c r="A628" s="34"/>
      <c r="B628" s="149"/>
      <c r="C628" s="150" t="s">
        <v>722</v>
      </c>
      <c r="D628" s="150" t="s">
        <v>130</v>
      </c>
      <c r="E628" s="151" t="s">
        <v>723</v>
      </c>
      <c r="F628" s="152" t="s">
        <v>724</v>
      </c>
      <c r="G628" s="153" t="s">
        <v>405</v>
      </c>
      <c r="H628" s="154">
        <v>26</v>
      </c>
      <c r="I628" s="155"/>
      <c r="J628" s="156">
        <f>ROUND(I628*H628,2)</f>
        <v>0</v>
      </c>
      <c r="K628" s="152" t="s">
        <v>134</v>
      </c>
      <c r="L628" s="35"/>
      <c r="M628" s="157" t="s">
        <v>3</v>
      </c>
      <c r="N628" s="158" t="s">
        <v>43</v>
      </c>
      <c r="O628" s="55"/>
      <c r="P628" s="159">
        <f>O628*H628</f>
        <v>0</v>
      </c>
      <c r="Q628" s="159">
        <v>4.0000000000000002E-4</v>
      </c>
      <c r="R628" s="159">
        <f>Q628*H628</f>
        <v>1.0400000000000001E-2</v>
      </c>
      <c r="S628" s="159">
        <v>0</v>
      </c>
      <c r="T628" s="160">
        <f>S628*H628</f>
        <v>0</v>
      </c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R628" s="161" t="s">
        <v>135</v>
      </c>
      <c r="AT628" s="161" t="s">
        <v>130</v>
      </c>
      <c r="AU628" s="161" t="s">
        <v>136</v>
      </c>
      <c r="AY628" s="19" t="s">
        <v>126</v>
      </c>
      <c r="BE628" s="162">
        <f>IF(N628="základní",J628,0)</f>
        <v>0</v>
      </c>
      <c r="BF628" s="162">
        <f>IF(N628="snížená",J628,0)</f>
        <v>0</v>
      </c>
      <c r="BG628" s="162">
        <f>IF(N628="zákl. přenesená",J628,0)</f>
        <v>0</v>
      </c>
      <c r="BH628" s="162">
        <f>IF(N628="sníž. přenesená",J628,0)</f>
        <v>0</v>
      </c>
      <c r="BI628" s="162">
        <f>IF(N628="nulová",J628,0)</f>
        <v>0</v>
      </c>
      <c r="BJ628" s="19" t="s">
        <v>80</v>
      </c>
      <c r="BK628" s="162">
        <f>ROUND(I628*H628,2)</f>
        <v>0</v>
      </c>
      <c r="BL628" s="19" t="s">
        <v>135</v>
      </c>
      <c r="BM628" s="161" t="s">
        <v>725</v>
      </c>
    </row>
    <row r="629" spans="1:65" s="13" customFormat="1">
      <c r="B629" s="163"/>
      <c r="D629" s="164" t="s">
        <v>138</v>
      </c>
      <c r="E629" s="165" t="s">
        <v>3</v>
      </c>
      <c r="F629" s="166" t="s">
        <v>726</v>
      </c>
      <c r="H629" s="167">
        <v>10</v>
      </c>
      <c r="I629" s="168"/>
      <c r="L629" s="163"/>
      <c r="M629" s="169"/>
      <c r="N629" s="170"/>
      <c r="O629" s="170"/>
      <c r="P629" s="170"/>
      <c r="Q629" s="170"/>
      <c r="R629" s="170"/>
      <c r="S629" s="170"/>
      <c r="T629" s="171"/>
      <c r="AT629" s="165" t="s">
        <v>138</v>
      </c>
      <c r="AU629" s="165" t="s">
        <v>136</v>
      </c>
      <c r="AV629" s="13" t="s">
        <v>82</v>
      </c>
      <c r="AW629" s="13" t="s">
        <v>34</v>
      </c>
      <c r="AX629" s="13" t="s">
        <v>72</v>
      </c>
      <c r="AY629" s="165" t="s">
        <v>126</v>
      </c>
    </row>
    <row r="630" spans="1:65" s="13" customFormat="1">
      <c r="B630" s="163"/>
      <c r="D630" s="164" t="s">
        <v>138</v>
      </c>
      <c r="E630" s="165" t="s">
        <v>3</v>
      </c>
      <c r="F630" s="166" t="s">
        <v>727</v>
      </c>
      <c r="H630" s="167">
        <v>16</v>
      </c>
      <c r="I630" s="168"/>
      <c r="L630" s="163"/>
      <c r="M630" s="169"/>
      <c r="N630" s="170"/>
      <c r="O630" s="170"/>
      <c r="P630" s="170"/>
      <c r="Q630" s="170"/>
      <c r="R630" s="170"/>
      <c r="S630" s="170"/>
      <c r="T630" s="171"/>
      <c r="AT630" s="165" t="s">
        <v>138</v>
      </c>
      <c r="AU630" s="165" t="s">
        <v>136</v>
      </c>
      <c r="AV630" s="13" t="s">
        <v>82</v>
      </c>
      <c r="AW630" s="13" t="s">
        <v>34</v>
      </c>
      <c r="AX630" s="13" t="s">
        <v>72</v>
      </c>
      <c r="AY630" s="165" t="s">
        <v>126</v>
      </c>
    </row>
    <row r="631" spans="1:65" s="14" customFormat="1">
      <c r="B631" s="172"/>
      <c r="D631" s="164" t="s">
        <v>138</v>
      </c>
      <c r="E631" s="173" t="s">
        <v>3</v>
      </c>
      <c r="F631" s="174" t="s">
        <v>140</v>
      </c>
      <c r="H631" s="175">
        <v>26</v>
      </c>
      <c r="I631" s="176"/>
      <c r="L631" s="172"/>
      <c r="M631" s="177"/>
      <c r="N631" s="178"/>
      <c r="O631" s="178"/>
      <c r="P631" s="178"/>
      <c r="Q631" s="178"/>
      <c r="R631" s="178"/>
      <c r="S631" s="178"/>
      <c r="T631" s="179"/>
      <c r="AT631" s="173" t="s">
        <v>138</v>
      </c>
      <c r="AU631" s="173" t="s">
        <v>136</v>
      </c>
      <c r="AV631" s="14" t="s">
        <v>135</v>
      </c>
      <c r="AW631" s="14" t="s">
        <v>34</v>
      </c>
      <c r="AX631" s="14" t="s">
        <v>80</v>
      </c>
      <c r="AY631" s="173" t="s">
        <v>126</v>
      </c>
    </row>
    <row r="632" spans="1:65" s="2" customFormat="1" ht="21.75" customHeight="1">
      <c r="A632" s="34"/>
      <c r="B632" s="149"/>
      <c r="C632" s="150" t="s">
        <v>728</v>
      </c>
      <c r="D632" s="150" t="s">
        <v>130</v>
      </c>
      <c r="E632" s="151" t="s">
        <v>729</v>
      </c>
      <c r="F632" s="152" t="s">
        <v>730</v>
      </c>
      <c r="G632" s="153" t="s">
        <v>405</v>
      </c>
      <c r="H632" s="154">
        <v>4</v>
      </c>
      <c r="I632" s="155"/>
      <c r="J632" s="156">
        <f>ROUND(I632*H632,2)</f>
        <v>0</v>
      </c>
      <c r="K632" s="152" t="s">
        <v>134</v>
      </c>
      <c r="L632" s="35"/>
      <c r="M632" s="157" t="s">
        <v>3</v>
      </c>
      <c r="N632" s="158" t="s">
        <v>43</v>
      </c>
      <c r="O632" s="55"/>
      <c r="P632" s="159">
        <f>O632*H632</f>
        <v>0</v>
      </c>
      <c r="Q632" s="159">
        <v>1.8400000000000001E-3</v>
      </c>
      <c r="R632" s="159">
        <f>Q632*H632</f>
        <v>7.3600000000000002E-3</v>
      </c>
      <c r="S632" s="159">
        <v>0</v>
      </c>
      <c r="T632" s="160">
        <f>S632*H632</f>
        <v>0</v>
      </c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R632" s="161" t="s">
        <v>135</v>
      </c>
      <c r="AT632" s="161" t="s">
        <v>130</v>
      </c>
      <c r="AU632" s="161" t="s">
        <v>136</v>
      </c>
      <c r="AY632" s="19" t="s">
        <v>126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9" t="s">
        <v>80</v>
      </c>
      <c r="BK632" s="162">
        <f>ROUND(I632*H632,2)</f>
        <v>0</v>
      </c>
      <c r="BL632" s="19" t="s">
        <v>135</v>
      </c>
      <c r="BM632" s="161" t="s">
        <v>731</v>
      </c>
    </row>
    <row r="633" spans="1:65" s="13" customFormat="1">
      <c r="B633" s="163"/>
      <c r="D633" s="164" t="s">
        <v>138</v>
      </c>
      <c r="E633" s="165" t="s">
        <v>3</v>
      </c>
      <c r="F633" s="166" t="s">
        <v>732</v>
      </c>
      <c r="H633" s="167">
        <v>2</v>
      </c>
      <c r="I633" s="168"/>
      <c r="L633" s="163"/>
      <c r="M633" s="169"/>
      <c r="N633" s="170"/>
      <c r="O633" s="170"/>
      <c r="P633" s="170"/>
      <c r="Q633" s="170"/>
      <c r="R633" s="170"/>
      <c r="S633" s="170"/>
      <c r="T633" s="171"/>
      <c r="AT633" s="165" t="s">
        <v>138</v>
      </c>
      <c r="AU633" s="165" t="s">
        <v>136</v>
      </c>
      <c r="AV633" s="13" t="s">
        <v>82</v>
      </c>
      <c r="AW633" s="13" t="s">
        <v>34</v>
      </c>
      <c r="AX633" s="13" t="s">
        <v>72</v>
      </c>
      <c r="AY633" s="165" t="s">
        <v>126</v>
      </c>
    </row>
    <row r="634" spans="1:65" s="13" customFormat="1">
      <c r="B634" s="163"/>
      <c r="D634" s="164" t="s">
        <v>138</v>
      </c>
      <c r="E634" s="165" t="s">
        <v>3</v>
      </c>
      <c r="F634" s="166" t="s">
        <v>733</v>
      </c>
      <c r="H634" s="167">
        <v>2</v>
      </c>
      <c r="I634" s="168"/>
      <c r="L634" s="163"/>
      <c r="M634" s="169"/>
      <c r="N634" s="170"/>
      <c r="O634" s="170"/>
      <c r="P634" s="170"/>
      <c r="Q634" s="170"/>
      <c r="R634" s="170"/>
      <c r="S634" s="170"/>
      <c r="T634" s="171"/>
      <c r="AT634" s="165" t="s">
        <v>138</v>
      </c>
      <c r="AU634" s="165" t="s">
        <v>136</v>
      </c>
      <c r="AV634" s="13" t="s">
        <v>82</v>
      </c>
      <c r="AW634" s="13" t="s">
        <v>34</v>
      </c>
      <c r="AX634" s="13" t="s">
        <v>72</v>
      </c>
      <c r="AY634" s="165" t="s">
        <v>126</v>
      </c>
    </row>
    <row r="635" spans="1:65" s="14" customFormat="1">
      <c r="B635" s="172"/>
      <c r="D635" s="164" t="s">
        <v>138</v>
      </c>
      <c r="E635" s="173" t="s">
        <v>3</v>
      </c>
      <c r="F635" s="174" t="s">
        <v>140</v>
      </c>
      <c r="H635" s="175">
        <v>4</v>
      </c>
      <c r="I635" s="176"/>
      <c r="L635" s="172"/>
      <c r="M635" s="177"/>
      <c r="N635" s="178"/>
      <c r="O635" s="178"/>
      <c r="P635" s="178"/>
      <c r="Q635" s="178"/>
      <c r="R635" s="178"/>
      <c r="S635" s="178"/>
      <c r="T635" s="179"/>
      <c r="AT635" s="173" t="s">
        <v>138</v>
      </c>
      <c r="AU635" s="173" t="s">
        <v>136</v>
      </c>
      <c r="AV635" s="14" t="s">
        <v>135</v>
      </c>
      <c r="AW635" s="14" t="s">
        <v>34</v>
      </c>
      <c r="AX635" s="14" t="s">
        <v>80</v>
      </c>
      <c r="AY635" s="173" t="s">
        <v>126</v>
      </c>
    </row>
    <row r="636" spans="1:65" s="2" customFormat="1" ht="21.75" customHeight="1">
      <c r="A636" s="34"/>
      <c r="B636" s="149"/>
      <c r="C636" s="150" t="s">
        <v>734</v>
      </c>
      <c r="D636" s="150" t="s">
        <v>130</v>
      </c>
      <c r="E636" s="151" t="s">
        <v>735</v>
      </c>
      <c r="F636" s="152" t="s">
        <v>736</v>
      </c>
      <c r="G636" s="153" t="s">
        <v>148</v>
      </c>
      <c r="H636" s="154">
        <v>202</v>
      </c>
      <c r="I636" s="155"/>
      <c r="J636" s="156">
        <f>ROUND(I636*H636,2)</f>
        <v>0</v>
      </c>
      <c r="K636" s="152" t="s">
        <v>3</v>
      </c>
      <c r="L636" s="35"/>
      <c r="M636" s="157" t="s">
        <v>3</v>
      </c>
      <c r="N636" s="158" t="s">
        <v>43</v>
      </c>
      <c r="O636" s="55"/>
      <c r="P636" s="159">
        <f>O636*H636</f>
        <v>0</v>
      </c>
      <c r="Q636" s="159">
        <v>0</v>
      </c>
      <c r="R636" s="159">
        <f>Q636*H636</f>
        <v>0</v>
      </c>
      <c r="S636" s="159">
        <v>0</v>
      </c>
      <c r="T636" s="160">
        <f>S636*H636</f>
        <v>0</v>
      </c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R636" s="161" t="s">
        <v>135</v>
      </c>
      <c r="AT636" s="161" t="s">
        <v>130</v>
      </c>
      <c r="AU636" s="161" t="s">
        <v>136</v>
      </c>
      <c r="AY636" s="19" t="s">
        <v>126</v>
      </c>
      <c r="BE636" s="162">
        <f>IF(N636="základní",J636,0)</f>
        <v>0</v>
      </c>
      <c r="BF636" s="162">
        <f>IF(N636="snížená",J636,0)</f>
        <v>0</v>
      </c>
      <c r="BG636" s="162">
        <f>IF(N636="zákl. přenesená",J636,0)</f>
        <v>0</v>
      </c>
      <c r="BH636" s="162">
        <f>IF(N636="sníž. přenesená",J636,0)</f>
        <v>0</v>
      </c>
      <c r="BI636" s="162">
        <f>IF(N636="nulová",J636,0)</f>
        <v>0</v>
      </c>
      <c r="BJ636" s="19" t="s">
        <v>80</v>
      </c>
      <c r="BK636" s="162">
        <f>ROUND(I636*H636,2)</f>
        <v>0</v>
      </c>
      <c r="BL636" s="19" t="s">
        <v>135</v>
      </c>
      <c r="BM636" s="161" t="s">
        <v>737</v>
      </c>
    </row>
    <row r="637" spans="1:65" s="2" customFormat="1" ht="19.5">
      <c r="A637" s="34"/>
      <c r="B637" s="35"/>
      <c r="C637" s="34"/>
      <c r="D637" s="164" t="s">
        <v>250</v>
      </c>
      <c r="E637" s="34"/>
      <c r="F637" s="205" t="s">
        <v>985</v>
      </c>
      <c r="G637" s="34"/>
      <c r="H637" s="34"/>
      <c r="I637" s="89"/>
      <c r="J637" s="34"/>
      <c r="K637" s="34"/>
      <c r="L637" s="35"/>
      <c r="M637" s="206"/>
      <c r="N637" s="207"/>
      <c r="O637" s="55"/>
      <c r="P637" s="55"/>
      <c r="Q637" s="55"/>
      <c r="R637" s="55"/>
      <c r="S637" s="55"/>
      <c r="T637" s="56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T637" s="19" t="s">
        <v>250</v>
      </c>
      <c r="AU637" s="19" t="s">
        <v>136</v>
      </c>
    </row>
    <row r="638" spans="1:65" s="13" customFormat="1" ht="22.5">
      <c r="B638" s="163"/>
      <c r="D638" s="164" t="s">
        <v>138</v>
      </c>
      <c r="E638" s="165" t="s">
        <v>3</v>
      </c>
      <c r="F638" s="166" t="s">
        <v>986</v>
      </c>
      <c r="H638" s="167">
        <v>202</v>
      </c>
      <c r="I638" s="168"/>
      <c r="L638" s="163"/>
      <c r="M638" s="169"/>
      <c r="N638" s="170"/>
      <c r="O638" s="170"/>
      <c r="P638" s="170"/>
      <c r="Q638" s="170"/>
      <c r="R638" s="170"/>
      <c r="S638" s="170"/>
      <c r="T638" s="171"/>
      <c r="AT638" s="165" t="s">
        <v>138</v>
      </c>
      <c r="AU638" s="165" t="s">
        <v>136</v>
      </c>
      <c r="AV638" s="13" t="s">
        <v>82</v>
      </c>
      <c r="AW638" s="13" t="s">
        <v>34</v>
      </c>
      <c r="AX638" s="13" t="s">
        <v>72</v>
      </c>
      <c r="AY638" s="165" t="s">
        <v>126</v>
      </c>
    </row>
    <row r="639" spans="1:65" s="14" customFormat="1">
      <c r="B639" s="172"/>
      <c r="D639" s="164" t="s">
        <v>138</v>
      </c>
      <c r="E639" s="173" t="s">
        <v>3</v>
      </c>
      <c r="F639" s="174" t="s">
        <v>140</v>
      </c>
      <c r="H639" s="175">
        <v>202</v>
      </c>
      <c r="I639" s="176"/>
      <c r="L639" s="172"/>
      <c r="M639" s="177"/>
      <c r="N639" s="178"/>
      <c r="O639" s="178"/>
      <c r="P639" s="178"/>
      <c r="Q639" s="178"/>
      <c r="R639" s="178"/>
      <c r="S639" s="178"/>
      <c r="T639" s="179"/>
      <c r="AT639" s="173" t="s">
        <v>138</v>
      </c>
      <c r="AU639" s="173" t="s">
        <v>136</v>
      </c>
      <c r="AV639" s="14" t="s">
        <v>135</v>
      </c>
      <c r="AW639" s="14" t="s">
        <v>34</v>
      </c>
      <c r="AX639" s="14" t="s">
        <v>80</v>
      </c>
      <c r="AY639" s="173" t="s">
        <v>126</v>
      </c>
    </row>
    <row r="640" spans="1:65" s="2" customFormat="1" ht="21.75" customHeight="1">
      <c r="A640" s="34"/>
      <c r="B640" s="149"/>
      <c r="C640" s="150" t="s">
        <v>738</v>
      </c>
      <c r="D640" s="150" t="s">
        <v>130</v>
      </c>
      <c r="E640" s="151" t="s">
        <v>739</v>
      </c>
      <c r="F640" s="152" t="s">
        <v>740</v>
      </c>
      <c r="G640" s="153" t="s">
        <v>148</v>
      </c>
      <c r="H640" s="154">
        <v>453</v>
      </c>
      <c r="I640" s="155"/>
      <c r="J640" s="156">
        <f>ROUND(I640*H640,2)</f>
        <v>0</v>
      </c>
      <c r="K640" s="152" t="s">
        <v>3</v>
      </c>
      <c r="L640" s="35"/>
      <c r="M640" s="157" t="s">
        <v>3</v>
      </c>
      <c r="N640" s="158" t="s">
        <v>43</v>
      </c>
      <c r="O640" s="55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R640" s="161" t="s">
        <v>135</v>
      </c>
      <c r="AT640" s="161" t="s">
        <v>130</v>
      </c>
      <c r="AU640" s="161" t="s">
        <v>136</v>
      </c>
      <c r="AY640" s="19" t="s">
        <v>126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9" t="s">
        <v>80</v>
      </c>
      <c r="BK640" s="162">
        <f>ROUND(I640*H640,2)</f>
        <v>0</v>
      </c>
      <c r="BL640" s="19" t="s">
        <v>135</v>
      </c>
      <c r="BM640" s="161" t="s">
        <v>741</v>
      </c>
    </row>
    <row r="641" spans="1:65" s="13" customFormat="1" ht="22.5">
      <c r="B641" s="163"/>
      <c r="D641" s="164" t="s">
        <v>138</v>
      </c>
      <c r="E641" s="165" t="s">
        <v>3</v>
      </c>
      <c r="F641" s="166" t="s">
        <v>742</v>
      </c>
      <c r="H641" s="167">
        <v>453</v>
      </c>
      <c r="I641" s="168"/>
      <c r="L641" s="163"/>
      <c r="M641" s="169"/>
      <c r="N641" s="170"/>
      <c r="O641" s="170"/>
      <c r="P641" s="170"/>
      <c r="Q641" s="170"/>
      <c r="R641" s="170"/>
      <c r="S641" s="170"/>
      <c r="T641" s="171"/>
      <c r="AT641" s="165" t="s">
        <v>138</v>
      </c>
      <c r="AU641" s="165" t="s">
        <v>136</v>
      </c>
      <c r="AV641" s="13" t="s">
        <v>82</v>
      </c>
      <c r="AW641" s="13" t="s">
        <v>34</v>
      </c>
      <c r="AX641" s="13" t="s">
        <v>72</v>
      </c>
      <c r="AY641" s="165" t="s">
        <v>126</v>
      </c>
    </row>
    <row r="642" spans="1:65" s="14" customFormat="1">
      <c r="B642" s="172"/>
      <c r="D642" s="164" t="s">
        <v>138</v>
      </c>
      <c r="E642" s="173" t="s">
        <v>3</v>
      </c>
      <c r="F642" s="174" t="s">
        <v>140</v>
      </c>
      <c r="H642" s="175">
        <v>453</v>
      </c>
      <c r="I642" s="176"/>
      <c r="L642" s="172"/>
      <c r="M642" s="177"/>
      <c r="N642" s="178"/>
      <c r="O642" s="178"/>
      <c r="P642" s="178"/>
      <c r="Q642" s="178"/>
      <c r="R642" s="178"/>
      <c r="S642" s="178"/>
      <c r="T642" s="179"/>
      <c r="AT642" s="173" t="s">
        <v>138</v>
      </c>
      <c r="AU642" s="173" t="s">
        <v>136</v>
      </c>
      <c r="AV642" s="14" t="s">
        <v>135</v>
      </c>
      <c r="AW642" s="14" t="s">
        <v>34</v>
      </c>
      <c r="AX642" s="14" t="s">
        <v>80</v>
      </c>
      <c r="AY642" s="173" t="s">
        <v>126</v>
      </c>
    </row>
    <row r="643" spans="1:65" s="12" customFormat="1" ht="22.9" customHeight="1">
      <c r="B643" s="136"/>
      <c r="D643" s="137" t="s">
        <v>71</v>
      </c>
      <c r="E643" s="147" t="s">
        <v>743</v>
      </c>
      <c r="F643" s="147" t="s">
        <v>744</v>
      </c>
      <c r="I643" s="139"/>
      <c r="J643" s="148">
        <f>BK643</f>
        <v>0</v>
      </c>
      <c r="L643" s="136"/>
      <c r="M643" s="141"/>
      <c r="N643" s="142"/>
      <c r="O643" s="142"/>
      <c r="P643" s="143">
        <f>SUM(P644:P649)</f>
        <v>0</v>
      </c>
      <c r="Q643" s="142"/>
      <c r="R643" s="143">
        <f>SUM(R644:R649)</f>
        <v>0</v>
      </c>
      <c r="S643" s="142"/>
      <c r="T643" s="144">
        <f>SUM(T644:T649)</f>
        <v>0</v>
      </c>
      <c r="AR643" s="137" t="s">
        <v>80</v>
      </c>
      <c r="AT643" s="145" t="s">
        <v>71</v>
      </c>
      <c r="AU643" s="145" t="s">
        <v>80</v>
      </c>
      <c r="AY643" s="137" t="s">
        <v>126</v>
      </c>
      <c r="BK643" s="146">
        <f>SUM(BK644:BK649)</f>
        <v>0</v>
      </c>
    </row>
    <row r="644" spans="1:65" s="2" customFormat="1" ht="44.25" customHeight="1">
      <c r="A644" s="34"/>
      <c r="B644" s="149"/>
      <c r="C644" s="150" t="s">
        <v>745</v>
      </c>
      <c r="D644" s="150" t="s">
        <v>130</v>
      </c>
      <c r="E644" s="151" t="s">
        <v>746</v>
      </c>
      <c r="F644" s="152" t="s">
        <v>747</v>
      </c>
      <c r="G644" s="153" t="s">
        <v>324</v>
      </c>
      <c r="H644" s="154">
        <v>9.15</v>
      </c>
      <c r="I644" s="155"/>
      <c r="J644" s="156">
        <f>ROUND(I644*H644,2)</f>
        <v>0</v>
      </c>
      <c r="K644" s="152" t="s">
        <v>3</v>
      </c>
      <c r="L644" s="35"/>
      <c r="M644" s="157" t="s">
        <v>3</v>
      </c>
      <c r="N644" s="158" t="s">
        <v>43</v>
      </c>
      <c r="O644" s="55"/>
      <c r="P644" s="159">
        <f>O644*H644</f>
        <v>0</v>
      </c>
      <c r="Q644" s="159">
        <v>0</v>
      </c>
      <c r="R644" s="159">
        <f>Q644*H644</f>
        <v>0</v>
      </c>
      <c r="S644" s="159">
        <v>0</v>
      </c>
      <c r="T644" s="160">
        <f>S644*H644</f>
        <v>0</v>
      </c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R644" s="161" t="s">
        <v>135</v>
      </c>
      <c r="AT644" s="161" t="s">
        <v>130</v>
      </c>
      <c r="AU644" s="161" t="s">
        <v>82</v>
      </c>
      <c r="AY644" s="19" t="s">
        <v>126</v>
      </c>
      <c r="BE644" s="162">
        <f>IF(N644="základní",J644,0)</f>
        <v>0</v>
      </c>
      <c r="BF644" s="162">
        <f>IF(N644="snížená",J644,0)</f>
        <v>0</v>
      </c>
      <c r="BG644" s="162">
        <f>IF(N644="zákl. přenesená",J644,0)</f>
        <v>0</v>
      </c>
      <c r="BH644" s="162">
        <f>IF(N644="sníž. přenesená",J644,0)</f>
        <v>0</v>
      </c>
      <c r="BI644" s="162">
        <f>IF(N644="nulová",J644,0)</f>
        <v>0</v>
      </c>
      <c r="BJ644" s="19" t="s">
        <v>80</v>
      </c>
      <c r="BK644" s="162">
        <f>ROUND(I644*H644,2)</f>
        <v>0</v>
      </c>
      <c r="BL644" s="19" t="s">
        <v>135</v>
      </c>
      <c r="BM644" s="161" t="s">
        <v>748</v>
      </c>
    </row>
    <row r="645" spans="1:65" s="2" customFormat="1" ht="21.75" customHeight="1">
      <c r="A645" s="34"/>
      <c r="B645" s="149"/>
      <c r="C645" s="150" t="s">
        <v>749</v>
      </c>
      <c r="D645" s="150" t="s">
        <v>130</v>
      </c>
      <c r="E645" s="151" t="s">
        <v>750</v>
      </c>
      <c r="F645" s="152" t="s">
        <v>751</v>
      </c>
      <c r="G645" s="153" t="s">
        <v>324</v>
      </c>
      <c r="H645" s="154">
        <v>28.82</v>
      </c>
      <c r="I645" s="155"/>
      <c r="J645" s="156">
        <f>ROUND(I645*H645,2)</f>
        <v>0</v>
      </c>
      <c r="K645" s="152" t="s">
        <v>134</v>
      </c>
      <c r="L645" s="35"/>
      <c r="M645" s="157" t="s">
        <v>3</v>
      </c>
      <c r="N645" s="158" t="s">
        <v>43</v>
      </c>
      <c r="O645" s="55"/>
      <c r="P645" s="159">
        <f>O645*H645</f>
        <v>0</v>
      </c>
      <c r="Q645" s="159">
        <v>0</v>
      </c>
      <c r="R645" s="159">
        <f>Q645*H645</f>
        <v>0</v>
      </c>
      <c r="S645" s="159">
        <v>0</v>
      </c>
      <c r="T645" s="160">
        <f>S645*H645</f>
        <v>0</v>
      </c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R645" s="161" t="s">
        <v>135</v>
      </c>
      <c r="AT645" s="161" t="s">
        <v>130</v>
      </c>
      <c r="AU645" s="161" t="s">
        <v>82</v>
      </c>
      <c r="AY645" s="19" t="s">
        <v>126</v>
      </c>
      <c r="BE645" s="162">
        <f>IF(N645="základní",J645,0)</f>
        <v>0</v>
      </c>
      <c r="BF645" s="162">
        <f>IF(N645="snížená",J645,0)</f>
        <v>0</v>
      </c>
      <c r="BG645" s="162">
        <f>IF(N645="zákl. přenesená",J645,0)</f>
        <v>0</v>
      </c>
      <c r="BH645" s="162">
        <f>IF(N645="sníž. přenesená",J645,0)</f>
        <v>0</v>
      </c>
      <c r="BI645" s="162">
        <f>IF(N645="nulová",J645,0)</f>
        <v>0</v>
      </c>
      <c r="BJ645" s="19" t="s">
        <v>80</v>
      </c>
      <c r="BK645" s="162">
        <f>ROUND(I645*H645,2)</f>
        <v>0</v>
      </c>
      <c r="BL645" s="19" t="s">
        <v>135</v>
      </c>
      <c r="BM645" s="161" t="s">
        <v>752</v>
      </c>
    </row>
    <row r="646" spans="1:65" s="2" customFormat="1" ht="33" customHeight="1">
      <c r="A646" s="34"/>
      <c r="B646" s="149"/>
      <c r="C646" s="150" t="s">
        <v>743</v>
      </c>
      <c r="D646" s="150" t="s">
        <v>130</v>
      </c>
      <c r="E646" s="151" t="s">
        <v>753</v>
      </c>
      <c r="F646" s="152" t="s">
        <v>754</v>
      </c>
      <c r="G646" s="153" t="s">
        <v>324</v>
      </c>
      <c r="H646" s="154">
        <v>518.76</v>
      </c>
      <c r="I646" s="155"/>
      <c r="J646" s="156">
        <f>ROUND(I646*H646,2)</f>
        <v>0</v>
      </c>
      <c r="K646" s="152" t="s">
        <v>134</v>
      </c>
      <c r="L646" s="35"/>
      <c r="M646" s="157" t="s">
        <v>3</v>
      </c>
      <c r="N646" s="158" t="s">
        <v>43</v>
      </c>
      <c r="O646" s="55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R646" s="161" t="s">
        <v>135</v>
      </c>
      <c r="AT646" s="161" t="s">
        <v>130</v>
      </c>
      <c r="AU646" s="161" t="s">
        <v>82</v>
      </c>
      <c r="AY646" s="19" t="s">
        <v>126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9" t="s">
        <v>80</v>
      </c>
      <c r="BK646" s="162">
        <f>ROUND(I646*H646,2)</f>
        <v>0</v>
      </c>
      <c r="BL646" s="19" t="s">
        <v>135</v>
      </c>
      <c r="BM646" s="161" t="s">
        <v>755</v>
      </c>
    </row>
    <row r="647" spans="1:65" s="13" customFormat="1">
      <c r="B647" s="163"/>
      <c r="D647" s="164" t="s">
        <v>138</v>
      </c>
      <c r="E647" s="165" t="s">
        <v>3</v>
      </c>
      <c r="F647" s="166" t="s">
        <v>756</v>
      </c>
      <c r="H647" s="167">
        <v>518.76</v>
      </c>
      <c r="I647" s="168"/>
      <c r="L647" s="163"/>
      <c r="M647" s="169"/>
      <c r="N647" s="170"/>
      <c r="O647" s="170"/>
      <c r="P647" s="170"/>
      <c r="Q647" s="170"/>
      <c r="R647" s="170"/>
      <c r="S647" s="170"/>
      <c r="T647" s="171"/>
      <c r="AT647" s="165" t="s">
        <v>138</v>
      </c>
      <c r="AU647" s="165" t="s">
        <v>82</v>
      </c>
      <c r="AV647" s="13" t="s">
        <v>82</v>
      </c>
      <c r="AW647" s="13" t="s">
        <v>34</v>
      </c>
      <c r="AX647" s="13" t="s">
        <v>72</v>
      </c>
      <c r="AY647" s="165" t="s">
        <v>126</v>
      </c>
    </row>
    <row r="648" spans="1:65" s="14" customFormat="1">
      <c r="B648" s="172"/>
      <c r="D648" s="164" t="s">
        <v>138</v>
      </c>
      <c r="E648" s="173" t="s">
        <v>3</v>
      </c>
      <c r="F648" s="174" t="s">
        <v>140</v>
      </c>
      <c r="H648" s="175">
        <v>518.76</v>
      </c>
      <c r="I648" s="176"/>
      <c r="L648" s="172"/>
      <c r="M648" s="177"/>
      <c r="N648" s="178"/>
      <c r="O648" s="178"/>
      <c r="P648" s="178"/>
      <c r="Q648" s="178"/>
      <c r="R648" s="178"/>
      <c r="S648" s="178"/>
      <c r="T648" s="179"/>
      <c r="AT648" s="173" t="s">
        <v>138</v>
      </c>
      <c r="AU648" s="173" t="s">
        <v>82</v>
      </c>
      <c r="AV648" s="14" t="s">
        <v>135</v>
      </c>
      <c r="AW648" s="14" t="s">
        <v>34</v>
      </c>
      <c r="AX648" s="14" t="s">
        <v>80</v>
      </c>
      <c r="AY648" s="173" t="s">
        <v>126</v>
      </c>
    </row>
    <row r="649" spans="1:65" s="2" customFormat="1" ht="21.75" customHeight="1">
      <c r="A649" s="34"/>
      <c r="B649" s="149"/>
      <c r="C649" s="150" t="s">
        <v>757</v>
      </c>
      <c r="D649" s="150" t="s">
        <v>130</v>
      </c>
      <c r="E649" s="151" t="s">
        <v>758</v>
      </c>
      <c r="F649" s="152" t="s">
        <v>759</v>
      </c>
      <c r="G649" s="153" t="s">
        <v>324</v>
      </c>
      <c r="H649" s="154">
        <v>28.82</v>
      </c>
      <c r="I649" s="155"/>
      <c r="J649" s="156">
        <f>ROUND(I649*H649,2)</f>
        <v>0</v>
      </c>
      <c r="K649" s="152" t="s">
        <v>3</v>
      </c>
      <c r="L649" s="35"/>
      <c r="M649" s="157" t="s">
        <v>3</v>
      </c>
      <c r="N649" s="158" t="s">
        <v>43</v>
      </c>
      <c r="O649" s="55"/>
      <c r="P649" s="159">
        <f>O649*H649</f>
        <v>0</v>
      </c>
      <c r="Q649" s="159">
        <v>0</v>
      </c>
      <c r="R649" s="159">
        <f>Q649*H649</f>
        <v>0</v>
      </c>
      <c r="S649" s="159">
        <v>0</v>
      </c>
      <c r="T649" s="160">
        <f>S649*H649</f>
        <v>0</v>
      </c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R649" s="161" t="s">
        <v>135</v>
      </c>
      <c r="AT649" s="161" t="s">
        <v>130</v>
      </c>
      <c r="AU649" s="161" t="s">
        <v>82</v>
      </c>
      <c r="AY649" s="19" t="s">
        <v>126</v>
      </c>
      <c r="BE649" s="162">
        <f>IF(N649="základní",J649,0)</f>
        <v>0</v>
      </c>
      <c r="BF649" s="162">
        <f>IF(N649="snížená",J649,0)</f>
        <v>0</v>
      </c>
      <c r="BG649" s="162">
        <f>IF(N649="zákl. přenesená",J649,0)</f>
        <v>0</v>
      </c>
      <c r="BH649" s="162">
        <f>IF(N649="sníž. přenesená",J649,0)</f>
        <v>0</v>
      </c>
      <c r="BI649" s="162">
        <f>IF(N649="nulová",J649,0)</f>
        <v>0</v>
      </c>
      <c r="BJ649" s="19" t="s">
        <v>80</v>
      </c>
      <c r="BK649" s="162">
        <f>ROUND(I649*H649,2)</f>
        <v>0</v>
      </c>
      <c r="BL649" s="19" t="s">
        <v>135</v>
      </c>
      <c r="BM649" s="161" t="s">
        <v>760</v>
      </c>
    </row>
    <row r="650" spans="1:65" s="12" customFormat="1" ht="25.9" customHeight="1">
      <c r="B650" s="136"/>
      <c r="D650" s="137" t="s">
        <v>71</v>
      </c>
      <c r="E650" s="138" t="s">
        <v>761</v>
      </c>
      <c r="F650" s="138" t="s">
        <v>762</v>
      </c>
      <c r="I650" s="139"/>
      <c r="J650" s="140">
        <f>BK650</f>
        <v>0</v>
      </c>
      <c r="L650" s="136"/>
      <c r="M650" s="141"/>
      <c r="N650" s="142"/>
      <c r="O650" s="142"/>
      <c r="P650" s="143">
        <f>P651+P664+P668</f>
        <v>0</v>
      </c>
      <c r="Q650" s="142"/>
      <c r="R650" s="143">
        <f>R651+R664+R668</f>
        <v>0</v>
      </c>
      <c r="S650" s="142"/>
      <c r="T650" s="144">
        <f>T651+T664+T668</f>
        <v>0</v>
      </c>
      <c r="AR650" s="137" t="s">
        <v>160</v>
      </c>
      <c r="AT650" s="145" t="s">
        <v>71</v>
      </c>
      <c r="AU650" s="145" t="s">
        <v>72</v>
      </c>
      <c r="AY650" s="137" t="s">
        <v>126</v>
      </c>
      <c r="BK650" s="146">
        <f>BK651+BK664+BK668</f>
        <v>0</v>
      </c>
    </row>
    <row r="651" spans="1:65" s="12" customFormat="1" ht="22.9" customHeight="1">
      <c r="B651" s="136"/>
      <c r="D651" s="137" t="s">
        <v>71</v>
      </c>
      <c r="E651" s="147" t="s">
        <v>763</v>
      </c>
      <c r="F651" s="147" t="s">
        <v>764</v>
      </c>
      <c r="I651" s="139"/>
      <c r="J651" s="148">
        <f>BK651</f>
        <v>0</v>
      </c>
      <c r="L651" s="136"/>
      <c r="M651" s="141"/>
      <c r="N651" s="142"/>
      <c r="O651" s="142"/>
      <c r="P651" s="143">
        <f>SUM(P652:P663)</f>
        <v>0</v>
      </c>
      <c r="Q651" s="142"/>
      <c r="R651" s="143">
        <f>SUM(R652:R663)</f>
        <v>0</v>
      </c>
      <c r="S651" s="142"/>
      <c r="T651" s="144">
        <f>SUM(T652:T663)</f>
        <v>0</v>
      </c>
      <c r="AR651" s="137" t="s">
        <v>160</v>
      </c>
      <c r="AT651" s="145" t="s">
        <v>71</v>
      </c>
      <c r="AU651" s="145" t="s">
        <v>80</v>
      </c>
      <c r="AY651" s="137" t="s">
        <v>126</v>
      </c>
      <c r="BK651" s="146">
        <f>SUM(BK652:BK663)</f>
        <v>0</v>
      </c>
    </row>
    <row r="652" spans="1:65" s="2" customFormat="1" ht="16.5" customHeight="1">
      <c r="A652" s="34"/>
      <c r="B652" s="149"/>
      <c r="C652" s="150" t="s">
        <v>765</v>
      </c>
      <c r="D652" s="150" t="s">
        <v>130</v>
      </c>
      <c r="E652" s="151" t="s">
        <v>766</v>
      </c>
      <c r="F652" s="152" t="s">
        <v>767</v>
      </c>
      <c r="G652" s="153" t="s">
        <v>768</v>
      </c>
      <c r="H652" s="154">
        <v>1</v>
      </c>
      <c r="I652" s="155"/>
      <c r="J652" s="156">
        <f>ROUND(I652*H652,2)</f>
        <v>0</v>
      </c>
      <c r="K652" s="152" t="s">
        <v>3</v>
      </c>
      <c r="L652" s="35"/>
      <c r="M652" s="157" t="s">
        <v>3</v>
      </c>
      <c r="N652" s="158" t="s">
        <v>43</v>
      </c>
      <c r="O652" s="55"/>
      <c r="P652" s="159">
        <f>O652*H652</f>
        <v>0</v>
      </c>
      <c r="Q652" s="159">
        <v>0</v>
      </c>
      <c r="R652" s="159">
        <f>Q652*H652</f>
        <v>0</v>
      </c>
      <c r="S652" s="159">
        <v>0</v>
      </c>
      <c r="T652" s="160">
        <f>S652*H652</f>
        <v>0</v>
      </c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R652" s="161" t="s">
        <v>769</v>
      </c>
      <c r="AT652" s="161" t="s">
        <v>130</v>
      </c>
      <c r="AU652" s="161" t="s">
        <v>82</v>
      </c>
      <c r="AY652" s="19" t="s">
        <v>126</v>
      </c>
      <c r="BE652" s="162">
        <f>IF(N652="základní",J652,0)</f>
        <v>0</v>
      </c>
      <c r="BF652" s="162">
        <f>IF(N652="snížená",J652,0)</f>
        <v>0</v>
      </c>
      <c r="BG652" s="162">
        <f>IF(N652="zákl. přenesená",J652,0)</f>
        <v>0</v>
      </c>
      <c r="BH652" s="162">
        <f>IF(N652="sníž. přenesená",J652,0)</f>
        <v>0</v>
      </c>
      <c r="BI652" s="162">
        <f>IF(N652="nulová",J652,0)</f>
        <v>0</v>
      </c>
      <c r="BJ652" s="19" t="s">
        <v>80</v>
      </c>
      <c r="BK652" s="162">
        <f>ROUND(I652*H652,2)</f>
        <v>0</v>
      </c>
      <c r="BL652" s="19" t="s">
        <v>769</v>
      </c>
      <c r="BM652" s="161" t="s">
        <v>770</v>
      </c>
    </row>
    <row r="653" spans="1:65" s="13" customFormat="1">
      <c r="B653" s="163"/>
      <c r="D653" s="164" t="s">
        <v>138</v>
      </c>
      <c r="E653" s="165" t="s">
        <v>3</v>
      </c>
      <c r="F653" s="166"/>
      <c r="H653" s="167"/>
      <c r="I653" s="168"/>
      <c r="L653" s="163"/>
      <c r="M653" s="169"/>
      <c r="N653" s="170"/>
      <c r="O653" s="170"/>
      <c r="P653" s="170"/>
      <c r="Q653" s="170"/>
      <c r="R653" s="170"/>
      <c r="S653" s="170"/>
      <c r="T653" s="171"/>
      <c r="AT653" s="165" t="s">
        <v>138</v>
      </c>
      <c r="AU653" s="165" t="s">
        <v>82</v>
      </c>
      <c r="AV653" s="13" t="s">
        <v>82</v>
      </c>
      <c r="AW653" s="13" t="s">
        <v>34</v>
      </c>
      <c r="AX653" s="13" t="s">
        <v>72</v>
      </c>
      <c r="AY653" s="165" t="s">
        <v>126</v>
      </c>
    </row>
    <row r="654" spans="1:65" s="14" customFormat="1">
      <c r="B654" s="172"/>
      <c r="D654" s="164" t="s">
        <v>138</v>
      </c>
      <c r="E654" s="173" t="s">
        <v>3</v>
      </c>
      <c r="F654" s="174" t="s">
        <v>140</v>
      </c>
      <c r="H654" s="175"/>
      <c r="I654" s="176"/>
      <c r="L654" s="172"/>
      <c r="M654" s="177"/>
      <c r="N654" s="178"/>
      <c r="O654" s="178"/>
      <c r="P654" s="178"/>
      <c r="Q654" s="178"/>
      <c r="R654" s="178"/>
      <c r="S654" s="178"/>
      <c r="T654" s="179"/>
      <c r="AT654" s="173" t="s">
        <v>138</v>
      </c>
      <c r="AU654" s="173" t="s">
        <v>82</v>
      </c>
      <c r="AV654" s="14" t="s">
        <v>135</v>
      </c>
      <c r="AW654" s="14" t="s">
        <v>34</v>
      </c>
      <c r="AX654" s="14" t="s">
        <v>80</v>
      </c>
      <c r="AY654" s="173" t="s">
        <v>126</v>
      </c>
    </row>
    <row r="655" spans="1:65" s="2" customFormat="1" ht="16.5" customHeight="1">
      <c r="A655" s="34"/>
      <c r="B655" s="149"/>
      <c r="C655" s="150" t="s">
        <v>771</v>
      </c>
      <c r="D655" s="150" t="s">
        <v>130</v>
      </c>
      <c r="E655" s="151" t="s">
        <v>772</v>
      </c>
      <c r="F655" s="152" t="s">
        <v>773</v>
      </c>
      <c r="G655" s="153" t="s">
        <v>768</v>
      </c>
      <c r="H655" s="154">
        <v>1</v>
      </c>
      <c r="I655" s="155"/>
      <c r="J655" s="156">
        <f>ROUND(I655*H655,2)</f>
        <v>0</v>
      </c>
      <c r="K655" s="152" t="s">
        <v>3</v>
      </c>
      <c r="L655" s="35"/>
      <c r="M655" s="157" t="s">
        <v>3</v>
      </c>
      <c r="N655" s="158" t="s">
        <v>43</v>
      </c>
      <c r="O655" s="55"/>
      <c r="P655" s="159">
        <f>O655*H655</f>
        <v>0</v>
      </c>
      <c r="Q655" s="159">
        <v>0</v>
      </c>
      <c r="R655" s="159">
        <f>Q655*H655</f>
        <v>0</v>
      </c>
      <c r="S655" s="159">
        <v>0</v>
      </c>
      <c r="T655" s="160">
        <f>S655*H655</f>
        <v>0</v>
      </c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R655" s="161" t="s">
        <v>769</v>
      </c>
      <c r="AT655" s="161" t="s">
        <v>130</v>
      </c>
      <c r="AU655" s="161" t="s">
        <v>82</v>
      </c>
      <c r="AY655" s="19" t="s">
        <v>126</v>
      </c>
      <c r="BE655" s="162">
        <f>IF(N655="základní",J655,0)</f>
        <v>0</v>
      </c>
      <c r="BF655" s="162">
        <f>IF(N655="snížená",J655,0)</f>
        <v>0</v>
      </c>
      <c r="BG655" s="162">
        <f>IF(N655="zákl. přenesená",J655,0)</f>
        <v>0</v>
      </c>
      <c r="BH655" s="162">
        <f>IF(N655="sníž. přenesená",J655,0)</f>
        <v>0</v>
      </c>
      <c r="BI655" s="162">
        <f>IF(N655="nulová",J655,0)</f>
        <v>0</v>
      </c>
      <c r="BJ655" s="19" t="s">
        <v>80</v>
      </c>
      <c r="BK655" s="162">
        <f>ROUND(I655*H655,2)</f>
        <v>0</v>
      </c>
      <c r="BL655" s="19" t="s">
        <v>769</v>
      </c>
      <c r="BM655" s="161" t="s">
        <v>774</v>
      </c>
    </row>
    <row r="656" spans="1:65" s="13" customFormat="1">
      <c r="B656" s="163"/>
      <c r="D656" s="164" t="s">
        <v>138</v>
      </c>
      <c r="E656" s="165" t="s">
        <v>3</v>
      </c>
      <c r="F656" s="166"/>
      <c r="H656" s="167"/>
      <c r="I656" s="168"/>
      <c r="L656" s="163"/>
      <c r="M656" s="169"/>
      <c r="N656" s="170"/>
      <c r="O656" s="170"/>
      <c r="P656" s="170"/>
      <c r="Q656" s="170"/>
      <c r="R656" s="170"/>
      <c r="S656" s="170"/>
      <c r="T656" s="171"/>
      <c r="AT656" s="165" t="s">
        <v>138</v>
      </c>
      <c r="AU656" s="165" t="s">
        <v>82</v>
      </c>
      <c r="AV656" s="13" t="s">
        <v>82</v>
      </c>
      <c r="AW656" s="13" t="s">
        <v>34</v>
      </c>
      <c r="AX656" s="13" t="s">
        <v>72</v>
      </c>
      <c r="AY656" s="165" t="s">
        <v>126</v>
      </c>
    </row>
    <row r="657" spans="1:65" s="14" customFormat="1">
      <c r="B657" s="172"/>
      <c r="D657" s="164" t="s">
        <v>138</v>
      </c>
      <c r="E657" s="173" t="s">
        <v>3</v>
      </c>
      <c r="F657" s="174" t="s">
        <v>140</v>
      </c>
      <c r="H657" s="175"/>
      <c r="I657" s="176"/>
      <c r="L657" s="172"/>
      <c r="M657" s="177"/>
      <c r="N657" s="178"/>
      <c r="O657" s="178"/>
      <c r="P657" s="178"/>
      <c r="Q657" s="178"/>
      <c r="R657" s="178"/>
      <c r="S657" s="178"/>
      <c r="T657" s="179"/>
      <c r="AT657" s="173" t="s">
        <v>138</v>
      </c>
      <c r="AU657" s="173" t="s">
        <v>82</v>
      </c>
      <c r="AV657" s="14" t="s">
        <v>135</v>
      </c>
      <c r="AW657" s="14" t="s">
        <v>34</v>
      </c>
      <c r="AX657" s="14" t="s">
        <v>80</v>
      </c>
      <c r="AY657" s="173" t="s">
        <v>126</v>
      </c>
    </row>
    <row r="658" spans="1:65" s="2" customFormat="1" ht="21.75" customHeight="1">
      <c r="A658" s="34"/>
      <c r="B658" s="149"/>
      <c r="C658" s="150" t="s">
        <v>775</v>
      </c>
      <c r="D658" s="150" t="s">
        <v>130</v>
      </c>
      <c r="E658" s="151" t="s">
        <v>776</v>
      </c>
      <c r="F658" s="152" t="s">
        <v>777</v>
      </c>
      <c r="G658" s="153" t="s">
        <v>768</v>
      </c>
      <c r="H658" s="154">
        <v>1</v>
      </c>
      <c r="I658" s="155"/>
      <c r="J658" s="156">
        <f>ROUND(I658*H658,2)</f>
        <v>0</v>
      </c>
      <c r="K658" s="152" t="s">
        <v>3</v>
      </c>
      <c r="L658" s="35"/>
      <c r="M658" s="157" t="s">
        <v>3</v>
      </c>
      <c r="N658" s="158" t="s">
        <v>43</v>
      </c>
      <c r="O658" s="55"/>
      <c r="P658" s="159">
        <f>O658*H658</f>
        <v>0</v>
      </c>
      <c r="Q658" s="159">
        <v>0</v>
      </c>
      <c r="R658" s="159">
        <f>Q658*H658</f>
        <v>0</v>
      </c>
      <c r="S658" s="159">
        <v>0</v>
      </c>
      <c r="T658" s="160">
        <f>S658*H658</f>
        <v>0</v>
      </c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R658" s="161" t="s">
        <v>769</v>
      </c>
      <c r="AT658" s="161" t="s">
        <v>130</v>
      </c>
      <c r="AU658" s="161" t="s">
        <v>82</v>
      </c>
      <c r="AY658" s="19" t="s">
        <v>126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9" t="s">
        <v>80</v>
      </c>
      <c r="BK658" s="162">
        <f>ROUND(I658*H658,2)</f>
        <v>0</v>
      </c>
      <c r="BL658" s="19" t="s">
        <v>769</v>
      </c>
      <c r="BM658" s="161" t="s">
        <v>778</v>
      </c>
    </row>
    <row r="659" spans="1:65" s="13" customFormat="1">
      <c r="B659" s="163"/>
      <c r="D659" s="164" t="s">
        <v>138</v>
      </c>
      <c r="E659" s="165" t="s">
        <v>3</v>
      </c>
      <c r="F659" s="166"/>
      <c r="H659" s="167"/>
      <c r="I659" s="168"/>
      <c r="L659" s="163"/>
      <c r="M659" s="169"/>
      <c r="N659" s="170"/>
      <c r="O659" s="170"/>
      <c r="P659" s="170"/>
      <c r="Q659" s="170"/>
      <c r="R659" s="170"/>
      <c r="S659" s="170"/>
      <c r="T659" s="171"/>
      <c r="AT659" s="165" t="s">
        <v>138</v>
      </c>
      <c r="AU659" s="165" t="s">
        <v>82</v>
      </c>
      <c r="AV659" s="13" t="s">
        <v>82</v>
      </c>
      <c r="AW659" s="13" t="s">
        <v>34</v>
      </c>
      <c r="AX659" s="13" t="s">
        <v>72</v>
      </c>
      <c r="AY659" s="165" t="s">
        <v>126</v>
      </c>
    </row>
    <row r="660" spans="1:65" s="14" customFormat="1">
      <c r="B660" s="172"/>
      <c r="D660" s="164" t="s">
        <v>138</v>
      </c>
      <c r="E660" s="173" t="s">
        <v>3</v>
      </c>
      <c r="F660" s="174" t="s">
        <v>140</v>
      </c>
      <c r="H660" s="175"/>
      <c r="I660" s="176"/>
      <c r="L660" s="172"/>
      <c r="M660" s="177"/>
      <c r="N660" s="178"/>
      <c r="O660" s="178"/>
      <c r="P660" s="178"/>
      <c r="Q660" s="178"/>
      <c r="R660" s="178"/>
      <c r="S660" s="178"/>
      <c r="T660" s="179"/>
      <c r="AT660" s="173" t="s">
        <v>138</v>
      </c>
      <c r="AU660" s="173" t="s">
        <v>82</v>
      </c>
      <c r="AV660" s="14" t="s">
        <v>135</v>
      </c>
      <c r="AW660" s="14" t="s">
        <v>34</v>
      </c>
      <c r="AX660" s="14" t="s">
        <v>80</v>
      </c>
      <c r="AY660" s="173" t="s">
        <v>126</v>
      </c>
    </row>
    <row r="661" spans="1:65" s="2" customFormat="1" ht="16.5" customHeight="1">
      <c r="A661" s="34"/>
      <c r="B661" s="149"/>
      <c r="C661" s="150" t="s">
        <v>779</v>
      </c>
      <c r="D661" s="150" t="s">
        <v>130</v>
      </c>
      <c r="E661" s="151" t="s">
        <v>780</v>
      </c>
      <c r="F661" s="152" t="s">
        <v>781</v>
      </c>
      <c r="G661" s="153" t="s">
        <v>768</v>
      </c>
      <c r="H661" s="154">
        <v>1</v>
      </c>
      <c r="I661" s="155"/>
      <c r="J661" s="156">
        <f>ROUND(I661*H661,2)</f>
        <v>0</v>
      </c>
      <c r="K661" s="152" t="s">
        <v>3</v>
      </c>
      <c r="L661" s="35"/>
      <c r="M661" s="157" t="s">
        <v>3</v>
      </c>
      <c r="N661" s="158" t="s">
        <v>43</v>
      </c>
      <c r="O661" s="55"/>
      <c r="P661" s="159">
        <f>O661*H661</f>
        <v>0</v>
      </c>
      <c r="Q661" s="159">
        <v>0</v>
      </c>
      <c r="R661" s="159">
        <f>Q661*H661</f>
        <v>0</v>
      </c>
      <c r="S661" s="159">
        <v>0</v>
      </c>
      <c r="T661" s="160">
        <f>S661*H661</f>
        <v>0</v>
      </c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R661" s="161" t="s">
        <v>769</v>
      </c>
      <c r="AT661" s="161" t="s">
        <v>130</v>
      </c>
      <c r="AU661" s="161" t="s">
        <v>82</v>
      </c>
      <c r="AY661" s="19" t="s">
        <v>126</v>
      </c>
      <c r="BE661" s="162">
        <f>IF(N661="základní",J661,0)</f>
        <v>0</v>
      </c>
      <c r="BF661" s="162">
        <f>IF(N661="snížená",J661,0)</f>
        <v>0</v>
      </c>
      <c r="BG661" s="162">
        <f>IF(N661="zákl. přenesená",J661,0)</f>
        <v>0</v>
      </c>
      <c r="BH661" s="162">
        <f>IF(N661="sníž. přenesená",J661,0)</f>
        <v>0</v>
      </c>
      <c r="BI661" s="162">
        <f>IF(N661="nulová",J661,0)</f>
        <v>0</v>
      </c>
      <c r="BJ661" s="19" t="s">
        <v>80</v>
      </c>
      <c r="BK661" s="162">
        <f>ROUND(I661*H661,2)</f>
        <v>0</v>
      </c>
      <c r="BL661" s="19" t="s">
        <v>769</v>
      </c>
      <c r="BM661" s="161" t="s">
        <v>782</v>
      </c>
    </row>
    <row r="662" spans="1:65" s="13" customFormat="1">
      <c r="B662" s="163"/>
      <c r="D662" s="164" t="s">
        <v>138</v>
      </c>
      <c r="E662" s="165" t="s">
        <v>3</v>
      </c>
      <c r="F662" s="166"/>
      <c r="H662" s="167"/>
      <c r="I662" s="168"/>
      <c r="L662" s="163"/>
      <c r="M662" s="169"/>
      <c r="N662" s="170"/>
      <c r="O662" s="170"/>
      <c r="P662" s="170"/>
      <c r="Q662" s="170"/>
      <c r="R662" s="170"/>
      <c r="S662" s="170"/>
      <c r="T662" s="171"/>
      <c r="AT662" s="165" t="s">
        <v>138</v>
      </c>
      <c r="AU662" s="165" t="s">
        <v>82</v>
      </c>
      <c r="AV662" s="13" t="s">
        <v>82</v>
      </c>
      <c r="AW662" s="13" t="s">
        <v>34</v>
      </c>
      <c r="AX662" s="13" t="s">
        <v>72</v>
      </c>
      <c r="AY662" s="165" t="s">
        <v>126</v>
      </c>
    </row>
    <row r="663" spans="1:65" s="14" customFormat="1">
      <c r="B663" s="172"/>
      <c r="D663" s="164" t="s">
        <v>138</v>
      </c>
      <c r="E663" s="173" t="s">
        <v>3</v>
      </c>
      <c r="F663" s="174" t="s">
        <v>140</v>
      </c>
      <c r="H663" s="175"/>
      <c r="I663" s="176"/>
      <c r="L663" s="172"/>
      <c r="M663" s="177"/>
      <c r="N663" s="178"/>
      <c r="O663" s="178"/>
      <c r="P663" s="178"/>
      <c r="Q663" s="178"/>
      <c r="R663" s="178"/>
      <c r="S663" s="178"/>
      <c r="T663" s="179"/>
      <c r="AT663" s="173" t="s">
        <v>138</v>
      </c>
      <c r="AU663" s="173" t="s">
        <v>82</v>
      </c>
      <c r="AV663" s="14" t="s">
        <v>135</v>
      </c>
      <c r="AW663" s="14" t="s">
        <v>34</v>
      </c>
      <c r="AX663" s="14" t="s">
        <v>80</v>
      </c>
      <c r="AY663" s="173" t="s">
        <v>126</v>
      </c>
    </row>
    <row r="664" spans="1:65" s="12" customFormat="1" ht="22.9" customHeight="1">
      <c r="B664" s="136"/>
      <c r="D664" s="137" t="s">
        <v>71</v>
      </c>
      <c r="E664" s="147" t="s">
        <v>783</v>
      </c>
      <c r="F664" s="147" t="s">
        <v>784</v>
      </c>
      <c r="I664" s="139"/>
      <c r="J664" s="148">
        <f>BK664</f>
        <v>0</v>
      </c>
      <c r="L664" s="136"/>
      <c r="M664" s="141"/>
      <c r="N664" s="142"/>
      <c r="O664" s="142"/>
      <c r="P664" s="143">
        <f>SUM(P665:P667)</f>
        <v>0</v>
      </c>
      <c r="Q664" s="142"/>
      <c r="R664" s="143">
        <f>SUM(R665:R667)</f>
        <v>0</v>
      </c>
      <c r="S664" s="142"/>
      <c r="T664" s="144">
        <f>SUM(T665:T667)</f>
        <v>0</v>
      </c>
      <c r="AR664" s="137" t="s">
        <v>160</v>
      </c>
      <c r="AT664" s="145" t="s">
        <v>71</v>
      </c>
      <c r="AU664" s="145" t="s">
        <v>80</v>
      </c>
      <c r="AY664" s="137" t="s">
        <v>126</v>
      </c>
      <c r="BK664" s="146">
        <f>SUM(BK665:BK667)</f>
        <v>0</v>
      </c>
    </row>
    <row r="665" spans="1:65" s="2" customFormat="1" ht="16.5" customHeight="1">
      <c r="A665" s="34"/>
      <c r="B665" s="149"/>
      <c r="C665" s="150" t="s">
        <v>785</v>
      </c>
      <c r="D665" s="150" t="s">
        <v>130</v>
      </c>
      <c r="E665" s="151" t="s">
        <v>786</v>
      </c>
      <c r="F665" s="152" t="s">
        <v>784</v>
      </c>
      <c r="G665" s="153" t="s">
        <v>768</v>
      </c>
      <c r="H665" s="154">
        <v>1</v>
      </c>
      <c r="I665" s="155"/>
      <c r="J665" s="156">
        <f>ROUND(I665*H665,2)</f>
        <v>0</v>
      </c>
      <c r="K665" s="152" t="s">
        <v>3</v>
      </c>
      <c r="L665" s="35"/>
      <c r="M665" s="157" t="s">
        <v>3</v>
      </c>
      <c r="N665" s="158" t="s">
        <v>43</v>
      </c>
      <c r="O665" s="55"/>
      <c r="P665" s="159">
        <f>O665*H665</f>
        <v>0</v>
      </c>
      <c r="Q665" s="159">
        <v>0</v>
      </c>
      <c r="R665" s="159">
        <f>Q665*H665</f>
        <v>0</v>
      </c>
      <c r="S665" s="159">
        <v>0</v>
      </c>
      <c r="T665" s="160">
        <f>S665*H665</f>
        <v>0</v>
      </c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R665" s="161" t="s">
        <v>769</v>
      </c>
      <c r="AT665" s="161" t="s">
        <v>130</v>
      </c>
      <c r="AU665" s="161" t="s">
        <v>82</v>
      </c>
      <c r="AY665" s="19" t="s">
        <v>126</v>
      </c>
      <c r="BE665" s="162">
        <f>IF(N665="základní",J665,0)</f>
        <v>0</v>
      </c>
      <c r="BF665" s="162">
        <f>IF(N665="snížená",J665,0)</f>
        <v>0</v>
      </c>
      <c r="BG665" s="162">
        <f>IF(N665="zákl. přenesená",J665,0)</f>
        <v>0</v>
      </c>
      <c r="BH665" s="162">
        <f>IF(N665="sníž. přenesená",J665,0)</f>
        <v>0</v>
      </c>
      <c r="BI665" s="162">
        <f>IF(N665="nulová",J665,0)</f>
        <v>0</v>
      </c>
      <c r="BJ665" s="19" t="s">
        <v>80</v>
      </c>
      <c r="BK665" s="162">
        <f>ROUND(I665*H665,2)</f>
        <v>0</v>
      </c>
      <c r="BL665" s="19" t="s">
        <v>769</v>
      </c>
      <c r="BM665" s="161" t="s">
        <v>787</v>
      </c>
    </row>
    <row r="666" spans="1:65" s="13" customFormat="1">
      <c r="B666" s="163"/>
      <c r="D666" s="164" t="s">
        <v>138</v>
      </c>
      <c r="E666" s="165" t="s">
        <v>3</v>
      </c>
      <c r="F666" s="166"/>
      <c r="H666" s="167"/>
      <c r="I666" s="168"/>
      <c r="L666" s="163"/>
      <c r="M666" s="169"/>
      <c r="N666" s="170"/>
      <c r="O666" s="170"/>
      <c r="P666" s="170"/>
      <c r="Q666" s="170"/>
      <c r="R666" s="170"/>
      <c r="S666" s="170"/>
      <c r="T666" s="171"/>
      <c r="AT666" s="165" t="s">
        <v>138</v>
      </c>
      <c r="AU666" s="165" t="s">
        <v>82</v>
      </c>
      <c r="AV666" s="13" t="s">
        <v>82</v>
      </c>
      <c r="AW666" s="13" t="s">
        <v>34</v>
      </c>
      <c r="AX666" s="13" t="s">
        <v>72</v>
      </c>
      <c r="AY666" s="165" t="s">
        <v>126</v>
      </c>
    </row>
    <row r="667" spans="1:65" s="14" customFormat="1">
      <c r="B667" s="172"/>
      <c r="D667" s="164" t="s">
        <v>138</v>
      </c>
      <c r="E667" s="173" t="s">
        <v>3</v>
      </c>
      <c r="F667" s="174" t="s">
        <v>140</v>
      </c>
      <c r="H667" s="175"/>
      <c r="I667" s="176"/>
      <c r="L667" s="172"/>
      <c r="M667" s="177"/>
      <c r="N667" s="178"/>
      <c r="O667" s="178"/>
      <c r="P667" s="178"/>
      <c r="Q667" s="178"/>
      <c r="R667" s="178"/>
      <c r="S667" s="178"/>
      <c r="T667" s="179"/>
      <c r="AT667" s="173" t="s">
        <v>138</v>
      </c>
      <c r="AU667" s="173" t="s">
        <v>82</v>
      </c>
      <c r="AV667" s="14" t="s">
        <v>135</v>
      </c>
      <c r="AW667" s="14" t="s">
        <v>34</v>
      </c>
      <c r="AX667" s="14" t="s">
        <v>80</v>
      </c>
      <c r="AY667" s="173" t="s">
        <v>126</v>
      </c>
    </row>
    <row r="668" spans="1:65" s="12" customFormat="1" ht="22.9" customHeight="1">
      <c r="B668" s="136"/>
      <c r="D668" s="137" t="s">
        <v>71</v>
      </c>
      <c r="E668" s="147" t="s">
        <v>788</v>
      </c>
      <c r="F668" s="147" t="s">
        <v>789</v>
      </c>
      <c r="I668" s="139"/>
      <c r="J668" s="148">
        <f>BK668</f>
        <v>0</v>
      </c>
      <c r="L668" s="136"/>
      <c r="M668" s="141"/>
      <c r="N668" s="142"/>
      <c r="O668" s="142"/>
      <c r="P668" s="143">
        <f>SUM(P669:P674)</f>
        <v>0</v>
      </c>
      <c r="Q668" s="142"/>
      <c r="R668" s="143">
        <f>SUM(R669:R674)</f>
        <v>0</v>
      </c>
      <c r="S668" s="142"/>
      <c r="T668" s="144">
        <f>SUM(T669:T674)</f>
        <v>0</v>
      </c>
      <c r="AR668" s="137" t="s">
        <v>160</v>
      </c>
      <c r="AT668" s="145" t="s">
        <v>71</v>
      </c>
      <c r="AU668" s="145" t="s">
        <v>80</v>
      </c>
      <c r="AY668" s="137" t="s">
        <v>126</v>
      </c>
      <c r="BK668" s="146">
        <f>SUM(BK669:BK674)</f>
        <v>0</v>
      </c>
    </row>
    <row r="669" spans="1:65" s="2" customFormat="1" ht="16.5" customHeight="1">
      <c r="A669" s="34"/>
      <c r="B669" s="149"/>
      <c r="C669" s="150" t="s">
        <v>790</v>
      </c>
      <c r="D669" s="150" t="s">
        <v>130</v>
      </c>
      <c r="E669" s="151" t="s">
        <v>791</v>
      </c>
      <c r="F669" s="152" t="s">
        <v>792</v>
      </c>
      <c r="G669" s="153" t="s">
        <v>793</v>
      </c>
      <c r="H669" s="154">
        <v>1</v>
      </c>
      <c r="I669" s="155"/>
      <c r="J669" s="156">
        <f>ROUND(I669*H669,2)</f>
        <v>0</v>
      </c>
      <c r="K669" s="152" t="s">
        <v>3</v>
      </c>
      <c r="L669" s="35"/>
      <c r="M669" s="157" t="s">
        <v>3</v>
      </c>
      <c r="N669" s="158" t="s">
        <v>43</v>
      </c>
      <c r="O669" s="55"/>
      <c r="P669" s="159">
        <f>O669*H669</f>
        <v>0</v>
      </c>
      <c r="Q669" s="159">
        <v>0</v>
      </c>
      <c r="R669" s="159">
        <f>Q669*H669</f>
        <v>0</v>
      </c>
      <c r="S669" s="159">
        <v>0</v>
      </c>
      <c r="T669" s="160">
        <f>S669*H669</f>
        <v>0</v>
      </c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R669" s="161" t="s">
        <v>769</v>
      </c>
      <c r="AT669" s="161" t="s">
        <v>130</v>
      </c>
      <c r="AU669" s="161" t="s">
        <v>82</v>
      </c>
      <c r="AY669" s="19" t="s">
        <v>126</v>
      </c>
      <c r="BE669" s="162">
        <f>IF(N669="základní",J669,0)</f>
        <v>0</v>
      </c>
      <c r="BF669" s="162">
        <f>IF(N669="snížená",J669,0)</f>
        <v>0</v>
      </c>
      <c r="BG669" s="162">
        <f>IF(N669="zákl. přenesená",J669,0)</f>
        <v>0</v>
      </c>
      <c r="BH669" s="162">
        <f>IF(N669="sníž. přenesená",J669,0)</f>
        <v>0</v>
      </c>
      <c r="BI669" s="162">
        <f>IF(N669="nulová",J669,0)</f>
        <v>0</v>
      </c>
      <c r="BJ669" s="19" t="s">
        <v>80</v>
      </c>
      <c r="BK669" s="162">
        <f>ROUND(I669*H669,2)</f>
        <v>0</v>
      </c>
      <c r="BL669" s="19" t="s">
        <v>769</v>
      </c>
      <c r="BM669" s="161" t="s">
        <v>794</v>
      </c>
    </row>
    <row r="670" spans="1:65" s="13" customFormat="1">
      <c r="B670" s="163"/>
      <c r="D670" s="164" t="s">
        <v>138</v>
      </c>
      <c r="E670" s="165" t="s">
        <v>3</v>
      </c>
      <c r="F670" s="166"/>
      <c r="H670" s="167"/>
      <c r="I670" s="168"/>
      <c r="L670" s="163"/>
      <c r="M670" s="169"/>
      <c r="N670" s="170"/>
      <c r="O670" s="170"/>
      <c r="P670" s="170"/>
      <c r="Q670" s="170"/>
      <c r="R670" s="170"/>
      <c r="S670" s="170"/>
      <c r="T670" s="171"/>
      <c r="AT670" s="165" t="s">
        <v>138</v>
      </c>
      <c r="AU670" s="165" t="s">
        <v>82</v>
      </c>
      <c r="AV670" s="13" t="s">
        <v>82</v>
      </c>
      <c r="AW670" s="13" t="s">
        <v>34</v>
      </c>
      <c r="AX670" s="13" t="s">
        <v>72</v>
      </c>
      <c r="AY670" s="165" t="s">
        <v>126</v>
      </c>
    </row>
    <row r="671" spans="1:65" s="14" customFormat="1">
      <c r="B671" s="172"/>
      <c r="D671" s="164" t="s">
        <v>138</v>
      </c>
      <c r="E671" s="173" t="s">
        <v>3</v>
      </c>
      <c r="F671" s="174" t="s">
        <v>140</v>
      </c>
      <c r="H671" s="175"/>
      <c r="I671" s="176"/>
      <c r="L671" s="172"/>
      <c r="M671" s="177"/>
      <c r="N671" s="178"/>
      <c r="O671" s="178"/>
      <c r="P671" s="178"/>
      <c r="Q671" s="178"/>
      <c r="R671" s="178"/>
      <c r="S671" s="178"/>
      <c r="T671" s="179"/>
      <c r="AT671" s="173" t="s">
        <v>138</v>
      </c>
      <c r="AU671" s="173" t="s">
        <v>82</v>
      </c>
      <c r="AV671" s="14" t="s">
        <v>135</v>
      </c>
      <c r="AW671" s="14" t="s">
        <v>34</v>
      </c>
      <c r="AX671" s="14" t="s">
        <v>80</v>
      </c>
      <c r="AY671" s="173" t="s">
        <v>126</v>
      </c>
    </row>
    <row r="672" spans="1:65" s="2" customFormat="1" ht="16.5" customHeight="1">
      <c r="A672" s="34"/>
      <c r="B672" s="149"/>
      <c r="C672" s="150" t="s">
        <v>795</v>
      </c>
      <c r="D672" s="150" t="s">
        <v>130</v>
      </c>
      <c r="E672" s="151" t="s">
        <v>796</v>
      </c>
      <c r="F672" s="152" t="s">
        <v>797</v>
      </c>
      <c r="G672" s="153" t="s">
        <v>768</v>
      </c>
      <c r="H672" s="154">
        <v>1</v>
      </c>
      <c r="I672" s="155"/>
      <c r="J672" s="156">
        <f>ROUND(I672*H672,2)</f>
        <v>0</v>
      </c>
      <c r="K672" s="152" t="s">
        <v>3</v>
      </c>
      <c r="L672" s="35"/>
      <c r="M672" s="157" t="s">
        <v>3</v>
      </c>
      <c r="N672" s="158" t="s">
        <v>43</v>
      </c>
      <c r="O672" s="55"/>
      <c r="P672" s="159">
        <f>O672*H672</f>
        <v>0</v>
      </c>
      <c r="Q672" s="159">
        <v>0</v>
      </c>
      <c r="R672" s="159">
        <f>Q672*H672</f>
        <v>0</v>
      </c>
      <c r="S672" s="159">
        <v>0</v>
      </c>
      <c r="T672" s="160">
        <f>S672*H672</f>
        <v>0</v>
      </c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R672" s="161" t="s">
        <v>769</v>
      </c>
      <c r="AT672" s="161" t="s">
        <v>130</v>
      </c>
      <c r="AU672" s="161" t="s">
        <v>82</v>
      </c>
      <c r="AY672" s="19" t="s">
        <v>126</v>
      </c>
      <c r="BE672" s="162">
        <f>IF(N672="základní",J672,0)</f>
        <v>0</v>
      </c>
      <c r="BF672" s="162">
        <f>IF(N672="snížená",J672,0)</f>
        <v>0</v>
      </c>
      <c r="BG672" s="162">
        <f>IF(N672="zákl. přenesená",J672,0)</f>
        <v>0</v>
      </c>
      <c r="BH672" s="162">
        <f>IF(N672="sníž. přenesená",J672,0)</f>
        <v>0</v>
      </c>
      <c r="BI672" s="162">
        <f>IF(N672="nulová",J672,0)</f>
        <v>0</v>
      </c>
      <c r="BJ672" s="19" t="s">
        <v>80</v>
      </c>
      <c r="BK672" s="162">
        <f>ROUND(I672*H672,2)</f>
        <v>0</v>
      </c>
      <c r="BL672" s="19" t="s">
        <v>769</v>
      </c>
      <c r="BM672" s="161" t="s">
        <v>798</v>
      </c>
    </row>
    <row r="673" spans="1:51" s="13" customFormat="1">
      <c r="B673" s="163"/>
      <c r="D673" s="164" t="s">
        <v>138</v>
      </c>
      <c r="E673" s="165" t="s">
        <v>3</v>
      </c>
      <c r="F673" s="166"/>
      <c r="H673" s="167"/>
      <c r="I673" s="168"/>
      <c r="L673" s="163"/>
      <c r="M673" s="169"/>
      <c r="N673" s="170"/>
      <c r="O673" s="170"/>
      <c r="P673" s="170"/>
      <c r="Q673" s="170"/>
      <c r="R673" s="170"/>
      <c r="S673" s="170"/>
      <c r="T673" s="171"/>
      <c r="AT673" s="165" t="s">
        <v>138</v>
      </c>
      <c r="AU673" s="165" t="s">
        <v>82</v>
      </c>
      <c r="AV673" s="13" t="s">
        <v>82</v>
      </c>
      <c r="AW673" s="13" t="s">
        <v>34</v>
      </c>
      <c r="AX673" s="13" t="s">
        <v>72</v>
      </c>
      <c r="AY673" s="165" t="s">
        <v>126</v>
      </c>
    </row>
    <row r="674" spans="1:51" s="14" customFormat="1">
      <c r="B674" s="172"/>
      <c r="D674" s="164" t="s">
        <v>138</v>
      </c>
      <c r="E674" s="173" t="s">
        <v>3</v>
      </c>
      <c r="F674" s="174" t="s">
        <v>140</v>
      </c>
      <c r="H674" s="175"/>
      <c r="I674" s="176"/>
      <c r="L674" s="172"/>
      <c r="M674" s="208"/>
      <c r="N674" s="209"/>
      <c r="O674" s="209"/>
      <c r="P674" s="209"/>
      <c r="Q674" s="209"/>
      <c r="R674" s="209"/>
      <c r="S674" s="209"/>
      <c r="T674" s="210"/>
      <c r="AT674" s="173" t="s">
        <v>138</v>
      </c>
      <c r="AU674" s="173" t="s">
        <v>82</v>
      </c>
      <c r="AV674" s="14" t="s">
        <v>135</v>
      </c>
      <c r="AW674" s="14" t="s">
        <v>34</v>
      </c>
      <c r="AX674" s="14" t="s">
        <v>80</v>
      </c>
      <c r="AY674" s="173" t="s">
        <v>126</v>
      </c>
    </row>
    <row r="675" spans="1:51" s="2" customFormat="1" ht="6.95" customHeight="1">
      <c r="A675" s="34"/>
      <c r="B675" s="44"/>
      <c r="C675" s="45"/>
      <c r="D675" s="45"/>
      <c r="E675" s="45"/>
      <c r="F675" s="45"/>
      <c r="G675" s="45"/>
      <c r="H675" s="45"/>
      <c r="I675" s="109"/>
      <c r="J675" s="45"/>
      <c r="K675" s="45"/>
      <c r="L675" s="35"/>
      <c r="M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</row>
  </sheetData>
  <autoFilter ref="C99:K674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11" customWidth="1"/>
    <col min="2" max="2" width="1.6640625" style="211" customWidth="1"/>
    <col min="3" max="4" width="5" style="211" customWidth="1"/>
    <col min="5" max="5" width="11.6640625" style="211" customWidth="1"/>
    <col min="6" max="6" width="9.1640625" style="211" customWidth="1"/>
    <col min="7" max="7" width="5" style="211" customWidth="1"/>
    <col min="8" max="8" width="77.83203125" style="211" customWidth="1"/>
    <col min="9" max="10" width="20" style="211" customWidth="1"/>
    <col min="11" max="11" width="1.6640625" style="211" customWidth="1"/>
  </cols>
  <sheetData>
    <row r="1" spans="2:11" s="1" customFormat="1" ht="37.5" customHeight="1"/>
    <row r="2" spans="2:11" s="1" customFormat="1" ht="7.5" customHeight="1">
      <c r="B2" s="212"/>
      <c r="C2" s="213"/>
      <c r="D2" s="213"/>
      <c r="E2" s="213"/>
      <c r="F2" s="213"/>
      <c r="G2" s="213"/>
      <c r="H2" s="213"/>
      <c r="I2" s="213"/>
      <c r="J2" s="213"/>
      <c r="K2" s="214"/>
    </row>
    <row r="3" spans="2:11" s="17" customFormat="1" ht="45" customHeight="1">
      <c r="B3" s="215"/>
      <c r="C3" s="332" t="s">
        <v>799</v>
      </c>
      <c r="D3" s="332"/>
      <c r="E3" s="332"/>
      <c r="F3" s="332"/>
      <c r="G3" s="332"/>
      <c r="H3" s="332"/>
      <c r="I3" s="332"/>
      <c r="J3" s="332"/>
      <c r="K3" s="216"/>
    </row>
    <row r="4" spans="2:11" s="1" customFormat="1" ht="25.5" customHeight="1">
      <c r="B4" s="217"/>
      <c r="C4" s="337" t="s">
        <v>800</v>
      </c>
      <c r="D4" s="337"/>
      <c r="E4" s="337"/>
      <c r="F4" s="337"/>
      <c r="G4" s="337"/>
      <c r="H4" s="337"/>
      <c r="I4" s="337"/>
      <c r="J4" s="337"/>
      <c r="K4" s="218"/>
    </row>
    <row r="5" spans="2:11" s="1" customFormat="1" ht="5.25" customHeight="1">
      <c r="B5" s="217"/>
      <c r="C5" s="219"/>
      <c r="D5" s="219"/>
      <c r="E5" s="219"/>
      <c r="F5" s="219"/>
      <c r="G5" s="219"/>
      <c r="H5" s="219"/>
      <c r="I5" s="219"/>
      <c r="J5" s="219"/>
      <c r="K5" s="218"/>
    </row>
    <row r="6" spans="2:11" s="1" customFormat="1" ht="15" customHeight="1">
      <c r="B6" s="217"/>
      <c r="C6" s="336" t="s">
        <v>801</v>
      </c>
      <c r="D6" s="336"/>
      <c r="E6" s="336"/>
      <c r="F6" s="336"/>
      <c r="G6" s="336"/>
      <c r="H6" s="336"/>
      <c r="I6" s="336"/>
      <c r="J6" s="336"/>
      <c r="K6" s="218"/>
    </row>
    <row r="7" spans="2:11" s="1" customFormat="1" ht="15" customHeight="1">
      <c r="B7" s="221"/>
      <c r="C7" s="336" t="s">
        <v>802</v>
      </c>
      <c r="D7" s="336"/>
      <c r="E7" s="336"/>
      <c r="F7" s="336"/>
      <c r="G7" s="336"/>
      <c r="H7" s="336"/>
      <c r="I7" s="336"/>
      <c r="J7" s="336"/>
      <c r="K7" s="218"/>
    </row>
    <row r="8" spans="2:11" s="1" customFormat="1" ht="12.75" customHeight="1">
      <c r="B8" s="221"/>
      <c r="C8" s="220"/>
      <c r="D8" s="220"/>
      <c r="E8" s="220"/>
      <c r="F8" s="220"/>
      <c r="G8" s="220"/>
      <c r="H8" s="220"/>
      <c r="I8" s="220"/>
      <c r="J8" s="220"/>
      <c r="K8" s="218"/>
    </row>
    <row r="9" spans="2:11" s="1" customFormat="1" ht="15" customHeight="1">
      <c r="B9" s="221"/>
      <c r="C9" s="336" t="s">
        <v>803</v>
      </c>
      <c r="D9" s="336"/>
      <c r="E9" s="336"/>
      <c r="F9" s="336"/>
      <c r="G9" s="336"/>
      <c r="H9" s="336"/>
      <c r="I9" s="336"/>
      <c r="J9" s="336"/>
      <c r="K9" s="218"/>
    </row>
    <row r="10" spans="2:11" s="1" customFormat="1" ht="15" customHeight="1">
      <c r="B10" s="221"/>
      <c r="C10" s="220"/>
      <c r="D10" s="336" t="s">
        <v>804</v>
      </c>
      <c r="E10" s="336"/>
      <c r="F10" s="336"/>
      <c r="G10" s="336"/>
      <c r="H10" s="336"/>
      <c r="I10" s="336"/>
      <c r="J10" s="336"/>
      <c r="K10" s="218"/>
    </row>
    <row r="11" spans="2:11" s="1" customFormat="1" ht="15" customHeight="1">
      <c r="B11" s="221"/>
      <c r="C11" s="222"/>
      <c r="D11" s="336" t="s">
        <v>805</v>
      </c>
      <c r="E11" s="336"/>
      <c r="F11" s="336"/>
      <c r="G11" s="336"/>
      <c r="H11" s="336"/>
      <c r="I11" s="336"/>
      <c r="J11" s="336"/>
      <c r="K11" s="218"/>
    </row>
    <row r="12" spans="2:11" s="1" customFormat="1" ht="15" customHeight="1">
      <c r="B12" s="221"/>
      <c r="C12" s="222"/>
      <c r="D12" s="220"/>
      <c r="E12" s="220"/>
      <c r="F12" s="220"/>
      <c r="G12" s="220"/>
      <c r="H12" s="220"/>
      <c r="I12" s="220"/>
      <c r="J12" s="220"/>
      <c r="K12" s="218"/>
    </row>
    <row r="13" spans="2:11" s="1" customFormat="1" ht="15" customHeight="1">
      <c r="B13" s="221"/>
      <c r="C13" s="222"/>
      <c r="D13" s="223" t="s">
        <v>806</v>
      </c>
      <c r="E13" s="220"/>
      <c r="F13" s="220"/>
      <c r="G13" s="220"/>
      <c r="H13" s="220"/>
      <c r="I13" s="220"/>
      <c r="J13" s="220"/>
      <c r="K13" s="218"/>
    </row>
    <row r="14" spans="2:11" s="1" customFormat="1" ht="12.75" customHeight="1">
      <c r="B14" s="221"/>
      <c r="C14" s="222"/>
      <c r="D14" s="222"/>
      <c r="E14" s="222"/>
      <c r="F14" s="222"/>
      <c r="G14" s="222"/>
      <c r="H14" s="222"/>
      <c r="I14" s="222"/>
      <c r="J14" s="222"/>
      <c r="K14" s="218"/>
    </row>
    <row r="15" spans="2:11" s="1" customFormat="1" ht="15" customHeight="1">
      <c r="B15" s="221"/>
      <c r="C15" s="222"/>
      <c r="D15" s="336" t="s">
        <v>807</v>
      </c>
      <c r="E15" s="336"/>
      <c r="F15" s="336"/>
      <c r="G15" s="336"/>
      <c r="H15" s="336"/>
      <c r="I15" s="336"/>
      <c r="J15" s="336"/>
      <c r="K15" s="218"/>
    </row>
    <row r="16" spans="2:11" s="1" customFormat="1" ht="15" customHeight="1">
      <c r="B16" s="221"/>
      <c r="C16" s="222"/>
      <c r="D16" s="336" t="s">
        <v>808</v>
      </c>
      <c r="E16" s="336"/>
      <c r="F16" s="336"/>
      <c r="G16" s="336"/>
      <c r="H16" s="336"/>
      <c r="I16" s="336"/>
      <c r="J16" s="336"/>
      <c r="K16" s="218"/>
    </row>
    <row r="17" spans="2:11" s="1" customFormat="1" ht="15" customHeight="1">
      <c r="B17" s="221"/>
      <c r="C17" s="222"/>
      <c r="D17" s="336" t="s">
        <v>809</v>
      </c>
      <c r="E17" s="336"/>
      <c r="F17" s="336"/>
      <c r="G17" s="336"/>
      <c r="H17" s="336"/>
      <c r="I17" s="336"/>
      <c r="J17" s="336"/>
      <c r="K17" s="218"/>
    </row>
    <row r="18" spans="2:11" s="1" customFormat="1" ht="15" customHeight="1">
      <c r="B18" s="221"/>
      <c r="C18" s="222"/>
      <c r="D18" s="222"/>
      <c r="E18" s="224" t="s">
        <v>79</v>
      </c>
      <c r="F18" s="336" t="s">
        <v>810</v>
      </c>
      <c r="G18" s="336"/>
      <c r="H18" s="336"/>
      <c r="I18" s="336"/>
      <c r="J18" s="336"/>
      <c r="K18" s="218"/>
    </row>
    <row r="19" spans="2:11" s="1" customFormat="1" ht="15" customHeight="1">
      <c r="B19" s="221"/>
      <c r="C19" s="222"/>
      <c r="D19" s="222"/>
      <c r="E19" s="224" t="s">
        <v>811</v>
      </c>
      <c r="F19" s="336" t="s">
        <v>812</v>
      </c>
      <c r="G19" s="336"/>
      <c r="H19" s="336"/>
      <c r="I19" s="336"/>
      <c r="J19" s="336"/>
      <c r="K19" s="218"/>
    </row>
    <row r="20" spans="2:11" s="1" customFormat="1" ht="15" customHeight="1">
      <c r="B20" s="221"/>
      <c r="C20" s="222"/>
      <c r="D20" s="222"/>
      <c r="E20" s="224" t="s">
        <v>813</v>
      </c>
      <c r="F20" s="336" t="s">
        <v>814</v>
      </c>
      <c r="G20" s="336"/>
      <c r="H20" s="336"/>
      <c r="I20" s="336"/>
      <c r="J20" s="336"/>
      <c r="K20" s="218"/>
    </row>
    <row r="21" spans="2:11" s="1" customFormat="1" ht="15" customHeight="1">
      <c r="B21" s="221"/>
      <c r="C21" s="222"/>
      <c r="D21" s="222"/>
      <c r="E21" s="224" t="s">
        <v>815</v>
      </c>
      <c r="F21" s="336" t="s">
        <v>816</v>
      </c>
      <c r="G21" s="336"/>
      <c r="H21" s="336"/>
      <c r="I21" s="336"/>
      <c r="J21" s="336"/>
      <c r="K21" s="218"/>
    </row>
    <row r="22" spans="2:11" s="1" customFormat="1" ht="15" customHeight="1">
      <c r="B22" s="221"/>
      <c r="C22" s="222"/>
      <c r="D22" s="222"/>
      <c r="E22" s="224" t="s">
        <v>817</v>
      </c>
      <c r="F22" s="336" t="s">
        <v>818</v>
      </c>
      <c r="G22" s="336"/>
      <c r="H22" s="336"/>
      <c r="I22" s="336"/>
      <c r="J22" s="336"/>
      <c r="K22" s="218"/>
    </row>
    <row r="23" spans="2:11" s="1" customFormat="1" ht="15" customHeight="1">
      <c r="B23" s="221"/>
      <c r="C23" s="222"/>
      <c r="D23" s="222"/>
      <c r="E23" s="224" t="s">
        <v>819</v>
      </c>
      <c r="F23" s="336" t="s">
        <v>820</v>
      </c>
      <c r="G23" s="336"/>
      <c r="H23" s="336"/>
      <c r="I23" s="336"/>
      <c r="J23" s="336"/>
      <c r="K23" s="218"/>
    </row>
    <row r="24" spans="2:11" s="1" customFormat="1" ht="12.75" customHeight="1">
      <c r="B24" s="221"/>
      <c r="C24" s="222"/>
      <c r="D24" s="222"/>
      <c r="E24" s="222"/>
      <c r="F24" s="222"/>
      <c r="G24" s="222"/>
      <c r="H24" s="222"/>
      <c r="I24" s="222"/>
      <c r="J24" s="222"/>
      <c r="K24" s="218"/>
    </row>
    <row r="25" spans="2:11" s="1" customFormat="1" ht="15" customHeight="1">
      <c r="B25" s="221"/>
      <c r="C25" s="336" t="s">
        <v>821</v>
      </c>
      <c r="D25" s="336"/>
      <c r="E25" s="336"/>
      <c r="F25" s="336"/>
      <c r="G25" s="336"/>
      <c r="H25" s="336"/>
      <c r="I25" s="336"/>
      <c r="J25" s="336"/>
      <c r="K25" s="218"/>
    </row>
    <row r="26" spans="2:11" s="1" customFormat="1" ht="15" customHeight="1">
      <c r="B26" s="221"/>
      <c r="C26" s="336" t="s">
        <v>822</v>
      </c>
      <c r="D26" s="336"/>
      <c r="E26" s="336"/>
      <c r="F26" s="336"/>
      <c r="G26" s="336"/>
      <c r="H26" s="336"/>
      <c r="I26" s="336"/>
      <c r="J26" s="336"/>
      <c r="K26" s="218"/>
    </row>
    <row r="27" spans="2:11" s="1" customFormat="1" ht="15" customHeight="1">
      <c r="B27" s="221"/>
      <c r="C27" s="220"/>
      <c r="D27" s="336" t="s">
        <v>823</v>
      </c>
      <c r="E27" s="336"/>
      <c r="F27" s="336"/>
      <c r="G27" s="336"/>
      <c r="H27" s="336"/>
      <c r="I27" s="336"/>
      <c r="J27" s="336"/>
      <c r="K27" s="218"/>
    </row>
    <row r="28" spans="2:11" s="1" customFormat="1" ht="15" customHeight="1">
      <c r="B28" s="221"/>
      <c r="C28" s="222"/>
      <c r="D28" s="336" t="s">
        <v>824</v>
      </c>
      <c r="E28" s="336"/>
      <c r="F28" s="336"/>
      <c r="G28" s="336"/>
      <c r="H28" s="336"/>
      <c r="I28" s="336"/>
      <c r="J28" s="336"/>
      <c r="K28" s="218"/>
    </row>
    <row r="29" spans="2:11" s="1" customFormat="1" ht="12.75" customHeight="1">
      <c r="B29" s="221"/>
      <c r="C29" s="222"/>
      <c r="D29" s="222"/>
      <c r="E29" s="222"/>
      <c r="F29" s="222"/>
      <c r="G29" s="222"/>
      <c r="H29" s="222"/>
      <c r="I29" s="222"/>
      <c r="J29" s="222"/>
      <c r="K29" s="218"/>
    </row>
    <row r="30" spans="2:11" s="1" customFormat="1" ht="15" customHeight="1">
      <c r="B30" s="221"/>
      <c r="C30" s="222"/>
      <c r="D30" s="336" t="s">
        <v>825</v>
      </c>
      <c r="E30" s="336"/>
      <c r="F30" s="336"/>
      <c r="G30" s="336"/>
      <c r="H30" s="336"/>
      <c r="I30" s="336"/>
      <c r="J30" s="336"/>
      <c r="K30" s="218"/>
    </row>
    <row r="31" spans="2:11" s="1" customFormat="1" ht="15" customHeight="1">
      <c r="B31" s="221"/>
      <c r="C31" s="222"/>
      <c r="D31" s="336" t="s">
        <v>826</v>
      </c>
      <c r="E31" s="336"/>
      <c r="F31" s="336"/>
      <c r="G31" s="336"/>
      <c r="H31" s="336"/>
      <c r="I31" s="336"/>
      <c r="J31" s="336"/>
      <c r="K31" s="218"/>
    </row>
    <row r="32" spans="2:11" s="1" customFormat="1" ht="12.75" customHeight="1">
      <c r="B32" s="221"/>
      <c r="C32" s="222"/>
      <c r="D32" s="222"/>
      <c r="E32" s="222"/>
      <c r="F32" s="222"/>
      <c r="G32" s="222"/>
      <c r="H32" s="222"/>
      <c r="I32" s="222"/>
      <c r="J32" s="222"/>
      <c r="K32" s="218"/>
    </row>
    <row r="33" spans="2:11" s="1" customFormat="1" ht="15" customHeight="1">
      <c r="B33" s="221"/>
      <c r="C33" s="222"/>
      <c r="D33" s="336" t="s">
        <v>827</v>
      </c>
      <c r="E33" s="336"/>
      <c r="F33" s="336"/>
      <c r="G33" s="336"/>
      <c r="H33" s="336"/>
      <c r="I33" s="336"/>
      <c r="J33" s="336"/>
      <c r="K33" s="218"/>
    </row>
    <row r="34" spans="2:11" s="1" customFormat="1" ht="15" customHeight="1">
      <c r="B34" s="221"/>
      <c r="C34" s="222"/>
      <c r="D34" s="336" t="s">
        <v>828</v>
      </c>
      <c r="E34" s="336"/>
      <c r="F34" s="336"/>
      <c r="G34" s="336"/>
      <c r="H34" s="336"/>
      <c r="I34" s="336"/>
      <c r="J34" s="336"/>
      <c r="K34" s="218"/>
    </row>
    <row r="35" spans="2:11" s="1" customFormat="1" ht="15" customHeight="1">
      <c r="B35" s="221"/>
      <c r="C35" s="222"/>
      <c r="D35" s="336" t="s">
        <v>829</v>
      </c>
      <c r="E35" s="336"/>
      <c r="F35" s="336"/>
      <c r="G35" s="336"/>
      <c r="H35" s="336"/>
      <c r="I35" s="336"/>
      <c r="J35" s="336"/>
      <c r="K35" s="218"/>
    </row>
    <row r="36" spans="2:11" s="1" customFormat="1" ht="15" customHeight="1">
      <c r="B36" s="221"/>
      <c r="C36" s="222"/>
      <c r="D36" s="220"/>
      <c r="E36" s="223" t="s">
        <v>112</v>
      </c>
      <c r="F36" s="220"/>
      <c r="G36" s="336" t="s">
        <v>830</v>
      </c>
      <c r="H36" s="336"/>
      <c r="I36" s="336"/>
      <c r="J36" s="336"/>
      <c r="K36" s="218"/>
    </row>
    <row r="37" spans="2:11" s="1" customFormat="1" ht="30.75" customHeight="1">
      <c r="B37" s="221"/>
      <c r="C37" s="222"/>
      <c r="D37" s="220"/>
      <c r="E37" s="223" t="s">
        <v>831</v>
      </c>
      <c r="F37" s="220"/>
      <c r="G37" s="336" t="s">
        <v>832</v>
      </c>
      <c r="H37" s="336"/>
      <c r="I37" s="336"/>
      <c r="J37" s="336"/>
      <c r="K37" s="218"/>
    </row>
    <row r="38" spans="2:11" s="1" customFormat="1" ht="15" customHeight="1">
      <c r="B38" s="221"/>
      <c r="C38" s="222"/>
      <c r="D38" s="220"/>
      <c r="E38" s="223" t="s">
        <v>53</v>
      </c>
      <c r="F38" s="220"/>
      <c r="G38" s="336" t="s">
        <v>833</v>
      </c>
      <c r="H38" s="336"/>
      <c r="I38" s="336"/>
      <c r="J38" s="336"/>
      <c r="K38" s="218"/>
    </row>
    <row r="39" spans="2:11" s="1" customFormat="1" ht="15" customHeight="1">
      <c r="B39" s="221"/>
      <c r="C39" s="222"/>
      <c r="D39" s="220"/>
      <c r="E39" s="223" t="s">
        <v>54</v>
      </c>
      <c r="F39" s="220"/>
      <c r="G39" s="336" t="s">
        <v>834</v>
      </c>
      <c r="H39" s="336"/>
      <c r="I39" s="336"/>
      <c r="J39" s="336"/>
      <c r="K39" s="218"/>
    </row>
    <row r="40" spans="2:11" s="1" customFormat="1" ht="15" customHeight="1">
      <c r="B40" s="221"/>
      <c r="C40" s="222"/>
      <c r="D40" s="220"/>
      <c r="E40" s="223" t="s">
        <v>113</v>
      </c>
      <c r="F40" s="220"/>
      <c r="G40" s="336" t="s">
        <v>835</v>
      </c>
      <c r="H40" s="336"/>
      <c r="I40" s="336"/>
      <c r="J40" s="336"/>
      <c r="K40" s="218"/>
    </row>
    <row r="41" spans="2:11" s="1" customFormat="1" ht="15" customHeight="1">
      <c r="B41" s="221"/>
      <c r="C41" s="222"/>
      <c r="D41" s="220"/>
      <c r="E41" s="223" t="s">
        <v>114</v>
      </c>
      <c r="F41" s="220"/>
      <c r="G41" s="336" t="s">
        <v>836</v>
      </c>
      <c r="H41" s="336"/>
      <c r="I41" s="336"/>
      <c r="J41" s="336"/>
      <c r="K41" s="218"/>
    </row>
    <row r="42" spans="2:11" s="1" customFormat="1" ht="15" customHeight="1">
      <c r="B42" s="221"/>
      <c r="C42" s="222"/>
      <c r="D42" s="220"/>
      <c r="E42" s="223" t="s">
        <v>837</v>
      </c>
      <c r="F42" s="220"/>
      <c r="G42" s="336" t="s">
        <v>838</v>
      </c>
      <c r="H42" s="336"/>
      <c r="I42" s="336"/>
      <c r="J42" s="336"/>
      <c r="K42" s="218"/>
    </row>
    <row r="43" spans="2:11" s="1" customFormat="1" ht="15" customHeight="1">
      <c r="B43" s="221"/>
      <c r="C43" s="222"/>
      <c r="D43" s="220"/>
      <c r="E43" s="223"/>
      <c r="F43" s="220"/>
      <c r="G43" s="336" t="s">
        <v>839</v>
      </c>
      <c r="H43" s="336"/>
      <c r="I43" s="336"/>
      <c r="J43" s="336"/>
      <c r="K43" s="218"/>
    </row>
    <row r="44" spans="2:11" s="1" customFormat="1" ht="15" customHeight="1">
      <c r="B44" s="221"/>
      <c r="C44" s="222"/>
      <c r="D44" s="220"/>
      <c r="E44" s="223" t="s">
        <v>840</v>
      </c>
      <c r="F44" s="220"/>
      <c r="G44" s="336" t="s">
        <v>841</v>
      </c>
      <c r="H44" s="336"/>
      <c r="I44" s="336"/>
      <c r="J44" s="336"/>
      <c r="K44" s="218"/>
    </row>
    <row r="45" spans="2:11" s="1" customFormat="1" ht="15" customHeight="1">
      <c r="B45" s="221"/>
      <c r="C45" s="222"/>
      <c r="D45" s="220"/>
      <c r="E45" s="223" t="s">
        <v>116</v>
      </c>
      <c r="F45" s="220"/>
      <c r="G45" s="336" t="s">
        <v>842</v>
      </c>
      <c r="H45" s="336"/>
      <c r="I45" s="336"/>
      <c r="J45" s="336"/>
      <c r="K45" s="218"/>
    </row>
    <row r="46" spans="2:11" s="1" customFormat="1" ht="12.75" customHeight="1">
      <c r="B46" s="221"/>
      <c r="C46" s="222"/>
      <c r="D46" s="220"/>
      <c r="E46" s="220"/>
      <c r="F46" s="220"/>
      <c r="G46" s="220"/>
      <c r="H46" s="220"/>
      <c r="I46" s="220"/>
      <c r="J46" s="220"/>
      <c r="K46" s="218"/>
    </row>
    <row r="47" spans="2:11" s="1" customFormat="1" ht="15" customHeight="1">
      <c r="B47" s="221"/>
      <c r="C47" s="222"/>
      <c r="D47" s="336" t="s">
        <v>843</v>
      </c>
      <c r="E47" s="336"/>
      <c r="F47" s="336"/>
      <c r="G47" s="336"/>
      <c r="H47" s="336"/>
      <c r="I47" s="336"/>
      <c r="J47" s="336"/>
      <c r="K47" s="218"/>
    </row>
    <row r="48" spans="2:11" s="1" customFormat="1" ht="15" customHeight="1">
      <c r="B48" s="221"/>
      <c r="C48" s="222"/>
      <c r="D48" s="222"/>
      <c r="E48" s="336" t="s">
        <v>844</v>
      </c>
      <c r="F48" s="336"/>
      <c r="G48" s="336"/>
      <c r="H48" s="336"/>
      <c r="I48" s="336"/>
      <c r="J48" s="336"/>
      <c r="K48" s="218"/>
    </row>
    <row r="49" spans="2:11" s="1" customFormat="1" ht="15" customHeight="1">
      <c r="B49" s="221"/>
      <c r="C49" s="222"/>
      <c r="D49" s="222"/>
      <c r="E49" s="336" t="s">
        <v>845</v>
      </c>
      <c r="F49" s="336"/>
      <c r="G49" s="336"/>
      <c r="H49" s="336"/>
      <c r="I49" s="336"/>
      <c r="J49" s="336"/>
      <c r="K49" s="218"/>
    </row>
    <row r="50" spans="2:11" s="1" customFormat="1" ht="15" customHeight="1">
      <c r="B50" s="221"/>
      <c r="C50" s="222"/>
      <c r="D50" s="222"/>
      <c r="E50" s="336" t="s">
        <v>846</v>
      </c>
      <c r="F50" s="336"/>
      <c r="G50" s="336"/>
      <c r="H50" s="336"/>
      <c r="I50" s="336"/>
      <c r="J50" s="336"/>
      <c r="K50" s="218"/>
    </row>
    <row r="51" spans="2:11" s="1" customFormat="1" ht="15" customHeight="1">
      <c r="B51" s="221"/>
      <c r="C51" s="222"/>
      <c r="D51" s="336" t="s">
        <v>847</v>
      </c>
      <c r="E51" s="336"/>
      <c r="F51" s="336"/>
      <c r="G51" s="336"/>
      <c r="H51" s="336"/>
      <c r="I51" s="336"/>
      <c r="J51" s="336"/>
      <c r="K51" s="218"/>
    </row>
    <row r="52" spans="2:11" s="1" customFormat="1" ht="25.5" customHeight="1">
      <c r="B52" s="217"/>
      <c r="C52" s="337" t="s">
        <v>848</v>
      </c>
      <c r="D52" s="337"/>
      <c r="E52" s="337"/>
      <c r="F52" s="337"/>
      <c r="G52" s="337"/>
      <c r="H52" s="337"/>
      <c r="I52" s="337"/>
      <c r="J52" s="337"/>
      <c r="K52" s="218"/>
    </row>
    <row r="53" spans="2:11" s="1" customFormat="1" ht="5.25" customHeight="1">
      <c r="B53" s="217"/>
      <c r="C53" s="219"/>
      <c r="D53" s="219"/>
      <c r="E53" s="219"/>
      <c r="F53" s="219"/>
      <c r="G53" s="219"/>
      <c r="H53" s="219"/>
      <c r="I53" s="219"/>
      <c r="J53" s="219"/>
      <c r="K53" s="218"/>
    </row>
    <row r="54" spans="2:11" s="1" customFormat="1" ht="15" customHeight="1">
      <c r="B54" s="217"/>
      <c r="C54" s="336" t="s">
        <v>849</v>
      </c>
      <c r="D54" s="336"/>
      <c r="E54" s="336"/>
      <c r="F54" s="336"/>
      <c r="G54" s="336"/>
      <c r="H54" s="336"/>
      <c r="I54" s="336"/>
      <c r="J54" s="336"/>
      <c r="K54" s="218"/>
    </row>
    <row r="55" spans="2:11" s="1" customFormat="1" ht="15" customHeight="1">
      <c r="B55" s="217"/>
      <c r="C55" s="336" t="s">
        <v>850</v>
      </c>
      <c r="D55" s="336"/>
      <c r="E55" s="336"/>
      <c r="F55" s="336"/>
      <c r="G55" s="336"/>
      <c r="H55" s="336"/>
      <c r="I55" s="336"/>
      <c r="J55" s="336"/>
      <c r="K55" s="218"/>
    </row>
    <row r="56" spans="2:11" s="1" customFormat="1" ht="12.75" customHeight="1">
      <c r="B56" s="217"/>
      <c r="C56" s="220"/>
      <c r="D56" s="220"/>
      <c r="E56" s="220"/>
      <c r="F56" s="220"/>
      <c r="G56" s="220"/>
      <c r="H56" s="220"/>
      <c r="I56" s="220"/>
      <c r="J56" s="220"/>
      <c r="K56" s="218"/>
    </row>
    <row r="57" spans="2:11" s="1" customFormat="1" ht="15" customHeight="1">
      <c r="B57" s="217"/>
      <c r="C57" s="336" t="s">
        <v>851</v>
      </c>
      <c r="D57" s="336"/>
      <c r="E57" s="336"/>
      <c r="F57" s="336"/>
      <c r="G57" s="336"/>
      <c r="H57" s="336"/>
      <c r="I57" s="336"/>
      <c r="J57" s="336"/>
      <c r="K57" s="218"/>
    </row>
    <row r="58" spans="2:11" s="1" customFormat="1" ht="15" customHeight="1">
      <c r="B58" s="217"/>
      <c r="C58" s="222"/>
      <c r="D58" s="336" t="s">
        <v>852</v>
      </c>
      <c r="E58" s="336"/>
      <c r="F58" s="336"/>
      <c r="G58" s="336"/>
      <c r="H58" s="336"/>
      <c r="I58" s="336"/>
      <c r="J58" s="336"/>
      <c r="K58" s="218"/>
    </row>
    <row r="59" spans="2:11" s="1" customFormat="1" ht="15" customHeight="1">
      <c r="B59" s="217"/>
      <c r="C59" s="222"/>
      <c r="D59" s="336" t="s">
        <v>853</v>
      </c>
      <c r="E59" s="336"/>
      <c r="F59" s="336"/>
      <c r="G59" s="336"/>
      <c r="H59" s="336"/>
      <c r="I59" s="336"/>
      <c r="J59" s="336"/>
      <c r="K59" s="218"/>
    </row>
    <row r="60" spans="2:11" s="1" customFormat="1" ht="15" customHeight="1">
      <c r="B60" s="217"/>
      <c r="C60" s="222"/>
      <c r="D60" s="336" t="s">
        <v>854</v>
      </c>
      <c r="E60" s="336"/>
      <c r="F60" s="336"/>
      <c r="G60" s="336"/>
      <c r="H60" s="336"/>
      <c r="I60" s="336"/>
      <c r="J60" s="336"/>
      <c r="K60" s="218"/>
    </row>
    <row r="61" spans="2:11" s="1" customFormat="1" ht="15" customHeight="1">
      <c r="B61" s="217"/>
      <c r="C61" s="222"/>
      <c r="D61" s="336" t="s">
        <v>855</v>
      </c>
      <c r="E61" s="336"/>
      <c r="F61" s="336"/>
      <c r="G61" s="336"/>
      <c r="H61" s="336"/>
      <c r="I61" s="336"/>
      <c r="J61" s="336"/>
      <c r="K61" s="218"/>
    </row>
    <row r="62" spans="2:11" s="1" customFormat="1" ht="15" customHeight="1">
      <c r="B62" s="217"/>
      <c r="C62" s="222"/>
      <c r="D62" s="338" t="s">
        <v>856</v>
      </c>
      <c r="E62" s="338"/>
      <c r="F62" s="338"/>
      <c r="G62" s="338"/>
      <c r="H62" s="338"/>
      <c r="I62" s="338"/>
      <c r="J62" s="338"/>
      <c r="K62" s="218"/>
    </row>
    <row r="63" spans="2:11" s="1" customFormat="1" ht="15" customHeight="1">
      <c r="B63" s="217"/>
      <c r="C63" s="222"/>
      <c r="D63" s="336" t="s">
        <v>857</v>
      </c>
      <c r="E63" s="336"/>
      <c r="F63" s="336"/>
      <c r="G63" s="336"/>
      <c r="H63" s="336"/>
      <c r="I63" s="336"/>
      <c r="J63" s="336"/>
      <c r="K63" s="218"/>
    </row>
    <row r="64" spans="2:11" s="1" customFormat="1" ht="12.75" customHeight="1">
      <c r="B64" s="217"/>
      <c r="C64" s="222"/>
      <c r="D64" s="222"/>
      <c r="E64" s="225"/>
      <c r="F64" s="222"/>
      <c r="G64" s="222"/>
      <c r="H64" s="222"/>
      <c r="I64" s="222"/>
      <c r="J64" s="222"/>
      <c r="K64" s="218"/>
    </row>
    <row r="65" spans="2:11" s="1" customFormat="1" ht="15" customHeight="1">
      <c r="B65" s="217"/>
      <c r="C65" s="222"/>
      <c r="D65" s="336" t="s">
        <v>858</v>
      </c>
      <c r="E65" s="336"/>
      <c r="F65" s="336"/>
      <c r="G65" s="336"/>
      <c r="H65" s="336"/>
      <c r="I65" s="336"/>
      <c r="J65" s="336"/>
      <c r="K65" s="218"/>
    </row>
    <row r="66" spans="2:11" s="1" customFormat="1" ht="15" customHeight="1">
      <c r="B66" s="217"/>
      <c r="C66" s="222"/>
      <c r="D66" s="338" t="s">
        <v>859</v>
      </c>
      <c r="E66" s="338"/>
      <c r="F66" s="338"/>
      <c r="G66" s="338"/>
      <c r="H66" s="338"/>
      <c r="I66" s="338"/>
      <c r="J66" s="338"/>
      <c r="K66" s="218"/>
    </row>
    <row r="67" spans="2:11" s="1" customFormat="1" ht="15" customHeight="1">
      <c r="B67" s="217"/>
      <c r="C67" s="222"/>
      <c r="D67" s="336" t="s">
        <v>860</v>
      </c>
      <c r="E67" s="336"/>
      <c r="F67" s="336"/>
      <c r="G67" s="336"/>
      <c r="H67" s="336"/>
      <c r="I67" s="336"/>
      <c r="J67" s="336"/>
      <c r="K67" s="218"/>
    </row>
    <row r="68" spans="2:11" s="1" customFormat="1" ht="15" customHeight="1">
      <c r="B68" s="217"/>
      <c r="C68" s="222"/>
      <c r="D68" s="336" t="s">
        <v>861</v>
      </c>
      <c r="E68" s="336"/>
      <c r="F68" s="336"/>
      <c r="G68" s="336"/>
      <c r="H68" s="336"/>
      <c r="I68" s="336"/>
      <c r="J68" s="336"/>
      <c r="K68" s="218"/>
    </row>
    <row r="69" spans="2:11" s="1" customFormat="1" ht="15" customHeight="1">
      <c r="B69" s="217"/>
      <c r="C69" s="222"/>
      <c r="D69" s="336" t="s">
        <v>862</v>
      </c>
      <c r="E69" s="336"/>
      <c r="F69" s="336"/>
      <c r="G69" s="336"/>
      <c r="H69" s="336"/>
      <c r="I69" s="336"/>
      <c r="J69" s="336"/>
      <c r="K69" s="218"/>
    </row>
    <row r="70" spans="2:11" s="1" customFormat="1" ht="15" customHeight="1">
      <c r="B70" s="217"/>
      <c r="C70" s="222"/>
      <c r="D70" s="336" t="s">
        <v>863</v>
      </c>
      <c r="E70" s="336"/>
      <c r="F70" s="336"/>
      <c r="G70" s="336"/>
      <c r="H70" s="336"/>
      <c r="I70" s="336"/>
      <c r="J70" s="336"/>
      <c r="K70" s="218"/>
    </row>
    <row r="71" spans="2:11" s="1" customFormat="1" ht="12.75" customHeight="1">
      <c r="B71" s="226"/>
      <c r="C71" s="227"/>
      <c r="D71" s="227"/>
      <c r="E71" s="227"/>
      <c r="F71" s="227"/>
      <c r="G71" s="227"/>
      <c r="H71" s="227"/>
      <c r="I71" s="227"/>
      <c r="J71" s="227"/>
      <c r="K71" s="228"/>
    </row>
    <row r="72" spans="2:11" s="1" customFormat="1" ht="18.75" customHeight="1">
      <c r="B72" s="229"/>
      <c r="C72" s="229"/>
      <c r="D72" s="229"/>
      <c r="E72" s="229"/>
      <c r="F72" s="229"/>
      <c r="G72" s="229"/>
      <c r="H72" s="229"/>
      <c r="I72" s="229"/>
      <c r="J72" s="229"/>
      <c r="K72" s="230"/>
    </row>
    <row r="73" spans="2:11" s="1" customFormat="1" ht="18.75" customHeight="1">
      <c r="B73" s="230"/>
      <c r="C73" s="230"/>
      <c r="D73" s="230"/>
      <c r="E73" s="230"/>
      <c r="F73" s="230"/>
      <c r="G73" s="230"/>
      <c r="H73" s="230"/>
      <c r="I73" s="230"/>
      <c r="J73" s="230"/>
      <c r="K73" s="230"/>
    </row>
    <row r="74" spans="2:11" s="1" customFormat="1" ht="7.5" customHeight="1">
      <c r="B74" s="231"/>
      <c r="C74" s="232"/>
      <c r="D74" s="232"/>
      <c r="E74" s="232"/>
      <c r="F74" s="232"/>
      <c r="G74" s="232"/>
      <c r="H74" s="232"/>
      <c r="I74" s="232"/>
      <c r="J74" s="232"/>
      <c r="K74" s="233"/>
    </row>
    <row r="75" spans="2:11" s="1" customFormat="1" ht="45" customHeight="1">
      <c r="B75" s="234"/>
      <c r="C75" s="331" t="s">
        <v>864</v>
      </c>
      <c r="D75" s="331"/>
      <c r="E75" s="331"/>
      <c r="F75" s="331"/>
      <c r="G75" s="331"/>
      <c r="H75" s="331"/>
      <c r="I75" s="331"/>
      <c r="J75" s="331"/>
      <c r="K75" s="235"/>
    </row>
    <row r="76" spans="2:11" s="1" customFormat="1" ht="17.25" customHeight="1">
      <c r="B76" s="234"/>
      <c r="C76" s="236" t="s">
        <v>865</v>
      </c>
      <c r="D76" s="236"/>
      <c r="E76" s="236"/>
      <c r="F76" s="236" t="s">
        <v>866</v>
      </c>
      <c r="G76" s="237"/>
      <c r="H76" s="236" t="s">
        <v>54</v>
      </c>
      <c r="I76" s="236" t="s">
        <v>57</v>
      </c>
      <c r="J76" s="236" t="s">
        <v>867</v>
      </c>
      <c r="K76" s="235"/>
    </row>
    <row r="77" spans="2:11" s="1" customFormat="1" ht="17.25" customHeight="1">
      <c r="B77" s="234"/>
      <c r="C77" s="238" t="s">
        <v>868</v>
      </c>
      <c r="D77" s="238"/>
      <c r="E77" s="238"/>
      <c r="F77" s="239" t="s">
        <v>869</v>
      </c>
      <c r="G77" s="240"/>
      <c r="H77" s="238"/>
      <c r="I77" s="238"/>
      <c r="J77" s="238" t="s">
        <v>870</v>
      </c>
      <c r="K77" s="235"/>
    </row>
    <row r="78" spans="2:11" s="1" customFormat="1" ht="5.25" customHeight="1">
      <c r="B78" s="234"/>
      <c r="C78" s="241"/>
      <c r="D78" s="241"/>
      <c r="E78" s="241"/>
      <c r="F78" s="241"/>
      <c r="G78" s="242"/>
      <c r="H78" s="241"/>
      <c r="I78" s="241"/>
      <c r="J78" s="241"/>
      <c r="K78" s="235"/>
    </row>
    <row r="79" spans="2:11" s="1" customFormat="1" ht="15" customHeight="1">
      <c r="B79" s="234"/>
      <c r="C79" s="223" t="s">
        <v>53</v>
      </c>
      <c r="D79" s="241"/>
      <c r="E79" s="241"/>
      <c r="F79" s="243" t="s">
        <v>871</v>
      </c>
      <c r="G79" s="242"/>
      <c r="H79" s="223" t="s">
        <v>872</v>
      </c>
      <c r="I79" s="223" t="s">
        <v>873</v>
      </c>
      <c r="J79" s="223">
        <v>20</v>
      </c>
      <c r="K79" s="235"/>
    </row>
    <row r="80" spans="2:11" s="1" customFormat="1" ht="15" customHeight="1">
      <c r="B80" s="234"/>
      <c r="C80" s="223" t="s">
        <v>874</v>
      </c>
      <c r="D80" s="223"/>
      <c r="E80" s="223"/>
      <c r="F80" s="243" t="s">
        <v>871</v>
      </c>
      <c r="G80" s="242"/>
      <c r="H80" s="223" t="s">
        <v>875</v>
      </c>
      <c r="I80" s="223" t="s">
        <v>873</v>
      </c>
      <c r="J80" s="223">
        <v>120</v>
      </c>
      <c r="K80" s="235"/>
    </row>
    <row r="81" spans="2:11" s="1" customFormat="1" ht="15" customHeight="1">
      <c r="B81" s="244"/>
      <c r="C81" s="223" t="s">
        <v>876</v>
      </c>
      <c r="D81" s="223"/>
      <c r="E81" s="223"/>
      <c r="F81" s="243" t="s">
        <v>877</v>
      </c>
      <c r="G81" s="242"/>
      <c r="H81" s="223" t="s">
        <v>878</v>
      </c>
      <c r="I81" s="223" t="s">
        <v>873</v>
      </c>
      <c r="J81" s="223">
        <v>50</v>
      </c>
      <c r="K81" s="235"/>
    </row>
    <row r="82" spans="2:11" s="1" customFormat="1" ht="15" customHeight="1">
      <c r="B82" s="244"/>
      <c r="C82" s="223" t="s">
        <v>879</v>
      </c>
      <c r="D82" s="223"/>
      <c r="E82" s="223"/>
      <c r="F82" s="243" t="s">
        <v>871</v>
      </c>
      <c r="G82" s="242"/>
      <c r="H82" s="223" t="s">
        <v>880</v>
      </c>
      <c r="I82" s="223" t="s">
        <v>881</v>
      </c>
      <c r="J82" s="223"/>
      <c r="K82" s="235"/>
    </row>
    <row r="83" spans="2:11" s="1" customFormat="1" ht="15" customHeight="1">
      <c r="B83" s="244"/>
      <c r="C83" s="245" t="s">
        <v>882</v>
      </c>
      <c r="D83" s="245"/>
      <c r="E83" s="245"/>
      <c r="F83" s="246" t="s">
        <v>877</v>
      </c>
      <c r="G83" s="245"/>
      <c r="H83" s="245" t="s">
        <v>883</v>
      </c>
      <c r="I83" s="245" t="s">
        <v>873</v>
      </c>
      <c r="J83" s="245">
        <v>15</v>
      </c>
      <c r="K83" s="235"/>
    </row>
    <row r="84" spans="2:11" s="1" customFormat="1" ht="15" customHeight="1">
      <c r="B84" s="244"/>
      <c r="C84" s="245" t="s">
        <v>884</v>
      </c>
      <c r="D84" s="245"/>
      <c r="E84" s="245"/>
      <c r="F84" s="246" t="s">
        <v>877</v>
      </c>
      <c r="G84" s="245"/>
      <c r="H84" s="245" t="s">
        <v>885</v>
      </c>
      <c r="I84" s="245" t="s">
        <v>873</v>
      </c>
      <c r="J84" s="245">
        <v>15</v>
      </c>
      <c r="K84" s="235"/>
    </row>
    <row r="85" spans="2:11" s="1" customFormat="1" ht="15" customHeight="1">
      <c r="B85" s="244"/>
      <c r="C85" s="245" t="s">
        <v>886</v>
      </c>
      <c r="D85" s="245"/>
      <c r="E85" s="245"/>
      <c r="F85" s="246" t="s">
        <v>877</v>
      </c>
      <c r="G85" s="245"/>
      <c r="H85" s="245" t="s">
        <v>887</v>
      </c>
      <c r="I85" s="245" t="s">
        <v>873</v>
      </c>
      <c r="J85" s="245">
        <v>20</v>
      </c>
      <c r="K85" s="235"/>
    </row>
    <row r="86" spans="2:11" s="1" customFormat="1" ht="15" customHeight="1">
      <c r="B86" s="244"/>
      <c r="C86" s="245" t="s">
        <v>888</v>
      </c>
      <c r="D86" s="245"/>
      <c r="E86" s="245"/>
      <c r="F86" s="246" t="s">
        <v>877</v>
      </c>
      <c r="G86" s="245"/>
      <c r="H86" s="245" t="s">
        <v>889</v>
      </c>
      <c r="I86" s="245" t="s">
        <v>873</v>
      </c>
      <c r="J86" s="245">
        <v>20</v>
      </c>
      <c r="K86" s="235"/>
    </row>
    <row r="87" spans="2:11" s="1" customFormat="1" ht="15" customHeight="1">
      <c r="B87" s="244"/>
      <c r="C87" s="223" t="s">
        <v>890</v>
      </c>
      <c r="D87" s="223"/>
      <c r="E87" s="223"/>
      <c r="F87" s="243" t="s">
        <v>877</v>
      </c>
      <c r="G87" s="242"/>
      <c r="H87" s="223" t="s">
        <v>891</v>
      </c>
      <c r="I87" s="223" t="s">
        <v>873</v>
      </c>
      <c r="J87" s="223">
        <v>50</v>
      </c>
      <c r="K87" s="235"/>
    </row>
    <row r="88" spans="2:11" s="1" customFormat="1" ht="15" customHeight="1">
      <c r="B88" s="244"/>
      <c r="C88" s="223" t="s">
        <v>892</v>
      </c>
      <c r="D88" s="223"/>
      <c r="E88" s="223"/>
      <c r="F88" s="243" t="s">
        <v>877</v>
      </c>
      <c r="G88" s="242"/>
      <c r="H88" s="223" t="s">
        <v>893</v>
      </c>
      <c r="I88" s="223" t="s">
        <v>873</v>
      </c>
      <c r="J88" s="223">
        <v>20</v>
      </c>
      <c r="K88" s="235"/>
    </row>
    <row r="89" spans="2:11" s="1" customFormat="1" ht="15" customHeight="1">
      <c r="B89" s="244"/>
      <c r="C89" s="223" t="s">
        <v>894</v>
      </c>
      <c r="D89" s="223"/>
      <c r="E89" s="223"/>
      <c r="F89" s="243" t="s">
        <v>877</v>
      </c>
      <c r="G89" s="242"/>
      <c r="H89" s="223" t="s">
        <v>895</v>
      </c>
      <c r="I89" s="223" t="s">
        <v>873</v>
      </c>
      <c r="J89" s="223">
        <v>20</v>
      </c>
      <c r="K89" s="235"/>
    </row>
    <row r="90" spans="2:11" s="1" customFormat="1" ht="15" customHeight="1">
      <c r="B90" s="244"/>
      <c r="C90" s="223" t="s">
        <v>896</v>
      </c>
      <c r="D90" s="223"/>
      <c r="E90" s="223"/>
      <c r="F90" s="243" t="s">
        <v>877</v>
      </c>
      <c r="G90" s="242"/>
      <c r="H90" s="223" t="s">
        <v>897</v>
      </c>
      <c r="I90" s="223" t="s">
        <v>873</v>
      </c>
      <c r="J90" s="223">
        <v>50</v>
      </c>
      <c r="K90" s="235"/>
    </row>
    <row r="91" spans="2:11" s="1" customFormat="1" ht="15" customHeight="1">
      <c r="B91" s="244"/>
      <c r="C91" s="223" t="s">
        <v>898</v>
      </c>
      <c r="D91" s="223"/>
      <c r="E91" s="223"/>
      <c r="F91" s="243" t="s">
        <v>877</v>
      </c>
      <c r="G91" s="242"/>
      <c r="H91" s="223" t="s">
        <v>898</v>
      </c>
      <c r="I91" s="223" t="s">
        <v>873</v>
      </c>
      <c r="J91" s="223">
        <v>50</v>
      </c>
      <c r="K91" s="235"/>
    </row>
    <row r="92" spans="2:11" s="1" customFormat="1" ht="15" customHeight="1">
      <c r="B92" s="244"/>
      <c r="C92" s="223" t="s">
        <v>899</v>
      </c>
      <c r="D92" s="223"/>
      <c r="E92" s="223"/>
      <c r="F92" s="243" t="s">
        <v>877</v>
      </c>
      <c r="G92" s="242"/>
      <c r="H92" s="223" t="s">
        <v>900</v>
      </c>
      <c r="I92" s="223" t="s">
        <v>873</v>
      </c>
      <c r="J92" s="223">
        <v>255</v>
      </c>
      <c r="K92" s="235"/>
    </row>
    <row r="93" spans="2:11" s="1" customFormat="1" ht="15" customHeight="1">
      <c r="B93" s="244"/>
      <c r="C93" s="223" t="s">
        <v>901</v>
      </c>
      <c r="D93" s="223"/>
      <c r="E93" s="223"/>
      <c r="F93" s="243" t="s">
        <v>871</v>
      </c>
      <c r="G93" s="242"/>
      <c r="H93" s="223" t="s">
        <v>902</v>
      </c>
      <c r="I93" s="223" t="s">
        <v>903</v>
      </c>
      <c r="J93" s="223"/>
      <c r="K93" s="235"/>
    </row>
    <row r="94" spans="2:11" s="1" customFormat="1" ht="15" customHeight="1">
      <c r="B94" s="244"/>
      <c r="C94" s="223" t="s">
        <v>904</v>
      </c>
      <c r="D94" s="223"/>
      <c r="E94" s="223"/>
      <c r="F94" s="243" t="s">
        <v>871</v>
      </c>
      <c r="G94" s="242"/>
      <c r="H94" s="223" t="s">
        <v>905</v>
      </c>
      <c r="I94" s="223" t="s">
        <v>906</v>
      </c>
      <c r="J94" s="223"/>
      <c r="K94" s="235"/>
    </row>
    <row r="95" spans="2:11" s="1" customFormat="1" ht="15" customHeight="1">
      <c r="B95" s="244"/>
      <c r="C95" s="223" t="s">
        <v>907</v>
      </c>
      <c r="D95" s="223"/>
      <c r="E95" s="223"/>
      <c r="F95" s="243" t="s">
        <v>871</v>
      </c>
      <c r="G95" s="242"/>
      <c r="H95" s="223" t="s">
        <v>907</v>
      </c>
      <c r="I95" s="223" t="s">
        <v>906</v>
      </c>
      <c r="J95" s="223"/>
      <c r="K95" s="235"/>
    </row>
    <row r="96" spans="2:11" s="1" customFormat="1" ht="15" customHeight="1">
      <c r="B96" s="244"/>
      <c r="C96" s="223" t="s">
        <v>38</v>
      </c>
      <c r="D96" s="223"/>
      <c r="E96" s="223"/>
      <c r="F96" s="243" t="s">
        <v>871</v>
      </c>
      <c r="G96" s="242"/>
      <c r="H96" s="223" t="s">
        <v>908</v>
      </c>
      <c r="I96" s="223" t="s">
        <v>906</v>
      </c>
      <c r="J96" s="223"/>
      <c r="K96" s="235"/>
    </row>
    <row r="97" spans="2:11" s="1" customFormat="1" ht="15" customHeight="1">
      <c r="B97" s="244"/>
      <c r="C97" s="223" t="s">
        <v>48</v>
      </c>
      <c r="D97" s="223"/>
      <c r="E97" s="223"/>
      <c r="F97" s="243" t="s">
        <v>871</v>
      </c>
      <c r="G97" s="242"/>
      <c r="H97" s="223" t="s">
        <v>909</v>
      </c>
      <c r="I97" s="223" t="s">
        <v>906</v>
      </c>
      <c r="J97" s="223"/>
      <c r="K97" s="235"/>
    </row>
    <row r="98" spans="2:11" s="1" customFormat="1" ht="15" customHeight="1">
      <c r="B98" s="247"/>
      <c r="C98" s="248"/>
      <c r="D98" s="248"/>
      <c r="E98" s="248"/>
      <c r="F98" s="248"/>
      <c r="G98" s="248"/>
      <c r="H98" s="248"/>
      <c r="I98" s="248"/>
      <c r="J98" s="248"/>
      <c r="K98" s="249"/>
    </row>
    <row r="99" spans="2:11" s="1" customFormat="1" ht="18.75" customHeight="1">
      <c r="B99" s="250"/>
      <c r="C99" s="251"/>
      <c r="D99" s="251"/>
      <c r="E99" s="251"/>
      <c r="F99" s="251"/>
      <c r="G99" s="251"/>
      <c r="H99" s="251"/>
      <c r="I99" s="251"/>
      <c r="J99" s="251"/>
      <c r="K99" s="250"/>
    </row>
    <row r="100" spans="2:11" s="1" customFormat="1" ht="18.75" customHeight="1">
      <c r="B100" s="230"/>
      <c r="C100" s="230"/>
      <c r="D100" s="230"/>
      <c r="E100" s="230"/>
      <c r="F100" s="230"/>
      <c r="G100" s="230"/>
      <c r="H100" s="230"/>
      <c r="I100" s="230"/>
      <c r="J100" s="230"/>
      <c r="K100" s="230"/>
    </row>
    <row r="101" spans="2:11" s="1" customFormat="1" ht="7.5" customHeight="1">
      <c r="B101" s="231"/>
      <c r="C101" s="232"/>
      <c r="D101" s="232"/>
      <c r="E101" s="232"/>
      <c r="F101" s="232"/>
      <c r="G101" s="232"/>
      <c r="H101" s="232"/>
      <c r="I101" s="232"/>
      <c r="J101" s="232"/>
      <c r="K101" s="233"/>
    </row>
    <row r="102" spans="2:11" s="1" customFormat="1" ht="45" customHeight="1">
      <c r="B102" s="234"/>
      <c r="C102" s="331" t="s">
        <v>910</v>
      </c>
      <c r="D102" s="331"/>
      <c r="E102" s="331"/>
      <c r="F102" s="331"/>
      <c r="G102" s="331"/>
      <c r="H102" s="331"/>
      <c r="I102" s="331"/>
      <c r="J102" s="331"/>
      <c r="K102" s="235"/>
    </row>
    <row r="103" spans="2:11" s="1" customFormat="1" ht="17.25" customHeight="1">
      <c r="B103" s="234"/>
      <c r="C103" s="236" t="s">
        <v>865</v>
      </c>
      <c r="D103" s="236"/>
      <c r="E103" s="236"/>
      <c r="F103" s="236" t="s">
        <v>866</v>
      </c>
      <c r="G103" s="237"/>
      <c r="H103" s="236" t="s">
        <v>54</v>
      </c>
      <c r="I103" s="236" t="s">
        <v>57</v>
      </c>
      <c r="J103" s="236" t="s">
        <v>867</v>
      </c>
      <c r="K103" s="235"/>
    </row>
    <row r="104" spans="2:11" s="1" customFormat="1" ht="17.25" customHeight="1">
      <c r="B104" s="234"/>
      <c r="C104" s="238" t="s">
        <v>868</v>
      </c>
      <c r="D104" s="238"/>
      <c r="E104" s="238"/>
      <c r="F104" s="239" t="s">
        <v>869</v>
      </c>
      <c r="G104" s="240"/>
      <c r="H104" s="238"/>
      <c r="I104" s="238"/>
      <c r="J104" s="238" t="s">
        <v>870</v>
      </c>
      <c r="K104" s="235"/>
    </row>
    <row r="105" spans="2:11" s="1" customFormat="1" ht="5.25" customHeight="1">
      <c r="B105" s="234"/>
      <c r="C105" s="236"/>
      <c r="D105" s="236"/>
      <c r="E105" s="236"/>
      <c r="F105" s="236"/>
      <c r="G105" s="252"/>
      <c r="H105" s="236"/>
      <c r="I105" s="236"/>
      <c r="J105" s="236"/>
      <c r="K105" s="235"/>
    </row>
    <row r="106" spans="2:11" s="1" customFormat="1" ht="15" customHeight="1">
      <c r="B106" s="234"/>
      <c r="C106" s="223" t="s">
        <v>53</v>
      </c>
      <c r="D106" s="241"/>
      <c r="E106" s="241"/>
      <c r="F106" s="243" t="s">
        <v>871</v>
      </c>
      <c r="G106" s="252"/>
      <c r="H106" s="223" t="s">
        <v>911</v>
      </c>
      <c r="I106" s="223" t="s">
        <v>873</v>
      </c>
      <c r="J106" s="223">
        <v>20</v>
      </c>
      <c r="K106" s="235"/>
    </row>
    <row r="107" spans="2:11" s="1" customFormat="1" ht="15" customHeight="1">
      <c r="B107" s="234"/>
      <c r="C107" s="223" t="s">
        <v>874</v>
      </c>
      <c r="D107" s="223"/>
      <c r="E107" s="223"/>
      <c r="F107" s="243" t="s">
        <v>871</v>
      </c>
      <c r="G107" s="223"/>
      <c r="H107" s="223" t="s">
        <v>911</v>
      </c>
      <c r="I107" s="223" t="s">
        <v>873</v>
      </c>
      <c r="J107" s="223">
        <v>120</v>
      </c>
      <c r="K107" s="235"/>
    </row>
    <row r="108" spans="2:11" s="1" customFormat="1" ht="15" customHeight="1">
      <c r="B108" s="244"/>
      <c r="C108" s="223" t="s">
        <v>876</v>
      </c>
      <c r="D108" s="223"/>
      <c r="E108" s="223"/>
      <c r="F108" s="243" t="s">
        <v>877</v>
      </c>
      <c r="G108" s="223"/>
      <c r="H108" s="223" t="s">
        <v>911</v>
      </c>
      <c r="I108" s="223" t="s">
        <v>873</v>
      </c>
      <c r="J108" s="223">
        <v>50</v>
      </c>
      <c r="K108" s="235"/>
    </row>
    <row r="109" spans="2:11" s="1" customFormat="1" ht="15" customHeight="1">
      <c r="B109" s="244"/>
      <c r="C109" s="223" t="s">
        <v>879</v>
      </c>
      <c r="D109" s="223"/>
      <c r="E109" s="223"/>
      <c r="F109" s="243" t="s">
        <v>871</v>
      </c>
      <c r="G109" s="223"/>
      <c r="H109" s="223" t="s">
        <v>911</v>
      </c>
      <c r="I109" s="223" t="s">
        <v>881</v>
      </c>
      <c r="J109" s="223"/>
      <c r="K109" s="235"/>
    </row>
    <row r="110" spans="2:11" s="1" customFormat="1" ht="15" customHeight="1">
      <c r="B110" s="244"/>
      <c r="C110" s="223" t="s">
        <v>890</v>
      </c>
      <c r="D110" s="223"/>
      <c r="E110" s="223"/>
      <c r="F110" s="243" t="s">
        <v>877</v>
      </c>
      <c r="G110" s="223"/>
      <c r="H110" s="223" t="s">
        <v>911</v>
      </c>
      <c r="I110" s="223" t="s">
        <v>873</v>
      </c>
      <c r="J110" s="223">
        <v>50</v>
      </c>
      <c r="K110" s="235"/>
    </row>
    <row r="111" spans="2:11" s="1" customFormat="1" ht="15" customHeight="1">
      <c r="B111" s="244"/>
      <c r="C111" s="223" t="s">
        <v>898</v>
      </c>
      <c r="D111" s="223"/>
      <c r="E111" s="223"/>
      <c r="F111" s="243" t="s">
        <v>877</v>
      </c>
      <c r="G111" s="223"/>
      <c r="H111" s="223" t="s">
        <v>911</v>
      </c>
      <c r="I111" s="223" t="s">
        <v>873</v>
      </c>
      <c r="J111" s="223">
        <v>50</v>
      </c>
      <c r="K111" s="235"/>
    </row>
    <row r="112" spans="2:11" s="1" customFormat="1" ht="15" customHeight="1">
      <c r="B112" s="244"/>
      <c r="C112" s="223" t="s">
        <v>896</v>
      </c>
      <c r="D112" s="223"/>
      <c r="E112" s="223"/>
      <c r="F112" s="243" t="s">
        <v>877</v>
      </c>
      <c r="G112" s="223"/>
      <c r="H112" s="223" t="s">
        <v>911</v>
      </c>
      <c r="I112" s="223" t="s">
        <v>873</v>
      </c>
      <c r="J112" s="223">
        <v>50</v>
      </c>
      <c r="K112" s="235"/>
    </row>
    <row r="113" spans="2:11" s="1" customFormat="1" ht="15" customHeight="1">
      <c r="B113" s="244"/>
      <c r="C113" s="223" t="s">
        <v>53</v>
      </c>
      <c r="D113" s="223"/>
      <c r="E113" s="223"/>
      <c r="F113" s="243" t="s">
        <v>871</v>
      </c>
      <c r="G113" s="223"/>
      <c r="H113" s="223" t="s">
        <v>912</v>
      </c>
      <c r="I113" s="223" t="s">
        <v>873</v>
      </c>
      <c r="J113" s="223">
        <v>20</v>
      </c>
      <c r="K113" s="235"/>
    </row>
    <row r="114" spans="2:11" s="1" customFormat="1" ht="15" customHeight="1">
      <c r="B114" s="244"/>
      <c r="C114" s="223" t="s">
        <v>913</v>
      </c>
      <c r="D114" s="223"/>
      <c r="E114" s="223"/>
      <c r="F114" s="243" t="s">
        <v>871</v>
      </c>
      <c r="G114" s="223"/>
      <c r="H114" s="223" t="s">
        <v>914</v>
      </c>
      <c r="I114" s="223" t="s">
        <v>873</v>
      </c>
      <c r="J114" s="223">
        <v>120</v>
      </c>
      <c r="K114" s="235"/>
    </row>
    <row r="115" spans="2:11" s="1" customFormat="1" ht="15" customHeight="1">
      <c r="B115" s="244"/>
      <c r="C115" s="223" t="s">
        <v>38</v>
      </c>
      <c r="D115" s="223"/>
      <c r="E115" s="223"/>
      <c r="F115" s="243" t="s">
        <v>871</v>
      </c>
      <c r="G115" s="223"/>
      <c r="H115" s="223" t="s">
        <v>915</v>
      </c>
      <c r="I115" s="223" t="s">
        <v>906</v>
      </c>
      <c r="J115" s="223"/>
      <c r="K115" s="235"/>
    </row>
    <row r="116" spans="2:11" s="1" customFormat="1" ht="15" customHeight="1">
      <c r="B116" s="244"/>
      <c r="C116" s="223" t="s">
        <v>48</v>
      </c>
      <c r="D116" s="223"/>
      <c r="E116" s="223"/>
      <c r="F116" s="243" t="s">
        <v>871</v>
      </c>
      <c r="G116" s="223"/>
      <c r="H116" s="223" t="s">
        <v>916</v>
      </c>
      <c r="I116" s="223" t="s">
        <v>906</v>
      </c>
      <c r="J116" s="223"/>
      <c r="K116" s="235"/>
    </row>
    <row r="117" spans="2:11" s="1" customFormat="1" ht="15" customHeight="1">
      <c r="B117" s="244"/>
      <c r="C117" s="223" t="s">
        <v>57</v>
      </c>
      <c r="D117" s="223"/>
      <c r="E117" s="223"/>
      <c r="F117" s="243" t="s">
        <v>871</v>
      </c>
      <c r="G117" s="223"/>
      <c r="H117" s="223" t="s">
        <v>917</v>
      </c>
      <c r="I117" s="223" t="s">
        <v>918</v>
      </c>
      <c r="J117" s="223"/>
      <c r="K117" s="235"/>
    </row>
    <row r="118" spans="2:11" s="1" customFormat="1" ht="15" customHeight="1">
      <c r="B118" s="247"/>
      <c r="C118" s="253"/>
      <c r="D118" s="253"/>
      <c r="E118" s="253"/>
      <c r="F118" s="253"/>
      <c r="G118" s="253"/>
      <c r="H118" s="253"/>
      <c r="I118" s="253"/>
      <c r="J118" s="253"/>
      <c r="K118" s="249"/>
    </row>
    <row r="119" spans="2:11" s="1" customFormat="1" ht="18.75" customHeight="1">
      <c r="B119" s="254"/>
      <c r="C119" s="220"/>
      <c r="D119" s="220"/>
      <c r="E119" s="220"/>
      <c r="F119" s="255"/>
      <c r="G119" s="220"/>
      <c r="H119" s="220"/>
      <c r="I119" s="220"/>
      <c r="J119" s="220"/>
      <c r="K119" s="254"/>
    </row>
    <row r="120" spans="2:11" s="1" customFormat="1" ht="18.75" customHeight="1">
      <c r="B120" s="230"/>
      <c r="C120" s="230"/>
      <c r="D120" s="230"/>
      <c r="E120" s="230"/>
      <c r="F120" s="230"/>
      <c r="G120" s="230"/>
      <c r="H120" s="230"/>
      <c r="I120" s="230"/>
      <c r="J120" s="230"/>
      <c r="K120" s="230"/>
    </row>
    <row r="121" spans="2:11" s="1" customFormat="1" ht="7.5" customHeight="1">
      <c r="B121" s="256"/>
      <c r="C121" s="257"/>
      <c r="D121" s="257"/>
      <c r="E121" s="257"/>
      <c r="F121" s="257"/>
      <c r="G121" s="257"/>
      <c r="H121" s="257"/>
      <c r="I121" s="257"/>
      <c r="J121" s="257"/>
      <c r="K121" s="258"/>
    </row>
    <row r="122" spans="2:11" s="1" customFormat="1" ht="45" customHeight="1">
      <c r="B122" s="259"/>
      <c r="C122" s="332" t="s">
        <v>919</v>
      </c>
      <c r="D122" s="332"/>
      <c r="E122" s="332"/>
      <c r="F122" s="332"/>
      <c r="G122" s="332"/>
      <c r="H122" s="332"/>
      <c r="I122" s="332"/>
      <c r="J122" s="332"/>
      <c r="K122" s="260"/>
    </row>
    <row r="123" spans="2:11" s="1" customFormat="1" ht="17.25" customHeight="1">
      <c r="B123" s="261"/>
      <c r="C123" s="236" t="s">
        <v>865</v>
      </c>
      <c r="D123" s="236"/>
      <c r="E123" s="236"/>
      <c r="F123" s="236" t="s">
        <v>866</v>
      </c>
      <c r="G123" s="237"/>
      <c r="H123" s="236" t="s">
        <v>54</v>
      </c>
      <c r="I123" s="236" t="s">
        <v>57</v>
      </c>
      <c r="J123" s="236" t="s">
        <v>867</v>
      </c>
      <c r="K123" s="262"/>
    </row>
    <row r="124" spans="2:11" s="1" customFormat="1" ht="17.25" customHeight="1">
      <c r="B124" s="261"/>
      <c r="C124" s="238" t="s">
        <v>868</v>
      </c>
      <c r="D124" s="238"/>
      <c r="E124" s="238"/>
      <c r="F124" s="239" t="s">
        <v>869</v>
      </c>
      <c r="G124" s="240"/>
      <c r="H124" s="238"/>
      <c r="I124" s="238"/>
      <c r="J124" s="238" t="s">
        <v>870</v>
      </c>
      <c r="K124" s="262"/>
    </row>
    <row r="125" spans="2:11" s="1" customFormat="1" ht="5.25" customHeight="1">
      <c r="B125" s="263"/>
      <c r="C125" s="241"/>
      <c r="D125" s="241"/>
      <c r="E125" s="241"/>
      <c r="F125" s="241"/>
      <c r="G125" s="223"/>
      <c r="H125" s="241"/>
      <c r="I125" s="241"/>
      <c r="J125" s="241"/>
      <c r="K125" s="264"/>
    </row>
    <row r="126" spans="2:11" s="1" customFormat="1" ht="15" customHeight="1">
      <c r="B126" s="263"/>
      <c r="C126" s="223" t="s">
        <v>874</v>
      </c>
      <c r="D126" s="241"/>
      <c r="E126" s="241"/>
      <c r="F126" s="243" t="s">
        <v>871</v>
      </c>
      <c r="G126" s="223"/>
      <c r="H126" s="223" t="s">
        <v>911</v>
      </c>
      <c r="I126" s="223" t="s">
        <v>873</v>
      </c>
      <c r="J126" s="223">
        <v>120</v>
      </c>
      <c r="K126" s="265"/>
    </row>
    <row r="127" spans="2:11" s="1" customFormat="1" ht="15" customHeight="1">
      <c r="B127" s="263"/>
      <c r="C127" s="223" t="s">
        <v>920</v>
      </c>
      <c r="D127" s="223"/>
      <c r="E127" s="223"/>
      <c r="F127" s="243" t="s">
        <v>871</v>
      </c>
      <c r="G127" s="223"/>
      <c r="H127" s="223" t="s">
        <v>921</v>
      </c>
      <c r="I127" s="223" t="s">
        <v>873</v>
      </c>
      <c r="J127" s="223" t="s">
        <v>922</v>
      </c>
      <c r="K127" s="265"/>
    </row>
    <row r="128" spans="2:11" s="1" customFormat="1" ht="15" customHeight="1">
      <c r="B128" s="263"/>
      <c r="C128" s="223" t="s">
        <v>819</v>
      </c>
      <c r="D128" s="223"/>
      <c r="E128" s="223"/>
      <c r="F128" s="243" t="s">
        <v>871</v>
      </c>
      <c r="G128" s="223"/>
      <c r="H128" s="223" t="s">
        <v>923</v>
      </c>
      <c r="I128" s="223" t="s">
        <v>873</v>
      </c>
      <c r="J128" s="223" t="s">
        <v>922</v>
      </c>
      <c r="K128" s="265"/>
    </row>
    <row r="129" spans="2:11" s="1" customFormat="1" ht="15" customHeight="1">
      <c r="B129" s="263"/>
      <c r="C129" s="223" t="s">
        <v>882</v>
      </c>
      <c r="D129" s="223"/>
      <c r="E129" s="223"/>
      <c r="F129" s="243" t="s">
        <v>877</v>
      </c>
      <c r="G129" s="223"/>
      <c r="H129" s="223" t="s">
        <v>883</v>
      </c>
      <c r="I129" s="223" t="s">
        <v>873</v>
      </c>
      <c r="J129" s="223">
        <v>15</v>
      </c>
      <c r="K129" s="265"/>
    </row>
    <row r="130" spans="2:11" s="1" customFormat="1" ht="15" customHeight="1">
      <c r="B130" s="263"/>
      <c r="C130" s="245" t="s">
        <v>884</v>
      </c>
      <c r="D130" s="245"/>
      <c r="E130" s="245"/>
      <c r="F130" s="246" t="s">
        <v>877</v>
      </c>
      <c r="G130" s="245"/>
      <c r="H130" s="245" t="s">
        <v>885</v>
      </c>
      <c r="I130" s="245" t="s">
        <v>873</v>
      </c>
      <c r="J130" s="245">
        <v>15</v>
      </c>
      <c r="K130" s="265"/>
    </row>
    <row r="131" spans="2:11" s="1" customFormat="1" ht="15" customHeight="1">
      <c r="B131" s="263"/>
      <c r="C131" s="245" t="s">
        <v>886</v>
      </c>
      <c r="D131" s="245"/>
      <c r="E131" s="245"/>
      <c r="F131" s="246" t="s">
        <v>877</v>
      </c>
      <c r="G131" s="245"/>
      <c r="H131" s="245" t="s">
        <v>887</v>
      </c>
      <c r="I131" s="245" t="s">
        <v>873</v>
      </c>
      <c r="J131" s="245">
        <v>20</v>
      </c>
      <c r="K131" s="265"/>
    </row>
    <row r="132" spans="2:11" s="1" customFormat="1" ht="15" customHeight="1">
      <c r="B132" s="263"/>
      <c r="C132" s="245" t="s">
        <v>888</v>
      </c>
      <c r="D132" s="245"/>
      <c r="E132" s="245"/>
      <c r="F132" s="246" t="s">
        <v>877</v>
      </c>
      <c r="G132" s="245"/>
      <c r="H132" s="245" t="s">
        <v>889</v>
      </c>
      <c r="I132" s="245" t="s">
        <v>873</v>
      </c>
      <c r="J132" s="245">
        <v>20</v>
      </c>
      <c r="K132" s="265"/>
    </row>
    <row r="133" spans="2:11" s="1" customFormat="1" ht="15" customHeight="1">
      <c r="B133" s="263"/>
      <c r="C133" s="223" t="s">
        <v>876</v>
      </c>
      <c r="D133" s="223"/>
      <c r="E133" s="223"/>
      <c r="F133" s="243" t="s">
        <v>877</v>
      </c>
      <c r="G133" s="223"/>
      <c r="H133" s="223" t="s">
        <v>911</v>
      </c>
      <c r="I133" s="223" t="s">
        <v>873</v>
      </c>
      <c r="J133" s="223">
        <v>50</v>
      </c>
      <c r="K133" s="265"/>
    </row>
    <row r="134" spans="2:11" s="1" customFormat="1" ht="15" customHeight="1">
      <c r="B134" s="263"/>
      <c r="C134" s="223" t="s">
        <v>890</v>
      </c>
      <c r="D134" s="223"/>
      <c r="E134" s="223"/>
      <c r="F134" s="243" t="s">
        <v>877</v>
      </c>
      <c r="G134" s="223"/>
      <c r="H134" s="223" t="s">
        <v>911</v>
      </c>
      <c r="I134" s="223" t="s">
        <v>873</v>
      </c>
      <c r="J134" s="223">
        <v>50</v>
      </c>
      <c r="K134" s="265"/>
    </row>
    <row r="135" spans="2:11" s="1" customFormat="1" ht="15" customHeight="1">
      <c r="B135" s="263"/>
      <c r="C135" s="223" t="s">
        <v>896</v>
      </c>
      <c r="D135" s="223"/>
      <c r="E135" s="223"/>
      <c r="F135" s="243" t="s">
        <v>877</v>
      </c>
      <c r="G135" s="223"/>
      <c r="H135" s="223" t="s">
        <v>911</v>
      </c>
      <c r="I135" s="223" t="s">
        <v>873</v>
      </c>
      <c r="J135" s="223">
        <v>50</v>
      </c>
      <c r="K135" s="265"/>
    </row>
    <row r="136" spans="2:11" s="1" customFormat="1" ht="15" customHeight="1">
      <c r="B136" s="263"/>
      <c r="C136" s="223" t="s">
        <v>898</v>
      </c>
      <c r="D136" s="223"/>
      <c r="E136" s="223"/>
      <c r="F136" s="243" t="s">
        <v>877</v>
      </c>
      <c r="G136" s="223"/>
      <c r="H136" s="223" t="s">
        <v>911</v>
      </c>
      <c r="I136" s="223" t="s">
        <v>873</v>
      </c>
      <c r="J136" s="223">
        <v>50</v>
      </c>
      <c r="K136" s="265"/>
    </row>
    <row r="137" spans="2:11" s="1" customFormat="1" ht="15" customHeight="1">
      <c r="B137" s="263"/>
      <c r="C137" s="223" t="s">
        <v>899</v>
      </c>
      <c r="D137" s="223"/>
      <c r="E137" s="223"/>
      <c r="F137" s="243" t="s">
        <v>877</v>
      </c>
      <c r="G137" s="223"/>
      <c r="H137" s="223" t="s">
        <v>924</v>
      </c>
      <c r="I137" s="223" t="s">
        <v>873</v>
      </c>
      <c r="J137" s="223">
        <v>255</v>
      </c>
      <c r="K137" s="265"/>
    </row>
    <row r="138" spans="2:11" s="1" customFormat="1" ht="15" customHeight="1">
      <c r="B138" s="263"/>
      <c r="C138" s="223" t="s">
        <v>901</v>
      </c>
      <c r="D138" s="223"/>
      <c r="E138" s="223"/>
      <c r="F138" s="243" t="s">
        <v>871</v>
      </c>
      <c r="G138" s="223"/>
      <c r="H138" s="223" t="s">
        <v>925</v>
      </c>
      <c r="I138" s="223" t="s">
        <v>903</v>
      </c>
      <c r="J138" s="223"/>
      <c r="K138" s="265"/>
    </row>
    <row r="139" spans="2:11" s="1" customFormat="1" ht="15" customHeight="1">
      <c r="B139" s="263"/>
      <c r="C139" s="223" t="s">
        <v>904</v>
      </c>
      <c r="D139" s="223"/>
      <c r="E139" s="223"/>
      <c r="F139" s="243" t="s">
        <v>871</v>
      </c>
      <c r="G139" s="223"/>
      <c r="H139" s="223" t="s">
        <v>926</v>
      </c>
      <c r="I139" s="223" t="s">
        <v>906</v>
      </c>
      <c r="J139" s="223"/>
      <c r="K139" s="265"/>
    </row>
    <row r="140" spans="2:11" s="1" customFormat="1" ht="15" customHeight="1">
      <c r="B140" s="263"/>
      <c r="C140" s="223" t="s">
        <v>907</v>
      </c>
      <c r="D140" s="223"/>
      <c r="E140" s="223"/>
      <c r="F140" s="243" t="s">
        <v>871</v>
      </c>
      <c r="G140" s="223"/>
      <c r="H140" s="223" t="s">
        <v>907</v>
      </c>
      <c r="I140" s="223" t="s">
        <v>906</v>
      </c>
      <c r="J140" s="223"/>
      <c r="K140" s="265"/>
    </row>
    <row r="141" spans="2:11" s="1" customFormat="1" ht="15" customHeight="1">
      <c r="B141" s="263"/>
      <c r="C141" s="223" t="s">
        <v>38</v>
      </c>
      <c r="D141" s="223"/>
      <c r="E141" s="223"/>
      <c r="F141" s="243" t="s">
        <v>871</v>
      </c>
      <c r="G141" s="223"/>
      <c r="H141" s="223" t="s">
        <v>927</v>
      </c>
      <c r="I141" s="223" t="s">
        <v>906</v>
      </c>
      <c r="J141" s="223"/>
      <c r="K141" s="265"/>
    </row>
    <row r="142" spans="2:11" s="1" customFormat="1" ht="15" customHeight="1">
      <c r="B142" s="263"/>
      <c r="C142" s="223" t="s">
        <v>928</v>
      </c>
      <c r="D142" s="223"/>
      <c r="E142" s="223"/>
      <c r="F142" s="243" t="s">
        <v>871</v>
      </c>
      <c r="G142" s="223"/>
      <c r="H142" s="223" t="s">
        <v>929</v>
      </c>
      <c r="I142" s="223" t="s">
        <v>906</v>
      </c>
      <c r="J142" s="223"/>
      <c r="K142" s="265"/>
    </row>
    <row r="143" spans="2:11" s="1" customFormat="1" ht="15" customHeight="1">
      <c r="B143" s="266"/>
      <c r="C143" s="267"/>
      <c r="D143" s="267"/>
      <c r="E143" s="267"/>
      <c r="F143" s="267"/>
      <c r="G143" s="267"/>
      <c r="H143" s="267"/>
      <c r="I143" s="267"/>
      <c r="J143" s="267"/>
      <c r="K143" s="268"/>
    </row>
    <row r="144" spans="2:11" s="1" customFormat="1" ht="18.75" customHeight="1">
      <c r="B144" s="220"/>
      <c r="C144" s="220"/>
      <c r="D144" s="220"/>
      <c r="E144" s="220"/>
      <c r="F144" s="255"/>
      <c r="G144" s="220"/>
      <c r="H144" s="220"/>
      <c r="I144" s="220"/>
      <c r="J144" s="220"/>
      <c r="K144" s="220"/>
    </row>
    <row r="145" spans="2:11" s="1" customFormat="1" ht="18.75" customHeight="1"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</row>
    <row r="146" spans="2:11" s="1" customFormat="1" ht="7.5" customHeight="1">
      <c r="B146" s="231"/>
      <c r="C146" s="232"/>
      <c r="D146" s="232"/>
      <c r="E146" s="232"/>
      <c r="F146" s="232"/>
      <c r="G146" s="232"/>
      <c r="H146" s="232"/>
      <c r="I146" s="232"/>
      <c r="J146" s="232"/>
      <c r="K146" s="233"/>
    </row>
    <row r="147" spans="2:11" s="1" customFormat="1" ht="45" customHeight="1">
      <c r="B147" s="234"/>
      <c r="C147" s="331" t="s">
        <v>930</v>
      </c>
      <c r="D147" s="331"/>
      <c r="E147" s="331"/>
      <c r="F147" s="331"/>
      <c r="G147" s="331"/>
      <c r="H147" s="331"/>
      <c r="I147" s="331"/>
      <c r="J147" s="331"/>
      <c r="K147" s="235"/>
    </row>
    <row r="148" spans="2:11" s="1" customFormat="1" ht="17.25" customHeight="1">
      <c r="B148" s="234"/>
      <c r="C148" s="236" t="s">
        <v>865</v>
      </c>
      <c r="D148" s="236"/>
      <c r="E148" s="236"/>
      <c r="F148" s="236" t="s">
        <v>866</v>
      </c>
      <c r="G148" s="237"/>
      <c r="H148" s="236" t="s">
        <v>54</v>
      </c>
      <c r="I148" s="236" t="s">
        <v>57</v>
      </c>
      <c r="J148" s="236" t="s">
        <v>867</v>
      </c>
      <c r="K148" s="235"/>
    </row>
    <row r="149" spans="2:11" s="1" customFormat="1" ht="17.25" customHeight="1">
      <c r="B149" s="234"/>
      <c r="C149" s="238" t="s">
        <v>868</v>
      </c>
      <c r="D149" s="238"/>
      <c r="E149" s="238"/>
      <c r="F149" s="239" t="s">
        <v>869</v>
      </c>
      <c r="G149" s="240"/>
      <c r="H149" s="238"/>
      <c r="I149" s="238"/>
      <c r="J149" s="238" t="s">
        <v>870</v>
      </c>
      <c r="K149" s="235"/>
    </row>
    <row r="150" spans="2:11" s="1" customFormat="1" ht="5.25" customHeight="1">
      <c r="B150" s="244"/>
      <c r="C150" s="241"/>
      <c r="D150" s="241"/>
      <c r="E150" s="241"/>
      <c r="F150" s="241"/>
      <c r="G150" s="242"/>
      <c r="H150" s="241"/>
      <c r="I150" s="241"/>
      <c r="J150" s="241"/>
      <c r="K150" s="265"/>
    </row>
    <row r="151" spans="2:11" s="1" customFormat="1" ht="15" customHeight="1">
      <c r="B151" s="244"/>
      <c r="C151" s="269" t="s">
        <v>874</v>
      </c>
      <c r="D151" s="223"/>
      <c r="E151" s="223"/>
      <c r="F151" s="270" t="s">
        <v>871</v>
      </c>
      <c r="G151" s="223"/>
      <c r="H151" s="269" t="s">
        <v>911</v>
      </c>
      <c r="I151" s="269" t="s">
        <v>873</v>
      </c>
      <c r="J151" s="269">
        <v>120</v>
      </c>
      <c r="K151" s="265"/>
    </row>
    <row r="152" spans="2:11" s="1" customFormat="1" ht="15" customHeight="1">
      <c r="B152" s="244"/>
      <c r="C152" s="269" t="s">
        <v>920</v>
      </c>
      <c r="D152" s="223"/>
      <c r="E152" s="223"/>
      <c r="F152" s="270" t="s">
        <v>871</v>
      </c>
      <c r="G152" s="223"/>
      <c r="H152" s="269" t="s">
        <v>931</v>
      </c>
      <c r="I152" s="269" t="s">
        <v>873</v>
      </c>
      <c r="J152" s="269" t="s">
        <v>922</v>
      </c>
      <c r="K152" s="265"/>
    </row>
    <row r="153" spans="2:11" s="1" customFormat="1" ht="15" customHeight="1">
      <c r="B153" s="244"/>
      <c r="C153" s="269" t="s">
        <v>819</v>
      </c>
      <c r="D153" s="223"/>
      <c r="E153" s="223"/>
      <c r="F153" s="270" t="s">
        <v>871</v>
      </c>
      <c r="G153" s="223"/>
      <c r="H153" s="269" t="s">
        <v>932</v>
      </c>
      <c r="I153" s="269" t="s">
        <v>873</v>
      </c>
      <c r="J153" s="269" t="s">
        <v>922</v>
      </c>
      <c r="K153" s="265"/>
    </row>
    <row r="154" spans="2:11" s="1" customFormat="1" ht="15" customHeight="1">
      <c r="B154" s="244"/>
      <c r="C154" s="269" t="s">
        <v>876</v>
      </c>
      <c r="D154" s="223"/>
      <c r="E154" s="223"/>
      <c r="F154" s="270" t="s">
        <v>877</v>
      </c>
      <c r="G154" s="223"/>
      <c r="H154" s="269" t="s">
        <v>911</v>
      </c>
      <c r="I154" s="269" t="s">
        <v>873</v>
      </c>
      <c r="J154" s="269">
        <v>50</v>
      </c>
      <c r="K154" s="265"/>
    </row>
    <row r="155" spans="2:11" s="1" customFormat="1" ht="15" customHeight="1">
      <c r="B155" s="244"/>
      <c r="C155" s="269" t="s">
        <v>879</v>
      </c>
      <c r="D155" s="223"/>
      <c r="E155" s="223"/>
      <c r="F155" s="270" t="s">
        <v>871</v>
      </c>
      <c r="G155" s="223"/>
      <c r="H155" s="269" t="s">
        <v>911</v>
      </c>
      <c r="I155" s="269" t="s">
        <v>881</v>
      </c>
      <c r="J155" s="269"/>
      <c r="K155" s="265"/>
    </row>
    <row r="156" spans="2:11" s="1" customFormat="1" ht="15" customHeight="1">
      <c r="B156" s="244"/>
      <c r="C156" s="269" t="s">
        <v>890</v>
      </c>
      <c r="D156" s="223"/>
      <c r="E156" s="223"/>
      <c r="F156" s="270" t="s">
        <v>877</v>
      </c>
      <c r="G156" s="223"/>
      <c r="H156" s="269" t="s">
        <v>911</v>
      </c>
      <c r="I156" s="269" t="s">
        <v>873</v>
      </c>
      <c r="J156" s="269">
        <v>50</v>
      </c>
      <c r="K156" s="265"/>
    </row>
    <row r="157" spans="2:11" s="1" customFormat="1" ht="15" customHeight="1">
      <c r="B157" s="244"/>
      <c r="C157" s="269" t="s">
        <v>898</v>
      </c>
      <c r="D157" s="223"/>
      <c r="E157" s="223"/>
      <c r="F157" s="270" t="s">
        <v>877</v>
      </c>
      <c r="G157" s="223"/>
      <c r="H157" s="269" t="s">
        <v>911</v>
      </c>
      <c r="I157" s="269" t="s">
        <v>873</v>
      </c>
      <c r="J157" s="269">
        <v>50</v>
      </c>
      <c r="K157" s="265"/>
    </row>
    <row r="158" spans="2:11" s="1" customFormat="1" ht="15" customHeight="1">
      <c r="B158" s="244"/>
      <c r="C158" s="269" t="s">
        <v>896</v>
      </c>
      <c r="D158" s="223"/>
      <c r="E158" s="223"/>
      <c r="F158" s="270" t="s">
        <v>877</v>
      </c>
      <c r="G158" s="223"/>
      <c r="H158" s="269" t="s">
        <v>911</v>
      </c>
      <c r="I158" s="269" t="s">
        <v>873</v>
      </c>
      <c r="J158" s="269">
        <v>50</v>
      </c>
      <c r="K158" s="265"/>
    </row>
    <row r="159" spans="2:11" s="1" customFormat="1" ht="15" customHeight="1">
      <c r="B159" s="244"/>
      <c r="C159" s="269" t="s">
        <v>87</v>
      </c>
      <c r="D159" s="223"/>
      <c r="E159" s="223"/>
      <c r="F159" s="270" t="s">
        <v>871</v>
      </c>
      <c r="G159" s="223"/>
      <c r="H159" s="269" t="s">
        <v>933</v>
      </c>
      <c r="I159" s="269" t="s">
        <v>873</v>
      </c>
      <c r="J159" s="269" t="s">
        <v>934</v>
      </c>
      <c r="K159" s="265"/>
    </row>
    <row r="160" spans="2:11" s="1" customFormat="1" ht="15" customHeight="1">
      <c r="B160" s="244"/>
      <c r="C160" s="269" t="s">
        <v>935</v>
      </c>
      <c r="D160" s="223"/>
      <c r="E160" s="223"/>
      <c r="F160" s="270" t="s">
        <v>871</v>
      </c>
      <c r="G160" s="223"/>
      <c r="H160" s="269" t="s">
        <v>936</v>
      </c>
      <c r="I160" s="269" t="s">
        <v>906</v>
      </c>
      <c r="J160" s="269"/>
      <c r="K160" s="265"/>
    </row>
    <row r="161" spans="2:11" s="1" customFormat="1" ht="15" customHeight="1">
      <c r="B161" s="271"/>
      <c r="C161" s="253"/>
      <c r="D161" s="253"/>
      <c r="E161" s="253"/>
      <c r="F161" s="253"/>
      <c r="G161" s="253"/>
      <c r="H161" s="253"/>
      <c r="I161" s="253"/>
      <c r="J161" s="253"/>
      <c r="K161" s="272"/>
    </row>
    <row r="162" spans="2:11" s="1" customFormat="1" ht="18.75" customHeight="1">
      <c r="B162" s="220"/>
      <c r="C162" s="223"/>
      <c r="D162" s="223"/>
      <c r="E162" s="223"/>
      <c r="F162" s="243"/>
      <c r="G162" s="223"/>
      <c r="H162" s="223"/>
      <c r="I162" s="223"/>
      <c r="J162" s="223"/>
      <c r="K162" s="220"/>
    </row>
    <row r="163" spans="2:11" s="1" customFormat="1" ht="18.75" customHeight="1"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</row>
    <row r="164" spans="2:11" s="1" customFormat="1" ht="7.5" customHeight="1">
      <c r="B164" s="212"/>
      <c r="C164" s="213"/>
      <c r="D164" s="213"/>
      <c r="E164" s="213"/>
      <c r="F164" s="213"/>
      <c r="G164" s="213"/>
      <c r="H164" s="213"/>
      <c r="I164" s="213"/>
      <c r="J164" s="213"/>
      <c r="K164" s="214"/>
    </row>
    <row r="165" spans="2:11" s="1" customFormat="1" ht="45" customHeight="1">
      <c r="B165" s="215"/>
      <c r="C165" s="332" t="s">
        <v>937</v>
      </c>
      <c r="D165" s="332"/>
      <c r="E165" s="332"/>
      <c r="F165" s="332"/>
      <c r="G165" s="332"/>
      <c r="H165" s="332"/>
      <c r="I165" s="332"/>
      <c r="J165" s="332"/>
      <c r="K165" s="216"/>
    </row>
    <row r="166" spans="2:11" s="1" customFormat="1" ht="17.25" customHeight="1">
      <c r="B166" s="215"/>
      <c r="C166" s="236" t="s">
        <v>865</v>
      </c>
      <c r="D166" s="236"/>
      <c r="E166" s="236"/>
      <c r="F166" s="236" t="s">
        <v>866</v>
      </c>
      <c r="G166" s="273"/>
      <c r="H166" s="274" t="s">
        <v>54</v>
      </c>
      <c r="I166" s="274" t="s">
        <v>57</v>
      </c>
      <c r="J166" s="236" t="s">
        <v>867</v>
      </c>
      <c r="K166" s="216"/>
    </row>
    <row r="167" spans="2:11" s="1" customFormat="1" ht="17.25" customHeight="1">
      <c r="B167" s="217"/>
      <c r="C167" s="238" t="s">
        <v>868</v>
      </c>
      <c r="D167" s="238"/>
      <c r="E167" s="238"/>
      <c r="F167" s="239" t="s">
        <v>869</v>
      </c>
      <c r="G167" s="275"/>
      <c r="H167" s="276"/>
      <c r="I167" s="276"/>
      <c r="J167" s="238" t="s">
        <v>870</v>
      </c>
      <c r="K167" s="218"/>
    </row>
    <row r="168" spans="2:11" s="1" customFormat="1" ht="5.25" customHeight="1">
      <c r="B168" s="244"/>
      <c r="C168" s="241"/>
      <c r="D168" s="241"/>
      <c r="E168" s="241"/>
      <c r="F168" s="241"/>
      <c r="G168" s="242"/>
      <c r="H168" s="241"/>
      <c r="I168" s="241"/>
      <c r="J168" s="241"/>
      <c r="K168" s="265"/>
    </row>
    <row r="169" spans="2:11" s="1" customFormat="1" ht="15" customHeight="1">
      <c r="B169" s="244"/>
      <c r="C169" s="223" t="s">
        <v>874</v>
      </c>
      <c r="D169" s="223"/>
      <c r="E169" s="223"/>
      <c r="F169" s="243" t="s">
        <v>871</v>
      </c>
      <c r="G169" s="223"/>
      <c r="H169" s="223" t="s">
        <v>911</v>
      </c>
      <c r="I169" s="223" t="s">
        <v>873</v>
      </c>
      <c r="J169" s="223">
        <v>120</v>
      </c>
      <c r="K169" s="265"/>
    </row>
    <row r="170" spans="2:11" s="1" customFormat="1" ht="15" customHeight="1">
      <c r="B170" s="244"/>
      <c r="C170" s="223" t="s">
        <v>920</v>
      </c>
      <c r="D170" s="223"/>
      <c r="E170" s="223"/>
      <c r="F170" s="243" t="s">
        <v>871</v>
      </c>
      <c r="G170" s="223"/>
      <c r="H170" s="223" t="s">
        <v>921</v>
      </c>
      <c r="I170" s="223" t="s">
        <v>873</v>
      </c>
      <c r="J170" s="223" t="s">
        <v>922</v>
      </c>
      <c r="K170" s="265"/>
    </row>
    <row r="171" spans="2:11" s="1" customFormat="1" ht="15" customHeight="1">
      <c r="B171" s="244"/>
      <c r="C171" s="223" t="s">
        <v>819</v>
      </c>
      <c r="D171" s="223"/>
      <c r="E171" s="223"/>
      <c r="F171" s="243" t="s">
        <v>871</v>
      </c>
      <c r="G171" s="223"/>
      <c r="H171" s="223" t="s">
        <v>938</v>
      </c>
      <c r="I171" s="223" t="s">
        <v>873</v>
      </c>
      <c r="J171" s="223" t="s">
        <v>922</v>
      </c>
      <c r="K171" s="265"/>
    </row>
    <row r="172" spans="2:11" s="1" customFormat="1" ht="15" customHeight="1">
      <c r="B172" s="244"/>
      <c r="C172" s="223" t="s">
        <v>876</v>
      </c>
      <c r="D172" s="223"/>
      <c r="E172" s="223"/>
      <c r="F172" s="243" t="s">
        <v>877</v>
      </c>
      <c r="G172" s="223"/>
      <c r="H172" s="223" t="s">
        <v>938</v>
      </c>
      <c r="I172" s="223" t="s">
        <v>873</v>
      </c>
      <c r="J172" s="223">
        <v>50</v>
      </c>
      <c r="K172" s="265"/>
    </row>
    <row r="173" spans="2:11" s="1" customFormat="1" ht="15" customHeight="1">
      <c r="B173" s="244"/>
      <c r="C173" s="223" t="s">
        <v>879</v>
      </c>
      <c r="D173" s="223"/>
      <c r="E173" s="223"/>
      <c r="F173" s="243" t="s">
        <v>871</v>
      </c>
      <c r="G173" s="223"/>
      <c r="H173" s="223" t="s">
        <v>938</v>
      </c>
      <c r="I173" s="223" t="s">
        <v>881</v>
      </c>
      <c r="J173" s="223"/>
      <c r="K173" s="265"/>
    </row>
    <row r="174" spans="2:11" s="1" customFormat="1" ht="15" customHeight="1">
      <c r="B174" s="244"/>
      <c r="C174" s="223" t="s">
        <v>890</v>
      </c>
      <c r="D174" s="223"/>
      <c r="E174" s="223"/>
      <c r="F174" s="243" t="s">
        <v>877</v>
      </c>
      <c r="G174" s="223"/>
      <c r="H174" s="223" t="s">
        <v>938</v>
      </c>
      <c r="I174" s="223" t="s">
        <v>873</v>
      </c>
      <c r="J174" s="223">
        <v>50</v>
      </c>
      <c r="K174" s="265"/>
    </row>
    <row r="175" spans="2:11" s="1" customFormat="1" ht="15" customHeight="1">
      <c r="B175" s="244"/>
      <c r="C175" s="223" t="s">
        <v>898</v>
      </c>
      <c r="D175" s="223"/>
      <c r="E175" s="223"/>
      <c r="F175" s="243" t="s">
        <v>877</v>
      </c>
      <c r="G175" s="223"/>
      <c r="H175" s="223" t="s">
        <v>938</v>
      </c>
      <c r="I175" s="223" t="s">
        <v>873</v>
      </c>
      <c r="J175" s="223">
        <v>50</v>
      </c>
      <c r="K175" s="265"/>
    </row>
    <row r="176" spans="2:11" s="1" customFormat="1" ht="15" customHeight="1">
      <c r="B176" s="244"/>
      <c r="C176" s="223" t="s">
        <v>896</v>
      </c>
      <c r="D176" s="223"/>
      <c r="E176" s="223"/>
      <c r="F176" s="243" t="s">
        <v>877</v>
      </c>
      <c r="G176" s="223"/>
      <c r="H176" s="223" t="s">
        <v>938</v>
      </c>
      <c r="I176" s="223" t="s">
        <v>873</v>
      </c>
      <c r="J176" s="223">
        <v>50</v>
      </c>
      <c r="K176" s="265"/>
    </row>
    <row r="177" spans="2:11" s="1" customFormat="1" ht="15" customHeight="1">
      <c r="B177" s="244"/>
      <c r="C177" s="223" t="s">
        <v>112</v>
      </c>
      <c r="D177" s="223"/>
      <c r="E177" s="223"/>
      <c r="F177" s="243" t="s">
        <v>871</v>
      </c>
      <c r="G177" s="223"/>
      <c r="H177" s="223" t="s">
        <v>939</v>
      </c>
      <c r="I177" s="223" t="s">
        <v>940</v>
      </c>
      <c r="J177" s="223"/>
      <c r="K177" s="265"/>
    </row>
    <row r="178" spans="2:11" s="1" customFormat="1" ht="15" customHeight="1">
      <c r="B178" s="244"/>
      <c r="C178" s="223" t="s">
        <v>57</v>
      </c>
      <c r="D178" s="223"/>
      <c r="E178" s="223"/>
      <c r="F178" s="243" t="s">
        <v>871</v>
      </c>
      <c r="G178" s="223"/>
      <c r="H178" s="223" t="s">
        <v>941</v>
      </c>
      <c r="I178" s="223" t="s">
        <v>942</v>
      </c>
      <c r="J178" s="223">
        <v>1</v>
      </c>
      <c r="K178" s="265"/>
    </row>
    <row r="179" spans="2:11" s="1" customFormat="1" ht="15" customHeight="1">
      <c r="B179" s="244"/>
      <c r="C179" s="223" t="s">
        <v>53</v>
      </c>
      <c r="D179" s="223"/>
      <c r="E179" s="223"/>
      <c r="F179" s="243" t="s">
        <v>871</v>
      </c>
      <c r="G179" s="223"/>
      <c r="H179" s="223" t="s">
        <v>943</v>
      </c>
      <c r="I179" s="223" t="s">
        <v>873</v>
      </c>
      <c r="J179" s="223">
        <v>20</v>
      </c>
      <c r="K179" s="265"/>
    </row>
    <row r="180" spans="2:11" s="1" customFormat="1" ht="15" customHeight="1">
      <c r="B180" s="244"/>
      <c r="C180" s="223" t="s">
        <v>54</v>
      </c>
      <c r="D180" s="223"/>
      <c r="E180" s="223"/>
      <c r="F180" s="243" t="s">
        <v>871</v>
      </c>
      <c r="G180" s="223"/>
      <c r="H180" s="223" t="s">
        <v>944</v>
      </c>
      <c r="I180" s="223" t="s">
        <v>873</v>
      </c>
      <c r="J180" s="223">
        <v>255</v>
      </c>
      <c r="K180" s="265"/>
    </row>
    <row r="181" spans="2:11" s="1" customFormat="1" ht="15" customHeight="1">
      <c r="B181" s="244"/>
      <c r="C181" s="223" t="s">
        <v>113</v>
      </c>
      <c r="D181" s="223"/>
      <c r="E181" s="223"/>
      <c r="F181" s="243" t="s">
        <v>871</v>
      </c>
      <c r="G181" s="223"/>
      <c r="H181" s="223" t="s">
        <v>835</v>
      </c>
      <c r="I181" s="223" t="s">
        <v>873</v>
      </c>
      <c r="J181" s="223">
        <v>10</v>
      </c>
      <c r="K181" s="265"/>
    </row>
    <row r="182" spans="2:11" s="1" customFormat="1" ht="15" customHeight="1">
      <c r="B182" s="244"/>
      <c r="C182" s="223" t="s">
        <v>114</v>
      </c>
      <c r="D182" s="223"/>
      <c r="E182" s="223"/>
      <c r="F182" s="243" t="s">
        <v>871</v>
      </c>
      <c r="G182" s="223"/>
      <c r="H182" s="223" t="s">
        <v>945</v>
      </c>
      <c r="I182" s="223" t="s">
        <v>906</v>
      </c>
      <c r="J182" s="223"/>
      <c r="K182" s="265"/>
    </row>
    <row r="183" spans="2:11" s="1" customFormat="1" ht="15" customHeight="1">
      <c r="B183" s="244"/>
      <c r="C183" s="223" t="s">
        <v>946</v>
      </c>
      <c r="D183" s="223"/>
      <c r="E183" s="223"/>
      <c r="F183" s="243" t="s">
        <v>871</v>
      </c>
      <c r="G183" s="223"/>
      <c r="H183" s="223" t="s">
        <v>947</v>
      </c>
      <c r="I183" s="223" t="s">
        <v>906</v>
      </c>
      <c r="J183" s="223"/>
      <c r="K183" s="265"/>
    </row>
    <row r="184" spans="2:11" s="1" customFormat="1" ht="15" customHeight="1">
      <c r="B184" s="244"/>
      <c r="C184" s="223" t="s">
        <v>935</v>
      </c>
      <c r="D184" s="223"/>
      <c r="E184" s="223"/>
      <c r="F184" s="243" t="s">
        <v>871</v>
      </c>
      <c r="G184" s="223"/>
      <c r="H184" s="223" t="s">
        <v>948</v>
      </c>
      <c r="I184" s="223" t="s">
        <v>906</v>
      </c>
      <c r="J184" s="223"/>
      <c r="K184" s="265"/>
    </row>
    <row r="185" spans="2:11" s="1" customFormat="1" ht="15" customHeight="1">
      <c r="B185" s="244"/>
      <c r="C185" s="223" t="s">
        <v>116</v>
      </c>
      <c r="D185" s="223"/>
      <c r="E185" s="223"/>
      <c r="F185" s="243" t="s">
        <v>877</v>
      </c>
      <c r="G185" s="223"/>
      <c r="H185" s="223" t="s">
        <v>949</v>
      </c>
      <c r="I185" s="223" t="s">
        <v>873</v>
      </c>
      <c r="J185" s="223">
        <v>50</v>
      </c>
      <c r="K185" s="265"/>
    </row>
    <row r="186" spans="2:11" s="1" customFormat="1" ht="15" customHeight="1">
      <c r="B186" s="244"/>
      <c r="C186" s="223" t="s">
        <v>950</v>
      </c>
      <c r="D186" s="223"/>
      <c r="E186" s="223"/>
      <c r="F186" s="243" t="s">
        <v>877</v>
      </c>
      <c r="G186" s="223"/>
      <c r="H186" s="223" t="s">
        <v>951</v>
      </c>
      <c r="I186" s="223" t="s">
        <v>952</v>
      </c>
      <c r="J186" s="223"/>
      <c r="K186" s="265"/>
    </row>
    <row r="187" spans="2:11" s="1" customFormat="1" ht="15" customHeight="1">
      <c r="B187" s="244"/>
      <c r="C187" s="223" t="s">
        <v>953</v>
      </c>
      <c r="D187" s="223"/>
      <c r="E187" s="223"/>
      <c r="F187" s="243" t="s">
        <v>877</v>
      </c>
      <c r="G187" s="223"/>
      <c r="H187" s="223" t="s">
        <v>954</v>
      </c>
      <c r="I187" s="223" t="s">
        <v>952</v>
      </c>
      <c r="J187" s="223"/>
      <c r="K187" s="265"/>
    </row>
    <row r="188" spans="2:11" s="1" customFormat="1" ht="15" customHeight="1">
      <c r="B188" s="244"/>
      <c r="C188" s="223" t="s">
        <v>955</v>
      </c>
      <c r="D188" s="223"/>
      <c r="E188" s="223"/>
      <c r="F188" s="243" t="s">
        <v>877</v>
      </c>
      <c r="G188" s="223"/>
      <c r="H188" s="223" t="s">
        <v>956</v>
      </c>
      <c r="I188" s="223" t="s">
        <v>952</v>
      </c>
      <c r="J188" s="223"/>
      <c r="K188" s="265"/>
    </row>
    <row r="189" spans="2:11" s="1" customFormat="1" ht="15" customHeight="1">
      <c r="B189" s="244"/>
      <c r="C189" s="277" t="s">
        <v>957</v>
      </c>
      <c r="D189" s="223"/>
      <c r="E189" s="223"/>
      <c r="F189" s="243" t="s">
        <v>877</v>
      </c>
      <c r="G189" s="223"/>
      <c r="H189" s="223" t="s">
        <v>958</v>
      </c>
      <c r="I189" s="223" t="s">
        <v>959</v>
      </c>
      <c r="J189" s="278" t="s">
        <v>960</v>
      </c>
      <c r="K189" s="265"/>
    </row>
    <row r="190" spans="2:11" s="1" customFormat="1" ht="15" customHeight="1">
      <c r="B190" s="244"/>
      <c r="C190" s="229" t="s">
        <v>42</v>
      </c>
      <c r="D190" s="223"/>
      <c r="E190" s="223"/>
      <c r="F190" s="243" t="s">
        <v>871</v>
      </c>
      <c r="G190" s="223"/>
      <c r="H190" s="220" t="s">
        <v>961</v>
      </c>
      <c r="I190" s="223" t="s">
        <v>962</v>
      </c>
      <c r="J190" s="223"/>
      <c r="K190" s="265"/>
    </row>
    <row r="191" spans="2:11" s="1" customFormat="1" ht="15" customHeight="1">
      <c r="B191" s="244"/>
      <c r="C191" s="229" t="s">
        <v>963</v>
      </c>
      <c r="D191" s="223"/>
      <c r="E191" s="223"/>
      <c r="F191" s="243" t="s">
        <v>871</v>
      </c>
      <c r="G191" s="223"/>
      <c r="H191" s="223" t="s">
        <v>964</v>
      </c>
      <c r="I191" s="223" t="s">
        <v>906</v>
      </c>
      <c r="J191" s="223"/>
      <c r="K191" s="265"/>
    </row>
    <row r="192" spans="2:11" s="1" customFormat="1" ht="15" customHeight="1">
      <c r="B192" s="244"/>
      <c r="C192" s="229" t="s">
        <v>965</v>
      </c>
      <c r="D192" s="223"/>
      <c r="E192" s="223"/>
      <c r="F192" s="243" t="s">
        <v>871</v>
      </c>
      <c r="G192" s="223"/>
      <c r="H192" s="223" t="s">
        <v>966</v>
      </c>
      <c r="I192" s="223" t="s">
        <v>906</v>
      </c>
      <c r="J192" s="223"/>
      <c r="K192" s="265"/>
    </row>
    <row r="193" spans="2:11" s="1" customFormat="1" ht="15" customHeight="1">
      <c r="B193" s="244"/>
      <c r="C193" s="229" t="s">
        <v>967</v>
      </c>
      <c r="D193" s="223"/>
      <c r="E193" s="223"/>
      <c r="F193" s="243" t="s">
        <v>877</v>
      </c>
      <c r="G193" s="223"/>
      <c r="H193" s="223" t="s">
        <v>968</v>
      </c>
      <c r="I193" s="223" t="s">
        <v>906</v>
      </c>
      <c r="J193" s="223"/>
      <c r="K193" s="265"/>
    </row>
    <row r="194" spans="2:11" s="1" customFormat="1" ht="15" customHeight="1">
      <c r="B194" s="271"/>
      <c r="C194" s="279"/>
      <c r="D194" s="253"/>
      <c r="E194" s="253"/>
      <c r="F194" s="253"/>
      <c r="G194" s="253"/>
      <c r="H194" s="253"/>
      <c r="I194" s="253"/>
      <c r="J194" s="253"/>
      <c r="K194" s="272"/>
    </row>
    <row r="195" spans="2:11" s="1" customFormat="1" ht="18.75" customHeight="1">
      <c r="B195" s="220"/>
      <c r="C195" s="223"/>
      <c r="D195" s="223"/>
      <c r="E195" s="223"/>
      <c r="F195" s="243"/>
      <c r="G195" s="223"/>
      <c r="H195" s="223"/>
      <c r="I195" s="223"/>
      <c r="J195" s="223"/>
      <c r="K195" s="220"/>
    </row>
    <row r="196" spans="2:11" s="1" customFormat="1" ht="18.75" customHeight="1">
      <c r="B196" s="220"/>
      <c r="C196" s="223"/>
      <c r="D196" s="223"/>
      <c r="E196" s="223"/>
      <c r="F196" s="243"/>
      <c r="G196" s="223"/>
      <c r="H196" s="223"/>
      <c r="I196" s="223"/>
      <c r="J196" s="223"/>
      <c r="K196" s="220"/>
    </row>
    <row r="197" spans="2:11" s="1" customFormat="1" ht="18.75" customHeight="1">
      <c r="B197" s="230"/>
      <c r="C197" s="230"/>
      <c r="D197" s="230"/>
      <c r="E197" s="230"/>
      <c r="F197" s="230"/>
      <c r="G197" s="230"/>
      <c r="H197" s="230"/>
      <c r="I197" s="230"/>
      <c r="J197" s="230"/>
      <c r="K197" s="230"/>
    </row>
    <row r="198" spans="2:11" s="1" customFormat="1" ht="13.5">
      <c r="B198" s="212"/>
      <c r="C198" s="213"/>
      <c r="D198" s="213"/>
      <c r="E198" s="213"/>
      <c r="F198" s="213"/>
      <c r="G198" s="213"/>
      <c r="H198" s="213"/>
      <c r="I198" s="213"/>
      <c r="J198" s="213"/>
      <c r="K198" s="214"/>
    </row>
    <row r="199" spans="2:11" s="1" customFormat="1" ht="21">
      <c r="B199" s="215"/>
      <c r="C199" s="332" t="s">
        <v>969</v>
      </c>
      <c r="D199" s="332"/>
      <c r="E199" s="332"/>
      <c r="F199" s="332"/>
      <c r="G199" s="332"/>
      <c r="H199" s="332"/>
      <c r="I199" s="332"/>
      <c r="J199" s="332"/>
      <c r="K199" s="216"/>
    </row>
    <row r="200" spans="2:11" s="1" customFormat="1" ht="25.5" customHeight="1">
      <c r="B200" s="215"/>
      <c r="C200" s="280" t="s">
        <v>970</v>
      </c>
      <c r="D200" s="280"/>
      <c r="E200" s="280"/>
      <c r="F200" s="280" t="s">
        <v>971</v>
      </c>
      <c r="G200" s="281"/>
      <c r="H200" s="333" t="s">
        <v>972</v>
      </c>
      <c r="I200" s="333"/>
      <c r="J200" s="333"/>
      <c r="K200" s="216"/>
    </row>
    <row r="201" spans="2:11" s="1" customFormat="1" ht="5.25" customHeight="1">
      <c r="B201" s="244"/>
      <c r="C201" s="241"/>
      <c r="D201" s="241"/>
      <c r="E201" s="241"/>
      <c r="F201" s="241"/>
      <c r="G201" s="223"/>
      <c r="H201" s="241"/>
      <c r="I201" s="241"/>
      <c r="J201" s="241"/>
      <c r="K201" s="265"/>
    </row>
    <row r="202" spans="2:11" s="1" customFormat="1" ht="15" customHeight="1">
      <c r="B202" s="244"/>
      <c r="C202" s="223" t="s">
        <v>962</v>
      </c>
      <c r="D202" s="223"/>
      <c r="E202" s="223"/>
      <c r="F202" s="243" t="s">
        <v>43</v>
      </c>
      <c r="G202" s="223"/>
      <c r="H202" s="334" t="s">
        <v>973</v>
      </c>
      <c r="I202" s="334"/>
      <c r="J202" s="334"/>
      <c r="K202" s="265"/>
    </row>
    <row r="203" spans="2:11" s="1" customFormat="1" ht="15" customHeight="1">
      <c r="B203" s="244"/>
      <c r="C203" s="250"/>
      <c r="D203" s="223"/>
      <c r="E203" s="223"/>
      <c r="F203" s="243" t="s">
        <v>44</v>
      </c>
      <c r="G203" s="223"/>
      <c r="H203" s="334" t="s">
        <v>974</v>
      </c>
      <c r="I203" s="334"/>
      <c r="J203" s="334"/>
      <c r="K203" s="265"/>
    </row>
    <row r="204" spans="2:11" s="1" customFormat="1" ht="15" customHeight="1">
      <c r="B204" s="244"/>
      <c r="C204" s="250"/>
      <c r="D204" s="223"/>
      <c r="E204" s="223"/>
      <c r="F204" s="243" t="s">
        <v>47</v>
      </c>
      <c r="G204" s="223"/>
      <c r="H204" s="334" t="s">
        <v>975</v>
      </c>
      <c r="I204" s="334"/>
      <c r="J204" s="334"/>
      <c r="K204" s="265"/>
    </row>
    <row r="205" spans="2:11" s="1" customFormat="1" ht="15" customHeight="1">
      <c r="B205" s="244"/>
      <c r="C205" s="223"/>
      <c r="D205" s="223"/>
      <c r="E205" s="223"/>
      <c r="F205" s="243" t="s">
        <v>45</v>
      </c>
      <c r="G205" s="223"/>
      <c r="H205" s="334" t="s">
        <v>976</v>
      </c>
      <c r="I205" s="334"/>
      <c r="J205" s="334"/>
      <c r="K205" s="265"/>
    </row>
    <row r="206" spans="2:11" s="1" customFormat="1" ht="15" customHeight="1">
      <c r="B206" s="244"/>
      <c r="C206" s="223"/>
      <c r="D206" s="223"/>
      <c r="E206" s="223"/>
      <c r="F206" s="243" t="s">
        <v>46</v>
      </c>
      <c r="G206" s="223"/>
      <c r="H206" s="334" t="s">
        <v>977</v>
      </c>
      <c r="I206" s="334"/>
      <c r="J206" s="334"/>
      <c r="K206" s="265"/>
    </row>
    <row r="207" spans="2:11" s="1" customFormat="1" ht="15" customHeight="1">
      <c r="B207" s="244"/>
      <c r="C207" s="223"/>
      <c r="D207" s="223"/>
      <c r="E207" s="223"/>
      <c r="F207" s="243"/>
      <c r="G207" s="223"/>
      <c r="H207" s="223"/>
      <c r="I207" s="223"/>
      <c r="J207" s="223"/>
      <c r="K207" s="265"/>
    </row>
    <row r="208" spans="2:11" s="1" customFormat="1" ht="15" customHeight="1">
      <c r="B208" s="244"/>
      <c r="C208" s="223" t="s">
        <v>918</v>
      </c>
      <c r="D208" s="223"/>
      <c r="E208" s="223"/>
      <c r="F208" s="243" t="s">
        <v>79</v>
      </c>
      <c r="G208" s="223"/>
      <c r="H208" s="334" t="s">
        <v>978</v>
      </c>
      <c r="I208" s="334"/>
      <c r="J208" s="334"/>
      <c r="K208" s="265"/>
    </row>
    <row r="209" spans="2:11" s="1" customFormat="1" ht="15" customHeight="1">
      <c r="B209" s="244"/>
      <c r="C209" s="250"/>
      <c r="D209" s="223"/>
      <c r="E209" s="223"/>
      <c r="F209" s="243" t="s">
        <v>813</v>
      </c>
      <c r="G209" s="223"/>
      <c r="H209" s="334" t="s">
        <v>814</v>
      </c>
      <c r="I209" s="334"/>
      <c r="J209" s="334"/>
      <c r="K209" s="265"/>
    </row>
    <row r="210" spans="2:11" s="1" customFormat="1" ht="15" customHeight="1">
      <c r="B210" s="244"/>
      <c r="C210" s="223"/>
      <c r="D210" s="223"/>
      <c r="E210" s="223"/>
      <c r="F210" s="243" t="s">
        <v>811</v>
      </c>
      <c r="G210" s="223"/>
      <c r="H210" s="334" t="s">
        <v>979</v>
      </c>
      <c r="I210" s="334"/>
      <c r="J210" s="334"/>
      <c r="K210" s="265"/>
    </row>
    <row r="211" spans="2:11" s="1" customFormat="1" ht="15" customHeight="1">
      <c r="B211" s="282"/>
      <c r="C211" s="250"/>
      <c r="D211" s="250"/>
      <c r="E211" s="250"/>
      <c r="F211" s="243" t="s">
        <v>815</v>
      </c>
      <c r="G211" s="229"/>
      <c r="H211" s="335" t="s">
        <v>816</v>
      </c>
      <c r="I211" s="335"/>
      <c r="J211" s="335"/>
      <c r="K211" s="283"/>
    </row>
    <row r="212" spans="2:11" s="1" customFormat="1" ht="15" customHeight="1">
      <c r="B212" s="282"/>
      <c r="C212" s="250"/>
      <c r="D212" s="250"/>
      <c r="E212" s="250"/>
      <c r="F212" s="243" t="s">
        <v>817</v>
      </c>
      <c r="G212" s="229"/>
      <c r="H212" s="335" t="s">
        <v>980</v>
      </c>
      <c r="I212" s="335"/>
      <c r="J212" s="335"/>
      <c r="K212" s="283"/>
    </row>
    <row r="213" spans="2:11" s="1" customFormat="1" ht="15" customHeight="1">
      <c r="B213" s="282"/>
      <c r="C213" s="250"/>
      <c r="D213" s="250"/>
      <c r="E213" s="250"/>
      <c r="F213" s="284"/>
      <c r="G213" s="229"/>
      <c r="H213" s="285"/>
      <c r="I213" s="285"/>
      <c r="J213" s="285"/>
      <c r="K213" s="283"/>
    </row>
    <row r="214" spans="2:11" s="1" customFormat="1" ht="15" customHeight="1">
      <c r="B214" s="282"/>
      <c r="C214" s="223" t="s">
        <v>942</v>
      </c>
      <c r="D214" s="250"/>
      <c r="E214" s="250"/>
      <c r="F214" s="243">
        <v>1</v>
      </c>
      <c r="G214" s="229"/>
      <c r="H214" s="335" t="s">
        <v>981</v>
      </c>
      <c r="I214" s="335"/>
      <c r="J214" s="335"/>
      <c r="K214" s="283"/>
    </row>
    <row r="215" spans="2:11" s="1" customFormat="1" ht="15" customHeight="1">
      <c r="B215" s="282"/>
      <c r="C215" s="250"/>
      <c r="D215" s="250"/>
      <c r="E215" s="250"/>
      <c r="F215" s="243">
        <v>2</v>
      </c>
      <c r="G215" s="229"/>
      <c r="H215" s="335" t="s">
        <v>982</v>
      </c>
      <c r="I215" s="335"/>
      <c r="J215" s="335"/>
      <c r="K215" s="283"/>
    </row>
    <row r="216" spans="2:11" s="1" customFormat="1" ht="15" customHeight="1">
      <c r="B216" s="282"/>
      <c r="C216" s="250"/>
      <c r="D216" s="250"/>
      <c r="E216" s="250"/>
      <c r="F216" s="243">
        <v>3</v>
      </c>
      <c r="G216" s="229"/>
      <c r="H216" s="335" t="s">
        <v>983</v>
      </c>
      <c r="I216" s="335"/>
      <c r="J216" s="335"/>
      <c r="K216" s="283"/>
    </row>
    <row r="217" spans="2:11" s="1" customFormat="1" ht="15" customHeight="1">
      <c r="B217" s="282"/>
      <c r="C217" s="250"/>
      <c r="D217" s="250"/>
      <c r="E217" s="250"/>
      <c r="F217" s="243">
        <v>4</v>
      </c>
      <c r="G217" s="229"/>
      <c r="H217" s="335" t="s">
        <v>984</v>
      </c>
      <c r="I217" s="335"/>
      <c r="J217" s="335"/>
      <c r="K217" s="283"/>
    </row>
    <row r="218" spans="2:11" s="1" customFormat="1" ht="12.75" customHeight="1">
      <c r="B218" s="286"/>
      <c r="C218" s="287"/>
      <c r="D218" s="287"/>
      <c r="E218" s="287"/>
      <c r="F218" s="287"/>
      <c r="G218" s="287"/>
      <c r="H218" s="287"/>
      <c r="I218" s="287"/>
      <c r="J218" s="287"/>
      <c r="K218" s="288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Vodovod</vt:lpstr>
      <vt:lpstr>Pokyny pro vyplnění</vt:lpstr>
      <vt:lpstr>'Rekapitulace stavby'!Názvy_tisku</vt:lpstr>
      <vt:lpstr>'SO 01 - Vodovod'!Názvy_tisku</vt:lpstr>
      <vt:lpstr>'Pokyny pro vyplnění'!Oblast_tisku</vt:lpstr>
      <vt:lpstr>'Rekapitulace stavby'!Oblast_tisku</vt:lpstr>
      <vt:lpstr>'SO 01 - Vodovod'!Oblast_tisku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Josef-PC\Josef</dc:creator>
  <cp:lastModifiedBy>Karel Bleha</cp:lastModifiedBy>
  <dcterms:created xsi:type="dcterms:W3CDTF">2020-07-02T15:56:05Z</dcterms:created>
  <dcterms:modified xsi:type="dcterms:W3CDTF">2020-07-22T06:05:10Z</dcterms:modified>
</cp:coreProperties>
</file>