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24555" windowHeight="120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list'!$F$4</definedName>
    <definedName name="MJ">'Krycí list'!$G$4</definedName>
    <definedName name="Mont">Rekapitulace!$H$25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Položky!$A$1:$K$90</definedName>
    <definedName name="_xlnm.Print_Area" localSheetId="1">Rekapitulace!$A$1:$I$31</definedName>
    <definedName name="PocetMJ">'Krycí list'!$G$7</definedName>
    <definedName name="Poznamka">'Krycí list'!$B$37</definedName>
    <definedName name="Projektant">'Krycí list'!$C$7</definedName>
    <definedName name="PSV">Rekapitulace!$F$25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Rekapitulace!$E$30</definedName>
    <definedName name="VRNnazev">Rekapitulace!$A$30</definedName>
    <definedName name="VRNproc">Rekapitulace!$F$30</definedName>
    <definedName name="VRNzakl">Rekapitulace!$G$30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I25" i="2" l="1"/>
  <c r="H25" i="2"/>
  <c r="G25" i="2"/>
  <c r="F25" i="2"/>
  <c r="E25" i="2"/>
  <c r="BG88" i="3"/>
  <c r="BF88" i="3"/>
  <c r="BE88" i="3"/>
  <c r="BC88" i="3"/>
  <c r="K88" i="3"/>
  <c r="I88" i="3"/>
  <c r="G88" i="3"/>
  <c r="BD88" i="3" s="1"/>
  <c r="BD90" i="3" s="1"/>
  <c r="F22" i="2" s="1"/>
  <c r="B22" i="2"/>
  <c r="A22" i="2"/>
  <c r="BG90" i="3"/>
  <c r="I22" i="2" s="1"/>
  <c r="BF90" i="3"/>
  <c r="H22" i="2" s="1"/>
  <c r="BE90" i="3"/>
  <c r="G22" i="2" s="1"/>
  <c r="BC90" i="3"/>
  <c r="E22" i="2" s="1"/>
  <c r="K90" i="3"/>
  <c r="I90" i="3"/>
  <c r="G90" i="3"/>
  <c r="C90" i="3"/>
  <c r="BG84" i="3"/>
  <c r="BF84" i="3"/>
  <c r="BF86" i="3" s="1"/>
  <c r="H21" i="2" s="1"/>
  <c r="BE84" i="3"/>
  <c r="BC84" i="3"/>
  <c r="K84" i="3"/>
  <c r="K86" i="3" s="1"/>
  <c r="I84" i="3"/>
  <c r="G84" i="3"/>
  <c r="BD84" i="3" s="1"/>
  <c r="BD86" i="3" s="1"/>
  <c r="F21" i="2" s="1"/>
  <c r="B21" i="2"/>
  <c r="A21" i="2"/>
  <c r="BG86" i="3"/>
  <c r="I21" i="2" s="1"/>
  <c r="BE86" i="3"/>
  <c r="G21" i="2" s="1"/>
  <c r="BC86" i="3"/>
  <c r="E21" i="2" s="1"/>
  <c r="I86" i="3"/>
  <c r="C86" i="3"/>
  <c r="BG81" i="3"/>
  <c r="BF81" i="3"/>
  <c r="BE81" i="3"/>
  <c r="BC81" i="3"/>
  <c r="K81" i="3"/>
  <c r="I81" i="3"/>
  <c r="G81" i="3"/>
  <c r="BD81" i="3" s="1"/>
  <c r="BG78" i="3"/>
  <c r="BF78" i="3"/>
  <c r="BE78" i="3"/>
  <c r="BC78" i="3"/>
  <c r="K78" i="3"/>
  <c r="I78" i="3"/>
  <c r="G78" i="3"/>
  <c r="BD78" i="3" s="1"/>
  <c r="BG77" i="3"/>
  <c r="BF77" i="3"/>
  <c r="BF82" i="3" s="1"/>
  <c r="H20" i="2" s="1"/>
  <c r="BE77" i="3"/>
  <c r="BC77" i="3"/>
  <c r="K77" i="3"/>
  <c r="K82" i="3" s="1"/>
  <c r="I77" i="3"/>
  <c r="G77" i="3"/>
  <c r="BD77" i="3" s="1"/>
  <c r="BD82" i="3" s="1"/>
  <c r="F20" i="2" s="1"/>
  <c r="B20" i="2"/>
  <c r="A20" i="2"/>
  <c r="BG82" i="3"/>
  <c r="I20" i="2" s="1"/>
  <c r="BE82" i="3"/>
  <c r="G20" i="2" s="1"/>
  <c r="BC82" i="3"/>
  <c r="E20" i="2" s="1"/>
  <c r="I82" i="3"/>
  <c r="C82" i="3"/>
  <c r="BG74" i="3"/>
  <c r="BF74" i="3"/>
  <c r="BE74" i="3"/>
  <c r="BC74" i="3"/>
  <c r="K74" i="3"/>
  <c r="I74" i="3"/>
  <c r="G74" i="3"/>
  <c r="BD74" i="3" s="1"/>
  <c r="BG73" i="3"/>
  <c r="BF73" i="3"/>
  <c r="BF75" i="3" s="1"/>
  <c r="H19" i="2" s="1"/>
  <c r="BE73" i="3"/>
  <c r="BC73" i="3"/>
  <c r="K73" i="3"/>
  <c r="K75" i="3" s="1"/>
  <c r="I73" i="3"/>
  <c r="G73" i="3"/>
  <c r="BD73" i="3" s="1"/>
  <c r="BD75" i="3" s="1"/>
  <c r="F19" i="2" s="1"/>
  <c r="B19" i="2"/>
  <c r="A19" i="2"/>
  <c r="BG75" i="3"/>
  <c r="I19" i="2" s="1"/>
  <c r="BE75" i="3"/>
  <c r="G19" i="2" s="1"/>
  <c r="BC75" i="3"/>
  <c r="E19" i="2" s="1"/>
  <c r="I75" i="3"/>
  <c r="C75" i="3"/>
  <c r="BG70" i="3"/>
  <c r="BF70" i="3"/>
  <c r="BE70" i="3"/>
  <c r="BC70" i="3"/>
  <c r="K70" i="3"/>
  <c r="I70" i="3"/>
  <c r="G70" i="3"/>
  <c r="BD70" i="3" s="1"/>
  <c r="BG69" i="3"/>
  <c r="BF69" i="3"/>
  <c r="BF71" i="3" s="1"/>
  <c r="H18" i="2" s="1"/>
  <c r="BE69" i="3"/>
  <c r="BC69" i="3"/>
  <c r="K69" i="3"/>
  <c r="K71" i="3" s="1"/>
  <c r="I69" i="3"/>
  <c r="G69" i="3"/>
  <c r="BD69" i="3" s="1"/>
  <c r="BD71" i="3" s="1"/>
  <c r="F18" i="2" s="1"/>
  <c r="B18" i="2"/>
  <c r="A18" i="2"/>
  <c r="BG71" i="3"/>
  <c r="I18" i="2" s="1"/>
  <c r="BE71" i="3"/>
  <c r="G18" i="2" s="1"/>
  <c r="BC71" i="3"/>
  <c r="E18" i="2" s="1"/>
  <c r="I71" i="3"/>
  <c r="C71" i="3"/>
  <c r="BG66" i="3"/>
  <c r="BF66" i="3"/>
  <c r="BE66" i="3"/>
  <c r="BC66" i="3"/>
  <c r="K66" i="3"/>
  <c r="I66" i="3"/>
  <c r="G66" i="3"/>
  <c r="BD66" i="3" s="1"/>
  <c r="BG65" i="3"/>
  <c r="BF65" i="3"/>
  <c r="BF67" i="3" s="1"/>
  <c r="H17" i="2" s="1"/>
  <c r="BE65" i="3"/>
  <c r="BC65" i="3"/>
  <c r="K65" i="3"/>
  <c r="K67" i="3" s="1"/>
  <c r="I65" i="3"/>
  <c r="G65" i="3"/>
  <c r="BD65" i="3" s="1"/>
  <c r="BD67" i="3" s="1"/>
  <c r="F17" i="2" s="1"/>
  <c r="B17" i="2"/>
  <c r="A17" i="2"/>
  <c r="BG67" i="3"/>
  <c r="I17" i="2" s="1"/>
  <c r="BE67" i="3"/>
  <c r="G17" i="2" s="1"/>
  <c r="BC67" i="3"/>
  <c r="E17" i="2" s="1"/>
  <c r="I67" i="3"/>
  <c r="C67" i="3"/>
  <c r="BG62" i="3"/>
  <c r="BF62" i="3"/>
  <c r="BF63" i="3" s="1"/>
  <c r="H15" i="2" s="1"/>
  <c r="BE62" i="3"/>
  <c r="BC62" i="3"/>
  <c r="K62" i="3"/>
  <c r="K63" i="3" s="1"/>
  <c r="I62" i="3"/>
  <c r="G62" i="3"/>
  <c r="BD62" i="3" s="1"/>
  <c r="BD63" i="3" s="1"/>
  <c r="F15" i="2" s="1"/>
  <c r="B15" i="2"/>
  <c r="A15" i="2"/>
  <c r="BG63" i="3"/>
  <c r="I15" i="2" s="1"/>
  <c r="BE63" i="3"/>
  <c r="G15" i="2" s="1"/>
  <c r="BC63" i="3"/>
  <c r="E15" i="2" s="1"/>
  <c r="I63" i="3"/>
  <c r="C63" i="3"/>
  <c r="BG58" i="3"/>
  <c r="BF58" i="3"/>
  <c r="BF60" i="3" s="1"/>
  <c r="H14" i="2" s="1"/>
  <c r="BE58" i="3"/>
  <c r="BD58" i="3"/>
  <c r="BD60" i="3" s="1"/>
  <c r="F14" i="2" s="1"/>
  <c r="K58" i="3"/>
  <c r="K60" i="3" s="1"/>
  <c r="I58" i="3"/>
  <c r="G58" i="3"/>
  <c r="BC58" i="3" s="1"/>
  <c r="BC60" i="3" s="1"/>
  <c r="E14" i="2" s="1"/>
  <c r="B14" i="2"/>
  <c r="A14" i="2"/>
  <c r="BG60" i="3"/>
  <c r="I14" i="2" s="1"/>
  <c r="BE60" i="3"/>
  <c r="G14" i="2" s="1"/>
  <c r="I60" i="3"/>
  <c r="C60" i="3"/>
  <c r="BG54" i="3"/>
  <c r="BF54" i="3"/>
  <c r="BF56" i="3" s="1"/>
  <c r="BE54" i="3"/>
  <c r="BD54" i="3"/>
  <c r="BD56" i="3" s="1"/>
  <c r="K54" i="3"/>
  <c r="K56" i="3" s="1"/>
  <c r="I54" i="3"/>
  <c r="G54" i="3"/>
  <c r="H13" i="2"/>
  <c r="F13" i="2"/>
  <c r="B13" i="2"/>
  <c r="A13" i="2"/>
  <c r="BG56" i="3"/>
  <c r="I13" i="2" s="1"/>
  <c r="BE56" i="3"/>
  <c r="G13" i="2" s="1"/>
  <c r="I56" i="3"/>
  <c r="C56" i="3"/>
  <c r="BG50" i="3"/>
  <c r="BF50" i="3"/>
  <c r="BF52" i="3" s="1"/>
  <c r="BE50" i="3"/>
  <c r="BD50" i="3"/>
  <c r="BD52" i="3" s="1"/>
  <c r="F12" i="2" s="1"/>
  <c r="K50" i="3"/>
  <c r="K52" i="3" s="1"/>
  <c r="I50" i="3"/>
  <c r="G50" i="3"/>
  <c r="H12" i="2"/>
  <c r="B12" i="2"/>
  <c r="A12" i="2"/>
  <c r="BG52" i="3"/>
  <c r="I12" i="2" s="1"/>
  <c r="BE52" i="3"/>
  <c r="G12" i="2" s="1"/>
  <c r="I52" i="3"/>
  <c r="C52" i="3"/>
  <c r="BG46" i="3"/>
  <c r="BF46" i="3"/>
  <c r="BF48" i="3" s="1"/>
  <c r="BE46" i="3"/>
  <c r="BD46" i="3"/>
  <c r="BD48" i="3" s="1"/>
  <c r="F11" i="2" s="1"/>
  <c r="K46" i="3"/>
  <c r="K48" i="3" s="1"/>
  <c r="I46" i="3"/>
  <c r="G46" i="3"/>
  <c r="H11" i="2"/>
  <c r="B11" i="2"/>
  <c r="A11" i="2"/>
  <c r="BG48" i="3"/>
  <c r="I11" i="2" s="1"/>
  <c r="BE48" i="3"/>
  <c r="G11" i="2" s="1"/>
  <c r="I48" i="3"/>
  <c r="C48" i="3"/>
  <c r="BG41" i="3"/>
  <c r="BF41" i="3"/>
  <c r="BE41" i="3"/>
  <c r="BD41" i="3"/>
  <c r="K41" i="3"/>
  <c r="I41" i="3"/>
  <c r="G41" i="3"/>
  <c r="BC41" i="3" s="1"/>
  <c r="BG39" i="3"/>
  <c r="BF39" i="3"/>
  <c r="BE39" i="3"/>
  <c r="BD39" i="3"/>
  <c r="K39" i="3"/>
  <c r="I39" i="3"/>
  <c r="G39" i="3"/>
  <c r="BC39" i="3" s="1"/>
  <c r="BG37" i="3"/>
  <c r="BF37" i="3"/>
  <c r="BE37" i="3"/>
  <c r="BD37" i="3"/>
  <c r="K37" i="3"/>
  <c r="I37" i="3"/>
  <c r="G37" i="3"/>
  <c r="BC37" i="3" s="1"/>
  <c r="BG35" i="3"/>
  <c r="BF35" i="3"/>
  <c r="BE35" i="3"/>
  <c r="BD35" i="3"/>
  <c r="K35" i="3"/>
  <c r="I35" i="3"/>
  <c r="G35" i="3"/>
  <c r="BC35" i="3" s="1"/>
  <c r="BC44" i="3" s="1"/>
  <c r="E10" i="2" s="1"/>
  <c r="G10" i="2"/>
  <c r="B10" i="2"/>
  <c r="A10" i="2"/>
  <c r="BG44" i="3"/>
  <c r="I10" i="2" s="1"/>
  <c r="BF44" i="3"/>
  <c r="H10" i="2" s="1"/>
  <c r="BE44" i="3"/>
  <c r="BD44" i="3"/>
  <c r="F10" i="2" s="1"/>
  <c r="K44" i="3"/>
  <c r="I44" i="3"/>
  <c r="G44" i="3"/>
  <c r="C44" i="3"/>
  <c r="BG31" i="3"/>
  <c r="BF31" i="3"/>
  <c r="BE31" i="3"/>
  <c r="BD31" i="3"/>
  <c r="BC31" i="3"/>
  <c r="K31" i="3"/>
  <c r="I31" i="3"/>
  <c r="G31" i="3"/>
  <c r="BG29" i="3"/>
  <c r="BF29" i="3"/>
  <c r="BE29" i="3"/>
  <c r="BD29" i="3"/>
  <c r="BC29" i="3"/>
  <c r="K29" i="3"/>
  <c r="I29" i="3"/>
  <c r="G29" i="3"/>
  <c r="BG24" i="3"/>
  <c r="BG33" i="3" s="1"/>
  <c r="I9" i="2" s="1"/>
  <c r="BF24" i="3"/>
  <c r="BE24" i="3"/>
  <c r="BE33" i="3" s="1"/>
  <c r="G9" i="2" s="1"/>
  <c r="BD24" i="3"/>
  <c r="BC24" i="3"/>
  <c r="BC33" i="3" s="1"/>
  <c r="E9" i="2" s="1"/>
  <c r="K24" i="3"/>
  <c r="I24" i="3"/>
  <c r="I33" i="3" s="1"/>
  <c r="G24" i="3"/>
  <c r="B9" i="2"/>
  <c r="A9" i="2"/>
  <c r="BF33" i="3"/>
  <c r="H9" i="2" s="1"/>
  <c r="BD33" i="3"/>
  <c r="F9" i="2" s="1"/>
  <c r="K33" i="3"/>
  <c r="G33" i="3"/>
  <c r="C33" i="3"/>
  <c r="BG20" i="3"/>
  <c r="BF20" i="3"/>
  <c r="BE20" i="3"/>
  <c r="BD20" i="3"/>
  <c r="BC20" i="3"/>
  <c r="K20" i="3"/>
  <c r="I20" i="3"/>
  <c r="G20" i="3"/>
  <c r="BG18" i="3"/>
  <c r="BF18" i="3"/>
  <c r="BE18" i="3"/>
  <c r="BD18" i="3"/>
  <c r="BC18" i="3"/>
  <c r="K18" i="3"/>
  <c r="I18" i="3"/>
  <c r="G18" i="3"/>
  <c r="I8" i="2"/>
  <c r="G8" i="2"/>
  <c r="E8" i="2"/>
  <c r="B8" i="2"/>
  <c r="A8" i="2"/>
  <c r="BG22" i="3"/>
  <c r="BF22" i="3"/>
  <c r="H8" i="2" s="1"/>
  <c r="BE22" i="3"/>
  <c r="BD22" i="3"/>
  <c r="F8" i="2" s="1"/>
  <c r="BC22" i="3"/>
  <c r="K22" i="3"/>
  <c r="I22" i="3"/>
  <c r="G22" i="3"/>
  <c r="C22" i="3"/>
  <c r="BG14" i="3"/>
  <c r="BF14" i="3"/>
  <c r="BE14" i="3"/>
  <c r="BD14" i="3"/>
  <c r="BC14" i="3"/>
  <c r="K14" i="3"/>
  <c r="I14" i="3"/>
  <c r="G14" i="3"/>
  <c r="BG8" i="3"/>
  <c r="BF8" i="3"/>
  <c r="BE8" i="3"/>
  <c r="BD8" i="3"/>
  <c r="BC8" i="3"/>
  <c r="K8" i="3"/>
  <c r="I8" i="3"/>
  <c r="G8" i="3"/>
  <c r="B7" i="2"/>
  <c r="A7" i="2"/>
  <c r="BG16" i="3"/>
  <c r="I7" i="2" s="1"/>
  <c r="BF16" i="3"/>
  <c r="H7" i="2" s="1"/>
  <c r="C15" i="1" s="1"/>
  <c r="BE16" i="3"/>
  <c r="G7" i="2" s="1"/>
  <c r="BD16" i="3"/>
  <c r="F7" i="2" s="1"/>
  <c r="BC16" i="3"/>
  <c r="E7" i="2" s="1"/>
  <c r="K16" i="3"/>
  <c r="I16" i="3"/>
  <c r="G16" i="3"/>
  <c r="C16" i="3"/>
  <c r="C4" i="3"/>
  <c r="H3" i="3"/>
  <c r="C3" i="3"/>
  <c r="H31" i="2"/>
  <c r="G30" i="2"/>
  <c r="I30" i="2" s="1"/>
  <c r="C2" i="2"/>
  <c r="C1" i="2"/>
  <c r="F31" i="1"/>
  <c r="G22" i="1"/>
  <c r="G21" i="1" s="1"/>
  <c r="G8" i="1"/>
  <c r="C17" i="1" l="1"/>
  <c r="C14" i="1"/>
  <c r="C20" i="1"/>
  <c r="BC46" i="3"/>
  <c r="BC48" i="3" s="1"/>
  <c r="E11" i="2" s="1"/>
  <c r="G48" i="3"/>
  <c r="BC50" i="3"/>
  <c r="BC52" i="3" s="1"/>
  <c r="E12" i="2" s="1"/>
  <c r="G52" i="3"/>
  <c r="BC54" i="3"/>
  <c r="BC56" i="3" s="1"/>
  <c r="E13" i="2" s="1"/>
  <c r="G56" i="3"/>
  <c r="G60" i="3"/>
  <c r="G63" i="3"/>
  <c r="G67" i="3"/>
  <c r="G71" i="3"/>
  <c r="G75" i="3"/>
  <c r="G82" i="3"/>
  <c r="G86" i="3"/>
  <c r="C16" i="1" l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<sst xmlns="http://schemas.openxmlformats.org/spreadsheetml/2006/main" count="300" uniqueCount="198">
  <si>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</si>
  <si>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</si>
  <si>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</si>
  <si>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</si>
  <si>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</si>
  <si>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</si>
  <si>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</si>
  <si>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</si>
  <si>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</si>
  <si>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</si>
  <si>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</si>
  <si>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</si>
  <si>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</si>
  <si>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</si>
  <si>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</si>
  <si>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</si>
  <si>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</si>
  <si>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</si>
  <si>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</si>
  <si>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</si>
  <si>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</si>
  <si>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</si>
  <si>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</si>
  <si>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</si>
  <si>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</si>
  <si>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</si>
  <si>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</si>
  <si>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</si>
  <si>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</si>
  <si>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</si>
  <si>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</si>
  <si>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</si>
  <si>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</si>
  <si>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</si>
  <si>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</si>
  <si>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</si>
  <si>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</si>
  <si>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</si>
  <si>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</si>
  <si>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</si>
  <si>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</si>
  <si>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</si>
  <si>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</si>
  <si>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</si>
  <si>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</si>
  <si>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</si>
  <si>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</si>
  <si>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</si>
  <si>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</si>
  <si>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</si>
  <si>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</si>
  <si>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</si>
  <si>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</si>
  <si>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</si>
  <si>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</si>
  <si>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</si>
  <si>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</si>
  <si>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</si>
  <si>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</si>
  <si>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</si>
  <si>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</si>
  <si>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</si>
  <si>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</si>
  <si>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</si>
  <si>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</si>
  <si>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</si>
  <si>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</si>
  <si>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</si>
  <si>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</si>
  <si>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</si>
  <si>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</si>
  <si>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ks</t>
  </si>
  <si>
    <t>Celkem za</t>
  </si>
  <si>
    <t>Stavební úpravy sportovní haly Třeboň</t>
  </si>
  <si>
    <t>174 10-0010.RAD</t>
  </si>
  <si>
    <t>Zásyp jam, rýh a šachet inertní  suchou sypaninou dovoz, hutnění po vrstvách, uvnitř objekt</t>
  </si>
  <si>
    <t>m3</t>
  </si>
  <si>
    <t>Zásypový materiál obstará zhotovitel stavby na vlastní náklady včetně dopravy až na místo určení - uvnitř budovy. Materiál musí být ekologicky nezávadný, hutnitelný a relativně suchý.</t>
  </si>
  <si>
    <t>3,475*4,11*1,7</t>
  </si>
  <si>
    <t>0,6*0,6*0,5</t>
  </si>
  <si>
    <t>1,975*4,11*0,7</t>
  </si>
  <si>
    <t>175 10-0020.RAD</t>
  </si>
  <si>
    <t>Obsyp potrubí štěrkopískem, uvnitř obj. dovoz štěrkopísku + doprava uvnitř objektu</t>
  </si>
  <si>
    <t>0,25*0,25*4,25</t>
  </si>
  <si>
    <t>2</t>
  </si>
  <si>
    <t>Základy,zvláštní zakládání</t>
  </si>
  <si>
    <t>212 81-0010.RAA</t>
  </si>
  <si>
    <t>Trativody z PVC drenážních flexibilních trubek lože a obsyp štěrkopískem, trubky d 50 mm</t>
  </si>
  <si>
    <t>m</t>
  </si>
  <si>
    <t>1,5*2+4,1*2+5,7</t>
  </si>
  <si>
    <t>271 57-0010.RAB</t>
  </si>
  <si>
    <t>Polštář hutněný pod beton. mazaninu ze štěrkopísku tloušťky 15 cm, uvnitř obj.</t>
  </si>
  <si>
    <t>m2</t>
  </si>
  <si>
    <t>(5,7-0,25)*4,11</t>
  </si>
  <si>
    <t>3</t>
  </si>
  <si>
    <t>Svislé a kompletní konstrukce</t>
  </si>
  <si>
    <t>342 27-0012.RAA</t>
  </si>
  <si>
    <t>Příčka z tvárnic pórobetonových, tloušťka 10 cm desky ID 201/4 79,5 x 10 x 24 cm</t>
  </si>
  <si>
    <t>5,7*2,6</t>
  </si>
  <si>
    <t>3,5*2,6-0,8*2</t>
  </si>
  <si>
    <t>1,9*2,6</t>
  </si>
  <si>
    <t>2,11*2,6-0,8*2</t>
  </si>
  <si>
    <t>310 10-0011.RAA</t>
  </si>
  <si>
    <t>Zazdívka otvorů ve zdivu, bez úpravy povrchu tloušťky 30 cm</t>
  </si>
  <si>
    <t>0,3*0,25</t>
  </si>
  <si>
    <t>310 10-0011.RAB</t>
  </si>
  <si>
    <t>Zazdívka otvorů ve zdivu, bez úpravy povrchu tloušťky 45 cm</t>
  </si>
  <si>
    <t>0,35*0,35+0,15*0,3*2</t>
  </si>
  <si>
    <t>61</t>
  </si>
  <si>
    <t>Upravy povrchů vnitřní</t>
  </si>
  <si>
    <t>612 47-0240.RAA</t>
  </si>
  <si>
    <t>Omítka stěn vnitřní vápenná štuková ze such. směsí omítka tloušťky 15 mm,  pomocné lešení</t>
  </si>
  <si>
    <t>31,146*2</t>
  </si>
  <si>
    <t>611 10-0011.RAA</t>
  </si>
  <si>
    <t>Oprava omítek stropů vnitřních vápenocem.štukových oprava z 10 %</t>
  </si>
  <si>
    <t>5,7*4,11</t>
  </si>
  <si>
    <t>612 10-0031.RAA</t>
  </si>
  <si>
    <t>Oprava omítek stěn vnitřních vápenocem. štukových oprava z 10 %</t>
  </si>
  <si>
    <t>(4*2+5,7)*2,6</t>
  </si>
  <si>
    <t>612 10-0020.RAA</t>
  </si>
  <si>
    <t>Začištění omítek kolem oken a dveří podlah a obkladů</t>
  </si>
  <si>
    <t>0,5*4+0,5*3</t>
  </si>
  <si>
    <t>Obklady, soklík: 4*4+5,7*2+3,4*2</t>
  </si>
  <si>
    <t>63</t>
  </si>
  <si>
    <t>Podlahy a podlahové konstrukce</t>
  </si>
  <si>
    <t>631 32-0034.RAC</t>
  </si>
  <si>
    <t>Mazanina vyztužená sítí, beton C 16/20, tl. 15 cm vyztužená sítí - drát 6,0 oka 150/150 mm</t>
  </si>
  <si>
    <t>64</t>
  </si>
  <si>
    <t>Výplně otvorů</t>
  </si>
  <si>
    <t>642 94-0014.RAA</t>
  </si>
  <si>
    <t>Dveře jednokřídlové 80/197, plechová zárubeň dřevěné hladké plné bílé kompletizované, klika kov</t>
  </si>
  <si>
    <t>kus</t>
  </si>
  <si>
    <t>Dodávka a osazení plechové zárubně do příčky tl. 10 cm, dodávka a montáž dveří dřevěných hladkých bílých kompletizovaných, zámek s vložkou cilindrickou</t>
  </si>
  <si>
    <t>95</t>
  </si>
  <si>
    <t>Dokončovací kce na pozem.stav.</t>
  </si>
  <si>
    <t>952 90-1111.R00</t>
  </si>
  <si>
    <t>Vyčištění budov o výšce podlaží do 4 m závěrečný úklid dotčených prostor</t>
  </si>
  <si>
    <t>23,42+2*4+3,5*5,7+2,4*4+15</t>
  </si>
  <si>
    <t>96</t>
  </si>
  <si>
    <t>Bourání konstrukcí</t>
  </si>
  <si>
    <t>962 20-0051.RAB</t>
  </si>
  <si>
    <t>Bourání příček sádrových nebo sádrokart.  na plechových profilech</t>
  </si>
  <si>
    <t>711</t>
  </si>
  <si>
    <t>Izolace proti vodě</t>
  </si>
  <si>
    <t>711 11-0010.RAA</t>
  </si>
  <si>
    <t>Separační vrstva pod betonovou mazaninu Pe-fólie tenká</t>
  </si>
  <si>
    <t>764</t>
  </si>
  <si>
    <t>Konstrukce klempířské</t>
  </si>
  <si>
    <t>764 41-1310.RAB</t>
  </si>
  <si>
    <t>Oplechování parapetů Pz plech poplastovaný rš 250 mm</t>
  </si>
  <si>
    <t>764 90-0020.RAA</t>
  </si>
  <si>
    <t>Demontáž VZT potrubí z plechu pozinkovaného</t>
  </si>
  <si>
    <t>766</t>
  </si>
  <si>
    <t>Konstrukce truhlářské</t>
  </si>
  <si>
    <t>766 67-0010.RAA</t>
  </si>
  <si>
    <t>Okno plastové jednokřídlové typové plochy 1,5 m2 bílé, 50 x 50 cm</t>
  </si>
  <si>
    <t>766 67-01...RAA</t>
  </si>
  <si>
    <t>Větrací mřížka plastová se sítí pr. 125 mm</t>
  </si>
  <si>
    <t>767</t>
  </si>
  <si>
    <t>Konstrukce zámečnické</t>
  </si>
  <si>
    <t>767 90-0090.RAB</t>
  </si>
  <si>
    <t>Demontáž stávajícího komínu třísložkového vč. podpěrné konstrukce</t>
  </si>
  <si>
    <t>kg</t>
  </si>
  <si>
    <t>767.....RAA</t>
  </si>
  <si>
    <t>Demontáž ocel. a dřevěných schůdků vč. zábradlí</t>
  </si>
  <si>
    <t>771</t>
  </si>
  <si>
    <t>Podlahy z dlaždic a obklady</t>
  </si>
  <si>
    <t>771 10-0010.RAB</t>
  </si>
  <si>
    <t>Vyrovnání podk.samoniv.hmotou inter. nivelační hmota tl. 6 mm, penetrace</t>
  </si>
  <si>
    <t>771 57-5014.RAA</t>
  </si>
  <si>
    <t>Dlažba slinutá sv. šedá 30 x 30 cm do tmele, vč. soklíku a spárování, dodáv. a montáž</t>
  </si>
  <si>
    <t>23,4</t>
  </si>
  <si>
    <t>Soklík: (4*2+0,35+2+5,6+2,6*2+2,7)*0,08</t>
  </si>
  <si>
    <t>771 27-0010.RAA</t>
  </si>
  <si>
    <t>Obklad vnitřního parapetu okna dlažba slinutá, vč. spárování</t>
  </si>
  <si>
    <t>781</t>
  </si>
  <si>
    <t>Obklady keramické</t>
  </si>
  <si>
    <t>781 41-0014.RAB</t>
  </si>
  <si>
    <t>Obklad vnitřní pórovinový 15 x 20 cm do tmele, vč. spárování</t>
  </si>
  <si>
    <t>(4,1+2,9+1)*1,5</t>
  </si>
  <si>
    <t>784</t>
  </si>
  <si>
    <t>Malby</t>
  </si>
  <si>
    <t>784 45-0010.RAB</t>
  </si>
  <si>
    <t>Malba z malíř. směsí jednobarevná s bílým stropem dvojnásobná Primalex</t>
  </si>
  <si>
    <t>62,3+23,43+35,62-12</t>
  </si>
  <si>
    <t>Jedná se o náhradu stávajících dvou kotlů na zemní plyn novými kotly kondenzačními. Související stavební práce budou prováděny uvnitř objektu - započítat nabídku včetně ztížené dopravy materiálu uvnitř budovy!</t>
  </si>
  <si>
    <t>dle výběrového řízení</t>
  </si>
  <si>
    <t>Město Třeboň</t>
  </si>
  <si>
    <t>KRYCÍ LIST SOUHRNNÉHO ROZPOČTU</t>
  </si>
  <si>
    <t>DELTA projekt s.r.o., Dačice</t>
  </si>
  <si>
    <t>ZI</t>
  </si>
  <si>
    <t>Zdravotní instalace</t>
  </si>
  <si>
    <t>ÚT</t>
  </si>
  <si>
    <t>Vytápění staveb</t>
  </si>
  <si>
    <t>EI</t>
  </si>
  <si>
    <t>Elektroinstalace</t>
  </si>
  <si>
    <t>Doplnit ze samostatných rozpočtů !</t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</si>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</sst>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00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8" xfId="1" applyFont="1" applyFill="1" applyBorder="1" applyAlignment="1">
      <alignment horizontal="left" wrapText="1" indent="1"/>
    </xf>
    <xf numFmtId="0" fontId="18" fillId="0" borderId="0" xfId="1" applyFont="1" applyFill="1" applyBorder="1" applyAlignment="1">
      <alignment horizontal="left" wrapText="1" indent="1"/>
    </xf>
    <xf numFmtId="0" fontId="18" fillId="0" borderId="7" xfId="1" applyFont="1" applyFill="1" applyBorder="1" applyAlignment="1">
      <alignment horizontal="left" wrapText="1" indent="1"/>
    </xf>
    <xf numFmtId="0" fontId="8" fillId="0" borderId="53" xfId="1" applyFont="1" applyFill="1" applyBorder="1"/>
    <xf numFmtId="0" fontId="19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9" fillId="0" borderId="53" xfId="1" applyNumberFormat="1" applyFont="1" applyFill="1" applyBorder="1" applyAlignment="1">
      <alignment horizontal="right" wrapText="1"/>
    </xf>
    <xf numFmtId="0" fontId="19" fillId="0" borderId="53" xfId="1" applyFont="1" applyFill="1" applyBorder="1" applyAlignment="1">
      <alignment horizontal="left" wrapText="1"/>
    </xf>
    <xf numFmtId="0" fontId="19" fillId="0" borderId="53" xfId="0" applyFont="1" applyFill="1" applyBorder="1" applyAlignment="1">
      <alignment horizontal="right"/>
    </xf>
    <xf numFmtId="0" fontId="9" fillId="0" borderId="53" xfId="1" applyFill="1" applyBorder="1"/>
    <xf numFmtId="0" fontId="20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1" fillId="0" borderId="0" xfId="1" applyFont="1" applyAlignment="1"/>
    <xf numFmtId="0" fontId="9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11" sqref="C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188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0</v>
      </c>
      <c r="B3" s="4"/>
      <c r="C3" s="5" t="s">
        <v>1</v>
      </c>
      <c r="D3" s="5"/>
      <c r="E3" s="5"/>
      <c r="F3" s="6" t="s">
        <v>2</v>
      </c>
      <c r="G3" s="7"/>
    </row>
    <row r="4" spans="1:57" ht="12.95" customHeight="1" x14ac:dyDescent="0.2">
      <c r="A4" s="8"/>
      <c r="B4" s="9"/>
      <c r="C4" s="10"/>
      <c r="D4" s="11"/>
      <c r="E4" s="11"/>
      <c r="F4" s="12"/>
      <c r="G4" s="13"/>
    </row>
    <row r="5" spans="1:57" ht="12.95" customHeight="1" x14ac:dyDescent="0.2">
      <c r="A5" s="14" t="s">
        <v>4</v>
      </c>
      <c r="B5" s="15"/>
      <c r="C5" s="16" t="s">
        <v>5</v>
      </c>
      <c r="D5" s="16"/>
      <c r="E5" s="16"/>
      <c r="F5" s="17" t="s">
        <v>6</v>
      </c>
      <c r="G5" s="18"/>
    </row>
    <row r="6" spans="1:57" ht="12.95" customHeight="1" x14ac:dyDescent="0.2">
      <c r="A6" s="8"/>
      <c r="B6" s="9"/>
      <c r="C6" s="10" t="s">
        <v>73</v>
      </c>
      <c r="D6" s="11"/>
      <c r="E6" s="11"/>
      <c r="F6" s="19"/>
      <c r="G6" s="13"/>
    </row>
    <row r="7" spans="1:57" x14ac:dyDescent="0.2">
      <c r="A7" s="14" t="s">
        <v>7</v>
      </c>
      <c r="B7" s="16"/>
      <c r="C7" s="20" t="s">
        <v>189</v>
      </c>
      <c r="D7" s="21"/>
      <c r="E7" s="22" t="s">
        <v>8</v>
      </c>
      <c r="F7" s="23"/>
      <c r="G7" s="24">
        <v>0</v>
      </c>
      <c r="H7" s="25"/>
      <c r="I7" s="25"/>
    </row>
    <row r="8" spans="1:57" x14ac:dyDescent="0.2">
      <c r="A8" s="14" t="s">
        <v>9</v>
      </c>
      <c r="B8" s="16"/>
      <c r="C8" s="20" t="s">
        <v>187</v>
      </c>
      <c r="D8" s="21"/>
      <c r="E8" s="17" t="s">
        <v>10</v>
      </c>
      <c r="F8" s="16"/>
      <c r="G8" s="26">
        <f>IF(PocetMJ=0,,ROUND((F30+F32)/PocetMJ,1))</f>
        <v>0</v>
      </c>
    </row>
    <row r="9" spans="1:57" x14ac:dyDescent="0.2">
      <c r="A9" s="27" t="s">
        <v>11</v>
      </c>
      <c r="B9" s="28"/>
      <c r="C9" s="28"/>
      <c r="D9" s="28"/>
      <c r="E9" s="29" t="s">
        <v>12</v>
      </c>
      <c r="F9" s="28"/>
      <c r="G9" s="30"/>
    </row>
    <row r="10" spans="1:57" x14ac:dyDescent="0.2">
      <c r="A10" s="31" t="s">
        <v>13</v>
      </c>
      <c r="B10" s="32"/>
      <c r="C10" s="32"/>
      <c r="D10" s="32"/>
      <c r="E10" s="12" t="s">
        <v>14</v>
      </c>
      <c r="F10" s="32"/>
      <c r="G10" s="13"/>
      <c r="BA10" s="33"/>
      <c r="BB10" s="33"/>
      <c r="BC10" s="33"/>
      <c r="BD10" s="33"/>
      <c r="BE10" s="33"/>
    </row>
    <row r="11" spans="1:57" x14ac:dyDescent="0.2">
      <c r="A11" s="31"/>
      <c r="B11" s="32"/>
      <c r="C11" s="32"/>
      <c r="D11" s="32"/>
      <c r="E11" s="34" t="s">
        <v>186</v>
      </c>
      <c r="F11" s="35"/>
      <c r="G11" s="36"/>
    </row>
    <row r="12" spans="1:57" ht="28.5" customHeight="1" thickBot="1" x14ac:dyDescent="0.25">
      <c r="A12" s="37" t="s">
        <v>15</v>
      </c>
      <c r="B12" s="38"/>
      <c r="C12" s="38"/>
      <c r="D12" s="38"/>
      <c r="E12" s="39"/>
      <c r="F12" s="39"/>
      <c r="G12" s="40"/>
    </row>
    <row r="13" spans="1:57" ht="17.25" customHeight="1" thickBot="1" x14ac:dyDescent="0.25">
      <c r="A13" s="41" t="s">
        <v>16</v>
      </c>
      <c r="B13" s="42"/>
      <c r="C13" s="43"/>
      <c r="D13" s="44" t="s">
        <v>17</v>
      </c>
      <c r="E13" s="45"/>
      <c r="F13" s="45"/>
      <c r="G13" s="43"/>
    </row>
    <row r="14" spans="1:57" ht="15.95" customHeight="1" x14ac:dyDescent="0.2">
      <c r="A14" s="46"/>
      <c r="B14" s="47" t="s">
        <v>18</v>
      </c>
      <c r="C14" s="48">
        <f>Dodavka</f>
        <v>0</v>
      </c>
      <c r="D14" s="49"/>
      <c r="E14" s="50"/>
      <c r="F14" s="51"/>
      <c r="G14" s="48"/>
    </row>
    <row r="15" spans="1:57" ht="15.95" customHeight="1" x14ac:dyDescent="0.2">
      <c r="A15" s="46" t="s">
        <v>19</v>
      </c>
      <c r="B15" s="47" t="s">
        <v>20</v>
      </c>
      <c r="C15" s="48">
        <f>Mont</f>
        <v>0</v>
      </c>
      <c r="D15" s="27"/>
      <c r="E15" s="52"/>
      <c r="F15" s="53"/>
      <c r="G15" s="48"/>
    </row>
    <row r="16" spans="1:57" ht="15.95" customHeight="1" x14ac:dyDescent="0.2">
      <c r="A16" s="46" t="s">
        <v>21</v>
      </c>
      <c r="B16" s="47" t="s">
        <v>22</v>
      </c>
      <c r="C16" s="48">
        <f>HSV</f>
        <v>0</v>
      </c>
      <c r="D16" s="27"/>
      <c r="E16" s="52"/>
      <c r="F16" s="53"/>
      <c r="G16" s="48"/>
    </row>
    <row r="17" spans="1:7" ht="15.95" customHeight="1" x14ac:dyDescent="0.2">
      <c r="A17" s="54" t="s">
        <v>23</v>
      </c>
      <c r="B17" s="47" t="s">
        <v>24</v>
      </c>
      <c r="C17" s="48">
        <f>PSV</f>
        <v>0</v>
      </c>
      <c r="D17" s="27"/>
      <c r="E17" s="52"/>
      <c r="F17" s="53"/>
      <c r="G17" s="48"/>
    </row>
    <row r="18" spans="1:7" ht="15.95" customHeight="1" x14ac:dyDescent="0.2">
      <c r="A18" s="55" t="s">
        <v>25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 x14ac:dyDescent="0.2">
      <c r="A19" s="55"/>
      <c r="B19" s="47"/>
      <c r="C19" s="48"/>
      <c r="D19" s="27"/>
      <c r="E19" s="52"/>
      <c r="F19" s="53"/>
      <c r="G19" s="48"/>
    </row>
    <row r="20" spans="1:7" ht="15.95" customHeight="1" x14ac:dyDescent="0.2">
      <c r="A20" s="55" t="s">
        <v>26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 x14ac:dyDescent="0.2">
      <c r="A21" s="31" t="s">
        <v>27</v>
      </c>
      <c r="B21" s="32"/>
      <c r="C21" s="48">
        <f>C18+C20</f>
        <v>0</v>
      </c>
      <c r="D21" s="27" t="s">
        <v>28</v>
      </c>
      <c r="E21" s="52"/>
      <c r="F21" s="53"/>
      <c r="G21" s="48">
        <f>G22-SUM(G14:G20)</f>
        <v>0</v>
      </c>
    </row>
    <row r="22" spans="1:7" ht="15.95" customHeight="1" thickBot="1" x14ac:dyDescent="0.25">
      <c r="A22" s="27" t="s">
        <v>29</v>
      </c>
      <c r="B22" s="28"/>
      <c r="C22" s="57">
        <f>C21+G22</f>
        <v>0</v>
      </c>
      <c r="D22" s="58" t="s">
        <v>30</v>
      </c>
      <c r="E22" s="59"/>
      <c r="F22" s="60"/>
      <c r="G22" s="48">
        <f>VRN</f>
        <v>0</v>
      </c>
    </row>
    <row r="23" spans="1:7" x14ac:dyDescent="0.2">
      <c r="A23" s="3" t="s">
        <v>31</v>
      </c>
      <c r="B23" s="5"/>
      <c r="C23" s="6" t="s">
        <v>32</v>
      </c>
      <c r="D23" s="5"/>
      <c r="E23" s="6" t="s">
        <v>33</v>
      </c>
      <c r="F23" s="5"/>
      <c r="G23" s="7"/>
    </row>
    <row r="24" spans="1:7" x14ac:dyDescent="0.2">
      <c r="A24" s="14"/>
      <c r="B24" s="16"/>
      <c r="C24" s="17" t="s">
        <v>34</v>
      </c>
      <c r="D24" s="16"/>
      <c r="E24" s="17" t="s">
        <v>34</v>
      </c>
      <c r="F24" s="16"/>
      <c r="G24" s="18"/>
    </row>
    <row r="25" spans="1:7" x14ac:dyDescent="0.2">
      <c r="A25" s="31" t="s">
        <v>35</v>
      </c>
      <c r="B25" s="61"/>
      <c r="C25" s="12" t="s">
        <v>35</v>
      </c>
      <c r="D25" s="32"/>
      <c r="E25" s="12" t="s">
        <v>35</v>
      </c>
      <c r="F25" s="32"/>
      <c r="G25" s="13"/>
    </row>
    <row r="26" spans="1:7" x14ac:dyDescent="0.2">
      <c r="A26" s="31"/>
      <c r="B26" s="62"/>
      <c r="C26" s="12" t="s">
        <v>36</v>
      </c>
      <c r="D26" s="32"/>
      <c r="E26" s="12" t="s">
        <v>37</v>
      </c>
      <c r="F26" s="32"/>
      <c r="G26" s="13"/>
    </row>
    <row r="27" spans="1:7" x14ac:dyDescent="0.2">
      <c r="A27" s="31"/>
      <c r="B27" s="32"/>
      <c r="C27" s="12"/>
      <c r="D27" s="32"/>
      <c r="E27" s="12"/>
      <c r="F27" s="32"/>
      <c r="G27" s="13"/>
    </row>
    <row r="28" spans="1:7" ht="97.5" customHeight="1" x14ac:dyDescent="0.2">
      <c r="A28" s="31"/>
      <c r="B28" s="32"/>
      <c r="C28" s="12"/>
      <c r="D28" s="32"/>
      <c r="E28" s="12"/>
      <c r="F28" s="32"/>
      <c r="G28" s="13"/>
    </row>
    <row r="29" spans="1:7" x14ac:dyDescent="0.2">
      <c r="A29" s="14" t="s">
        <v>38</v>
      </c>
      <c r="B29" s="16"/>
      <c r="C29" s="63">
        <v>0</v>
      </c>
      <c r="D29" s="16" t="s">
        <v>39</v>
      </c>
      <c r="E29" s="17"/>
      <c r="F29" s="64">
        <v>0</v>
      </c>
      <c r="G29" s="18"/>
    </row>
    <row r="30" spans="1:7" x14ac:dyDescent="0.2">
      <c r="A30" s="14" t="s">
        <v>38</v>
      </c>
      <c r="B30" s="16"/>
      <c r="C30" s="63">
        <v>15</v>
      </c>
      <c r="D30" s="16" t="s">
        <v>39</v>
      </c>
      <c r="E30" s="17"/>
      <c r="F30" s="64">
        <v>0</v>
      </c>
      <c r="G30" s="18"/>
    </row>
    <row r="31" spans="1:7" x14ac:dyDescent="0.2">
      <c r="A31" s="14" t="s">
        <v>40</v>
      </c>
      <c r="B31" s="16"/>
      <c r="C31" s="63">
        <v>15</v>
      </c>
      <c r="D31" s="16" t="s">
        <v>39</v>
      </c>
      <c r="E31" s="17"/>
      <c r="F31" s="65">
        <f>ROUND(PRODUCT(F30,C31/100),1)</f>
        <v>0</v>
      </c>
      <c r="G31" s="30"/>
    </row>
    <row r="32" spans="1:7" x14ac:dyDescent="0.2">
      <c r="A32" s="14" t="s">
        <v>38</v>
      </c>
      <c r="B32" s="16"/>
      <c r="C32" s="63">
        <v>21</v>
      </c>
      <c r="D32" s="16" t="s">
        <v>39</v>
      </c>
      <c r="E32" s="17"/>
      <c r="F32" s="64">
        <f>C22</f>
        <v>0</v>
      </c>
      <c r="G32" s="18"/>
    </row>
    <row r="33" spans="1:8" x14ac:dyDescent="0.2">
      <c r="A33" s="14" t="s">
        <v>40</v>
      </c>
      <c r="B33" s="16"/>
      <c r="C33" s="63">
        <v>21</v>
      </c>
      <c r="D33" s="16" t="s">
        <v>39</v>
      </c>
      <c r="E33" s="17"/>
      <c r="F33" s="65">
        <f>ROUND(PRODUCT(F32,C33/100),1)</f>
        <v>0</v>
      </c>
      <c r="G33" s="30"/>
    </row>
    <row r="34" spans="1:8" s="71" customFormat="1" ht="19.5" customHeight="1" thickBot="1" x14ac:dyDescent="0.3">
      <c r="A34" s="66" t="s">
        <v>41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 x14ac:dyDescent="0.2">
      <c r="A36" s="72" t="s">
        <v>42</v>
      </c>
      <c r="B36" s="72"/>
      <c r="C36" s="72"/>
      <c r="D36" s="72"/>
      <c r="E36" s="72"/>
      <c r="F36" s="72"/>
      <c r="G36" s="72"/>
      <c r="H36" t="s">
        <v>3</v>
      </c>
    </row>
    <row r="37" spans="1:8" ht="14.25" customHeight="1" x14ac:dyDescent="0.2">
      <c r="A37" s="72"/>
      <c r="B37" s="73" t="s">
        <v>185</v>
      </c>
      <c r="C37" s="73"/>
      <c r="D37" s="73"/>
      <c r="E37" s="73"/>
      <c r="F37" s="73"/>
      <c r="G37" s="73"/>
      <c r="H37" t="s">
        <v>3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3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3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3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3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3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3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3</v>
      </c>
    </row>
    <row r="45" spans="1:8" x14ac:dyDescent="0.2">
      <c r="A45" s="74"/>
      <c r="B45" s="73"/>
      <c r="C45" s="73"/>
      <c r="D45" s="73"/>
      <c r="E45" s="73"/>
      <c r="F45" s="73"/>
      <c r="G45" s="73"/>
      <c r="H45" t="s">
        <v>3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workbookViewId="0">
      <selection activeCell="C36" sqref="C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4</v>
      </c>
      <c r="B1" s="77"/>
      <c r="C1" s="78" t="str">
        <f>CONCATENATE(cislostavby," ",nazevstavby)</f>
        <v xml:space="preserve"> Stavební úpravy sportovní haly Třeboň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0</v>
      </c>
      <c r="B2" s="85"/>
      <c r="C2" s="86" t="str">
        <f>CONCATENATE(cisloobjektu," ",nazevobjektu)</f>
        <v xml:space="preserve"> </v>
      </c>
      <c r="D2" s="87"/>
      <c r="E2" s="88"/>
      <c r="F2" s="87"/>
      <c r="G2" s="89"/>
      <c r="H2" s="89"/>
      <c r="I2" s="90"/>
    </row>
    <row r="3" spans="1:9" ht="13.5" thickTop="1" x14ac:dyDescent="0.2"/>
    <row r="4" spans="1:9" ht="19.5" customHeight="1" x14ac:dyDescent="0.25">
      <c r="A4" s="91" t="s">
        <v>43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32" customFormat="1" ht="13.5" thickBot="1" x14ac:dyDescent="0.25">
      <c r="A6" s="92"/>
      <c r="B6" s="93" t="s">
        <v>44</v>
      </c>
      <c r="C6" s="93"/>
      <c r="D6" s="94"/>
      <c r="E6" s="95" t="s">
        <v>45</v>
      </c>
      <c r="F6" s="96" t="s">
        <v>46</v>
      </c>
      <c r="G6" s="96" t="s">
        <v>47</v>
      </c>
      <c r="H6" s="96" t="s">
        <v>48</v>
      </c>
      <c r="I6" s="97" t="s">
        <v>26</v>
      </c>
    </row>
    <row r="7" spans="1:9" s="32" customFormat="1" x14ac:dyDescent="0.2">
      <c r="A7" s="202" t="str">
        <f>Položky!B7</f>
        <v>1</v>
      </c>
      <c r="B7" s="98" t="str">
        <f>Položky!C7</f>
        <v>Zemní práce</v>
      </c>
      <c r="C7" s="99"/>
      <c r="D7" s="100"/>
      <c r="E7" s="203">
        <f>Položky!BC16</f>
        <v>0</v>
      </c>
      <c r="F7" s="204">
        <f>Položky!BD16</f>
        <v>0</v>
      </c>
      <c r="G7" s="204">
        <f>Položky!BE16</f>
        <v>0</v>
      </c>
      <c r="H7" s="204">
        <f>Položky!BF16</f>
        <v>0</v>
      </c>
      <c r="I7" s="205">
        <f>Položky!BG16</f>
        <v>0</v>
      </c>
    </row>
    <row r="8" spans="1:9" s="32" customFormat="1" x14ac:dyDescent="0.2">
      <c r="A8" s="202" t="str">
        <f>Položky!B17</f>
        <v>2</v>
      </c>
      <c r="B8" s="98" t="str">
        <f>Položky!C17</f>
        <v>Základy,zvláštní zakládání</v>
      </c>
      <c r="C8" s="99"/>
      <c r="D8" s="100"/>
      <c r="E8" s="203">
        <f>Položky!BC22</f>
        <v>0</v>
      </c>
      <c r="F8" s="204">
        <f>Položky!BD22</f>
        <v>0</v>
      </c>
      <c r="G8" s="204">
        <f>Položky!BE22</f>
        <v>0</v>
      </c>
      <c r="H8" s="204">
        <f>Položky!BF22</f>
        <v>0</v>
      </c>
      <c r="I8" s="205">
        <f>Položky!BG22</f>
        <v>0</v>
      </c>
    </row>
    <row r="9" spans="1:9" s="32" customFormat="1" x14ac:dyDescent="0.2">
      <c r="A9" s="202" t="str">
        <f>Položky!B23</f>
        <v>3</v>
      </c>
      <c r="B9" s="98" t="str">
        <f>Položky!C23</f>
        <v>Svislé a kompletní konstrukce</v>
      </c>
      <c r="C9" s="99"/>
      <c r="D9" s="100"/>
      <c r="E9" s="203">
        <f>Položky!BC33</f>
        <v>0</v>
      </c>
      <c r="F9" s="204">
        <f>Položky!BD33</f>
        <v>0</v>
      </c>
      <c r="G9" s="204">
        <f>Položky!BE33</f>
        <v>0</v>
      </c>
      <c r="H9" s="204">
        <f>Položky!BF33</f>
        <v>0</v>
      </c>
      <c r="I9" s="205">
        <f>Položky!BG33</f>
        <v>0</v>
      </c>
    </row>
    <row r="10" spans="1:9" s="32" customFormat="1" x14ac:dyDescent="0.2">
      <c r="A10" s="202" t="str">
        <f>Položky!B34</f>
        <v>61</v>
      </c>
      <c r="B10" s="98" t="str">
        <f>Položky!C34</f>
        <v>Upravy povrchů vnitřní</v>
      </c>
      <c r="C10" s="99"/>
      <c r="D10" s="100"/>
      <c r="E10" s="203">
        <f>Položky!BC44</f>
        <v>0</v>
      </c>
      <c r="F10" s="204">
        <f>Položky!BD44</f>
        <v>0</v>
      </c>
      <c r="G10" s="204">
        <f>Položky!BE44</f>
        <v>0</v>
      </c>
      <c r="H10" s="204">
        <f>Položky!BF44</f>
        <v>0</v>
      </c>
      <c r="I10" s="205">
        <f>Položky!BG44</f>
        <v>0</v>
      </c>
    </row>
    <row r="11" spans="1:9" s="32" customFormat="1" x14ac:dyDescent="0.2">
      <c r="A11" s="202" t="str">
        <f>Položky!B45</f>
        <v>63</v>
      </c>
      <c r="B11" s="98" t="str">
        <f>Položky!C45</f>
        <v>Podlahy a podlahové konstrukce</v>
      </c>
      <c r="C11" s="99"/>
      <c r="D11" s="100"/>
      <c r="E11" s="203">
        <f>Položky!BC48</f>
        <v>0</v>
      </c>
      <c r="F11" s="204">
        <f>Položky!BD48</f>
        <v>0</v>
      </c>
      <c r="G11" s="204">
        <f>Položky!BE48</f>
        <v>0</v>
      </c>
      <c r="H11" s="204">
        <f>Položky!BF48</f>
        <v>0</v>
      </c>
      <c r="I11" s="205">
        <f>Položky!BG48</f>
        <v>0</v>
      </c>
    </row>
    <row r="12" spans="1:9" s="32" customFormat="1" x14ac:dyDescent="0.2">
      <c r="A12" s="202" t="str">
        <f>Položky!B49</f>
        <v>64</v>
      </c>
      <c r="B12" s="98" t="str">
        <f>Položky!C49</f>
        <v>Výplně otvorů</v>
      </c>
      <c r="C12" s="99"/>
      <c r="D12" s="100"/>
      <c r="E12" s="203">
        <f>Položky!BC52</f>
        <v>0</v>
      </c>
      <c r="F12" s="204">
        <f>Položky!BD52</f>
        <v>0</v>
      </c>
      <c r="G12" s="204">
        <f>Položky!BE52</f>
        <v>0</v>
      </c>
      <c r="H12" s="204">
        <f>Položky!BF52</f>
        <v>0</v>
      </c>
      <c r="I12" s="205">
        <f>Položky!BG52</f>
        <v>0</v>
      </c>
    </row>
    <row r="13" spans="1:9" s="32" customFormat="1" x14ac:dyDescent="0.2">
      <c r="A13" s="202" t="str">
        <f>Položky!B53</f>
        <v>95</v>
      </c>
      <c r="B13" s="98" t="str">
        <f>Položky!C53</f>
        <v>Dokončovací kce na pozem.stav.</v>
      </c>
      <c r="C13" s="99"/>
      <c r="D13" s="100"/>
      <c r="E13" s="203">
        <f>Položky!BC56</f>
        <v>0</v>
      </c>
      <c r="F13" s="204">
        <f>Položky!BD56</f>
        <v>0</v>
      </c>
      <c r="G13" s="204">
        <f>Položky!BE56</f>
        <v>0</v>
      </c>
      <c r="H13" s="204">
        <f>Položky!BF56</f>
        <v>0</v>
      </c>
      <c r="I13" s="205">
        <f>Položky!BG56</f>
        <v>0</v>
      </c>
    </row>
    <row r="14" spans="1:9" s="32" customFormat="1" x14ac:dyDescent="0.2">
      <c r="A14" s="202" t="str">
        <f>Položky!B57</f>
        <v>96</v>
      </c>
      <c r="B14" s="98" t="str">
        <f>Položky!C57</f>
        <v>Bourání konstrukcí</v>
      </c>
      <c r="C14" s="99"/>
      <c r="D14" s="100"/>
      <c r="E14" s="203">
        <f>Položky!BC60</f>
        <v>0</v>
      </c>
      <c r="F14" s="204">
        <f>Položky!BD60</f>
        <v>0</v>
      </c>
      <c r="G14" s="204">
        <f>Položky!BE60</f>
        <v>0</v>
      </c>
      <c r="H14" s="204">
        <f>Položky!BF60</f>
        <v>0</v>
      </c>
      <c r="I14" s="205">
        <f>Položky!BG60</f>
        <v>0</v>
      </c>
    </row>
    <row r="15" spans="1:9" s="32" customFormat="1" x14ac:dyDescent="0.2">
      <c r="A15" s="202" t="str">
        <f>Položky!B61</f>
        <v>711</v>
      </c>
      <c r="B15" s="98" t="str">
        <f>Položky!C61</f>
        <v>Izolace proti vodě</v>
      </c>
      <c r="C15" s="99"/>
      <c r="D15" s="100"/>
      <c r="E15" s="203">
        <f>Položky!BC63</f>
        <v>0</v>
      </c>
      <c r="F15" s="204">
        <f>Položky!BD63</f>
        <v>0</v>
      </c>
      <c r="G15" s="204">
        <f>Položky!BE63</f>
        <v>0</v>
      </c>
      <c r="H15" s="204">
        <f>Položky!BF63</f>
        <v>0</v>
      </c>
      <c r="I15" s="205">
        <f>Položky!BG63</f>
        <v>0</v>
      </c>
    </row>
    <row r="16" spans="1:9" s="32" customFormat="1" x14ac:dyDescent="0.2">
      <c r="A16" s="202" t="s">
        <v>190</v>
      </c>
      <c r="B16" s="98" t="s">
        <v>191</v>
      </c>
      <c r="C16" s="99"/>
      <c r="D16" s="100"/>
      <c r="E16" s="203"/>
      <c r="F16" s="204"/>
      <c r="G16" s="204" t="s">
        <v>196</v>
      </c>
      <c r="H16" s="204"/>
      <c r="I16" s="205"/>
    </row>
    <row r="17" spans="1:57" s="32" customFormat="1" x14ac:dyDescent="0.2">
      <c r="A17" s="202" t="str">
        <f>Položky!B64</f>
        <v>764</v>
      </c>
      <c r="B17" s="98" t="str">
        <f>Položky!C64</f>
        <v>Konstrukce klempířské</v>
      </c>
      <c r="C17" s="99"/>
      <c r="D17" s="100"/>
      <c r="E17" s="203">
        <f>Položky!BC67</f>
        <v>0</v>
      </c>
      <c r="F17" s="204">
        <f>Položky!BD67</f>
        <v>0</v>
      </c>
      <c r="G17" s="204">
        <f>Položky!BE67</f>
        <v>0</v>
      </c>
      <c r="H17" s="204">
        <f>Položky!BF67</f>
        <v>0</v>
      </c>
      <c r="I17" s="205">
        <f>Položky!BG67</f>
        <v>0</v>
      </c>
    </row>
    <row r="18" spans="1:57" s="32" customFormat="1" x14ac:dyDescent="0.2">
      <c r="A18" s="202" t="str">
        <f>Položky!B68</f>
        <v>766</v>
      </c>
      <c r="B18" s="98" t="str">
        <f>Položky!C68</f>
        <v>Konstrukce truhlářské</v>
      </c>
      <c r="C18" s="99"/>
      <c r="D18" s="100"/>
      <c r="E18" s="203">
        <f>Položky!BC71</f>
        <v>0</v>
      </c>
      <c r="F18" s="204">
        <f>Položky!BD71</f>
        <v>0</v>
      </c>
      <c r="G18" s="204">
        <f>Položky!BE71</f>
        <v>0</v>
      </c>
      <c r="H18" s="204">
        <f>Položky!BF71</f>
        <v>0</v>
      </c>
      <c r="I18" s="205">
        <f>Položky!BG71</f>
        <v>0</v>
      </c>
    </row>
    <row r="19" spans="1:57" s="32" customFormat="1" x14ac:dyDescent="0.2">
      <c r="A19" s="202" t="str">
        <f>Položky!B72</f>
        <v>767</v>
      </c>
      <c r="B19" s="98" t="str">
        <f>Položky!C72</f>
        <v>Konstrukce zámečnické</v>
      </c>
      <c r="C19" s="99"/>
      <c r="D19" s="100"/>
      <c r="E19" s="203">
        <f>Položky!BC75</f>
        <v>0</v>
      </c>
      <c r="F19" s="204">
        <f>Položky!BD75</f>
        <v>0</v>
      </c>
      <c r="G19" s="204">
        <f>Položky!BE75</f>
        <v>0</v>
      </c>
      <c r="H19" s="204">
        <f>Položky!BF75</f>
        <v>0</v>
      </c>
      <c r="I19" s="205">
        <f>Položky!BG75</f>
        <v>0</v>
      </c>
    </row>
    <row r="20" spans="1:57" s="32" customFormat="1" x14ac:dyDescent="0.2">
      <c r="A20" s="202" t="str">
        <f>Položky!B76</f>
        <v>771</v>
      </c>
      <c r="B20" s="98" t="str">
        <f>Položky!C76</f>
        <v>Podlahy z dlaždic a obklady</v>
      </c>
      <c r="C20" s="99"/>
      <c r="D20" s="100"/>
      <c r="E20" s="203">
        <f>Položky!BC82</f>
        <v>0</v>
      </c>
      <c r="F20" s="204">
        <f>Položky!BD82</f>
        <v>0</v>
      </c>
      <c r="G20" s="204">
        <f>Položky!BE82</f>
        <v>0</v>
      </c>
      <c r="H20" s="204">
        <f>Položky!BF82</f>
        <v>0</v>
      </c>
      <c r="I20" s="205">
        <f>Položky!BG82</f>
        <v>0</v>
      </c>
    </row>
    <row r="21" spans="1:57" s="32" customFormat="1" x14ac:dyDescent="0.2">
      <c r="A21" s="202" t="str">
        <f>Položky!B83</f>
        <v>781</v>
      </c>
      <c r="B21" s="98" t="str">
        <f>Položky!C83</f>
        <v>Obklady keramické</v>
      </c>
      <c r="C21" s="99"/>
      <c r="D21" s="100"/>
      <c r="E21" s="203">
        <f>Položky!BC86</f>
        <v>0</v>
      </c>
      <c r="F21" s="204">
        <f>Položky!BD86</f>
        <v>0</v>
      </c>
      <c r="G21" s="204">
        <f>Položky!BE86</f>
        <v>0</v>
      </c>
      <c r="H21" s="204">
        <f>Položky!BF86</f>
        <v>0</v>
      </c>
      <c r="I21" s="205">
        <f>Položky!BG86</f>
        <v>0</v>
      </c>
    </row>
    <row r="22" spans="1:57" s="32" customFormat="1" x14ac:dyDescent="0.2">
      <c r="A22" s="202" t="str">
        <f>Položky!B87</f>
        <v>784</v>
      </c>
      <c r="B22" s="98" t="str">
        <f>Položky!C87</f>
        <v>Malby</v>
      </c>
      <c r="C22" s="99"/>
      <c r="D22" s="100"/>
      <c r="E22" s="203">
        <f>Položky!BC90</f>
        <v>0</v>
      </c>
      <c r="F22" s="204">
        <f>Položky!BD90</f>
        <v>0</v>
      </c>
      <c r="G22" s="204">
        <f>Položky!BE90</f>
        <v>0</v>
      </c>
      <c r="H22" s="204">
        <f>Položky!BF90</f>
        <v>0</v>
      </c>
      <c r="I22" s="205">
        <f>Položky!BG90</f>
        <v>0</v>
      </c>
    </row>
    <row r="23" spans="1:57" s="32" customFormat="1" x14ac:dyDescent="0.2">
      <c r="A23" s="202" t="s">
        <v>192</v>
      </c>
      <c r="B23" s="98" t="s">
        <v>193</v>
      </c>
      <c r="C23" s="99"/>
      <c r="D23" s="100"/>
      <c r="E23" s="203"/>
      <c r="F23" s="204"/>
      <c r="G23" s="204" t="s">
        <v>196</v>
      </c>
      <c r="H23" s="204"/>
      <c r="I23" s="205"/>
    </row>
    <row r="24" spans="1:57" s="32" customFormat="1" ht="13.5" thickBot="1" x14ac:dyDescent="0.25">
      <c r="A24" s="202" t="s">
        <v>194</v>
      </c>
      <c r="B24" s="98" t="s">
        <v>195</v>
      </c>
      <c r="C24" s="99"/>
      <c r="D24" s="100"/>
      <c r="E24" s="203"/>
      <c r="F24" s="204"/>
      <c r="G24" s="204" t="s">
        <v>196</v>
      </c>
      <c r="H24" s="204"/>
      <c r="I24" s="205"/>
    </row>
    <row r="25" spans="1:57" s="106" customFormat="1" ht="13.5" thickBot="1" x14ac:dyDescent="0.25">
      <c r="A25" s="101"/>
      <c r="B25" s="93" t="s">
        <v>49</v>
      </c>
      <c r="C25" s="93"/>
      <c r="D25" s="102"/>
      <c r="E25" s="103">
        <f>SUM(E7:E24)</f>
        <v>0</v>
      </c>
      <c r="F25" s="104">
        <f>SUM(F7:F24)</f>
        <v>0</v>
      </c>
      <c r="G25" s="104">
        <f>SUM(G7:G24)</f>
        <v>0</v>
      </c>
      <c r="H25" s="104">
        <f>SUM(H7:H24)</f>
        <v>0</v>
      </c>
      <c r="I25" s="105">
        <f>SUM(I7:I24)</f>
        <v>0</v>
      </c>
    </row>
    <row r="26" spans="1:57" x14ac:dyDescent="0.2">
      <c r="A26" s="99"/>
      <c r="B26" s="99"/>
      <c r="C26" s="99"/>
      <c r="D26" s="99"/>
      <c r="E26" s="99"/>
      <c r="F26" s="99"/>
      <c r="G26" s="99"/>
      <c r="H26" s="99"/>
      <c r="I26" s="99"/>
    </row>
    <row r="27" spans="1:57" ht="19.5" customHeight="1" x14ac:dyDescent="0.25">
      <c r="A27" s="107" t="s">
        <v>50</v>
      </c>
      <c r="B27" s="107"/>
      <c r="C27" s="107"/>
      <c r="D27" s="107"/>
      <c r="E27" s="107"/>
      <c r="F27" s="107"/>
      <c r="G27" s="108"/>
      <c r="H27" s="107"/>
      <c r="I27" s="107"/>
      <c r="BA27" s="33"/>
      <c r="BB27" s="33"/>
      <c r="BC27" s="33"/>
      <c r="BD27" s="33"/>
      <c r="BE27" s="33"/>
    </row>
    <row r="28" spans="1:57" ht="13.5" thickBot="1" x14ac:dyDescent="0.25">
      <c r="A28" s="109"/>
      <c r="B28" s="109"/>
      <c r="C28" s="109"/>
      <c r="D28" s="109"/>
      <c r="E28" s="109"/>
      <c r="F28" s="109"/>
      <c r="G28" s="109"/>
      <c r="H28" s="109"/>
      <c r="I28" s="109"/>
    </row>
    <row r="29" spans="1:57" x14ac:dyDescent="0.2">
      <c r="A29" s="110" t="s">
        <v>51</v>
      </c>
      <c r="B29" s="111"/>
      <c r="C29" s="111"/>
      <c r="D29" s="112"/>
      <c r="E29" s="113" t="s">
        <v>52</v>
      </c>
      <c r="F29" s="114" t="s">
        <v>53</v>
      </c>
      <c r="G29" s="115" t="s">
        <v>54</v>
      </c>
      <c r="H29" s="116"/>
      <c r="I29" s="117" t="s">
        <v>52</v>
      </c>
    </row>
    <row r="30" spans="1:57" x14ac:dyDescent="0.2">
      <c r="A30" s="118" t="s">
        <v>197</v>
      </c>
      <c r="B30" s="119"/>
      <c r="C30" s="119"/>
      <c r="D30" s="120"/>
      <c r="E30" s="121"/>
      <c r="F30" s="122"/>
      <c r="G30" s="123">
        <f>CHOOSE(BA30+1,HSV+PSV,HSV+PSV+Mont,HSV+PSV+Dodavka+Mont,HSV,PSV,Mont,Dodavka,Mont+Dodavka,0)</f>
        <v>0</v>
      </c>
      <c r="H30" s="124"/>
      <c r="I30" s="125">
        <f>E30+F30*G30/100</f>
        <v>0</v>
      </c>
      <c r="BA30">
        <v>8</v>
      </c>
    </row>
    <row r="31" spans="1:57" ht="13.5" thickBot="1" x14ac:dyDescent="0.25">
      <c r="A31" s="126"/>
      <c r="B31" s="127" t="s">
        <v>55</v>
      </c>
      <c r="C31" s="128"/>
      <c r="D31" s="129"/>
      <c r="E31" s="130"/>
      <c r="F31" s="131"/>
      <c r="G31" s="131"/>
      <c r="H31" s="132">
        <f>SUM(H30:H30)</f>
        <v>0</v>
      </c>
      <c r="I31" s="133"/>
    </row>
    <row r="33" spans="2:9" x14ac:dyDescent="0.2">
      <c r="B33" s="106"/>
      <c r="F33" s="134"/>
      <c r="G33" s="135"/>
      <c r="H33" s="135"/>
      <c r="I33" s="136"/>
    </row>
    <row r="34" spans="2:9" x14ac:dyDescent="0.2">
      <c r="F34" s="134"/>
      <c r="G34" s="135"/>
      <c r="H34" s="135"/>
      <c r="I34" s="136"/>
    </row>
    <row r="35" spans="2:9" x14ac:dyDescent="0.2">
      <c r="F35" s="134"/>
      <c r="G35" s="135"/>
      <c r="H35" s="135"/>
      <c r="I35" s="136"/>
    </row>
    <row r="36" spans="2:9" x14ac:dyDescent="0.2">
      <c r="F36" s="134"/>
      <c r="G36" s="135"/>
      <c r="H36" s="135"/>
      <c r="I36" s="136"/>
    </row>
    <row r="37" spans="2:9" x14ac:dyDescent="0.2">
      <c r="F37" s="134"/>
      <c r="G37" s="135"/>
      <c r="H37" s="135"/>
      <c r="I37" s="136"/>
    </row>
    <row r="38" spans="2:9" x14ac:dyDescent="0.2">
      <c r="F38" s="134"/>
      <c r="G38" s="135"/>
      <c r="H38" s="135"/>
      <c r="I38" s="136"/>
    </row>
    <row r="39" spans="2:9" x14ac:dyDescent="0.2">
      <c r="F39" s="134"/>
      <c r="G39" s="135"/>
      <c r="H39" s="135"/>
      <c r="I39" s="136"/>
    </row>
    <row r="40" spans="2:9" x14ac:dyDescent="0.2">
      <c r="F40" s="134"/>
      <c r="G40" s="135"/>
      <c r="H40" s="135"/>
      <c r="I40" s="136"/>
    </row>
    <row r="41" spans="2:9" x14ac:dyDescent="0.2">
      <c r="F41" s="134"/>
      <c r="G41" s="135"/>
      <c r="H41" s="135"/>
      <c r="I41" s="136"/>
    </row>
    <row r="42" spans="2:9" x14ac:dyDescent="0.2">
      <c r="F42" s="134"/>
      <c r="G42" s="135"/>
      <c r="H42" s="135"/>
      <c r="I42" s="136"/>
    </row>
    <row r="43" spans="2:9" x14ac:dyDescent="0.2">
      <c r="F43" s="134"/>
      <c r="G43" s="135"/>
      <c r="H43" s="135"/>
      <c r="I43" s="136"/>
    </row>
    <row r="44" spans="2:9" x14ac:dyDescent="0.2">
      <c r="F44" s="134"/>
      <c r="G44" s="135"/>
      <c r="H44" s="135"/>
      <c r="I44" s="136"/>
    </row>
    <row r="45" spans="2:9" x14ac:dyDescent="0.2">
      <c r="F45" s="134"/>
      <c r="G45" s="135"/>
      <c r="H45" s="135"/>
      <c r="I45" s="136"/>
    </row>
    <row r="46" spans="2:9" x14ac:dyDescent="0.2">
      <c r="F46" s="134"/>
      <c r="G46" s="135"/>
      <c r="H46" s="135"/>
      <c r="I46" s="136"/>
    </row>
    <row r="47" spans="2:9" x14ac:dyDescent="0.2">
      <c r="F47" s="134"/>
      <c r="G47" s="135"/>
      <c r="H47" s="135"/>
      <c r="I47" s="136"/>
    </row>
    <row r="48" spans="2:9" x14ac:dyDescent="0.2">
      <c r="F48" s="134"/>
      <c r="G48" s="135"/>
      <c r="H48" s="135"/>
      <c r="I48" s="136"/>
    </row>
    <row r="49" spans="6:9" x14ac:dyDescent="0.2">
      <c r="F49" s="134"/>
      <c r="G49" s="135"/>
      <c r="H49" s="135"/>
      <c r="I49" s="136"/>
    </row>
    <row r="50" spans="6:9" x14ac:dyDescent="0.2">
      <c r="F50" s="134"/>
      <c r="G50" s="135"/>
      <c r="H50" s="135"/>
      <c r="I50" s="136"/>
    </row>
    <row r="51" spans="6:9" x14ac:dyDescent="0.2">
      <c r="F51" s="134"/>
      <c r="G51" s="135"/>
      <c r="H51" s="135"/>
      <c r="I51" s="136"/>
    </row>
    <row r="52" spans="6:9" x14ac:dyDescent="0.2">
      <c r="F52" s="134"/>
      <c r="G52" s="135"/>
      <c r="H52" s="135"/>
      <c r="I52" s="136"/>
    </row>
    <row r="53" spans="6:9" x14ac:dyDescent="0.2">
      <c r="F53" s="134"/>
      <c r="G53" s="135"/>
      <c r="H53" s="135"/>
      <c r="I53" s="136"/>
    </row>
    <row r="54" spans="6:9" x14ac:dyDescent="0.2">
      <c r="F54" s="134"/>
      <c r="G54" s="135"/>
      <c r="H54" s="135"/>
      <c r="I54" s="136"/>
    </row>
    <row r="55" spans="6:9" x14ac:dyDescent="0.2">
      <c r="F55" s="134"/>
      <c r="G55" s="135"/>
      <c r="H55" s="135"/>
      <c r="I55" s="136"/>
    </row>
    <row r="56" spans="6:9" x14ac:dyDescent="0.2">
      <c r="F56" s="134"/>
      <c r="G56" s="135"/>
      <c r="H56" s="135"/>
      <c r="I56" s="136"/>
    </row>
    <row r="57" spans="6:9" x14ac:dyDescent="0.2">
      <c r="F57" s="134"/>
      <c r="G57" s="135"/>
      <c r="H57" s="135"/>
      <c r="I57" s="136"/>
    </row>
    <row r="58" spans="6:9" x14ac:dyDescent="0.2">
      <c r="F58" s="134"/>
      <c r="G58" s="135"/>
      <c r="H58" s="135"/>
      <c r="I58" s="136"/>
    </row>
    <row r="59" spans="6:9" x14ac:dyDescent="0.2">
      <c r="F59" s="134"/>
      <c r="G59" s="135"/>
      <c r="H59" s="135"/>
      <c r="I59" s="136"/>
    </row>
    <row r="60" spans="6:9" x14ac:dyDescent="0.2">
      <c r="F60" s="134"/>
      <c r="G60" s="135"/>
      <c r="H60" s="135"/>
      <c r="I60" s="136"/>
    </row>
    <row r="61" spans="6:9" x14ac:dyDescent="0.2">
      <c r="F61" s="134"/>
      <c r="G61" s="135"/>
      <c r="H61" s="135"/>
      <c r="I61" s="136"/>
    </row>
    <row r="62" spans="6:9" x14ac:dyDescent="0.2">
      <c r="F62" s="134"/>
      <c r="G62" s="135"/>
      <c r="H62" s="135"/>
      <c r="I62" s="136"/>
    </row>
    <row r="63" spans="6:9" x14ac:dyDescent="0.2">
      <c r="F63" s="134"/>
      <c r="G63" s="135"/>
      <c r="H63" s="135"/>
      <c r="I63" s="136"/>
    </row>
    <row r="64" spans="6:9" x14ac:dyDescent="0.2">
      <c r="F64" s="134"/>
      <c r="G64" s="135"/>
      <c r="H64" s="135"/>
      <c r="I64" s="136"/>
    </row>
    <row r="65" spans="6:9" x14ac:dyDescent="0.2">
      <c r="F65" s="134"/>
      <c r="G65" s="135"/>
      <c r="H65" s="135"/>
      <c r="I65" s="136"/>
    </row>
    <row r="66" spans="6:9" x14ac:dyDescent="0.2">
      <c r="F66" s="134"/>
      <c r="G66" s="135"/>
      <c r="H66" s="135"/>
      <c r="I66" s="136"/>
    </row>
    <row r="67" spans="6:9" x14ac:dyDescent="0.2">
      <c r="F67" s="134"/>
      <c r="G67" s="135"/>
      <c r="H67" s="135"/>
      <c r="I67" s="136"/>
    </row>
    <row r="68" spans="6:9" x14ac:dyDescent="0.2">
      <c r="F68" s="134"/>
      <c r="G68" s="135"/>
      <c r="H68" s="135"/>
      <c r="I68" s="136"/>
    </row>
    <row r="69" spans="6:9" x14ac:dyDescent="0.2">
      <c r="F69" s="134"/>
      <c r="G69" s="135"/>
      <c r="H69" s="135"/>
      <c r="I69" s="136"/>
    </row>
    <row r="70" spans="6:9" x14ac:dyDescent="0.2">
      <c r="F70" s="134"/>
      <c r="G70" s="135"/>
      <c r="H70" s="135"/>
      <c r="I70" s="136"/>
    </row>
    <row r="71" spans="6:9" x14ac:dyDescent="0.2">
      <c r="F71" s="134"/>
      <c r="G71" s="135"/>
      <c r="H71" s="135"/>
      <c r="I71" s="136"/>
    </row>
    <row r="72" spans="6:9" x14ac:dyDescent="0.2">
      <c r="F72" s="134"/>
      <c r="G72" s="135"/>
      <c r="H72" s="135"/>
      <c r="I72" s="136"/>
    </row>
    <row r="73" spans="6:9" x14ac:dyDescent="0.2">
      <c r="F73" s="134"/>
      <c r="G73" s="135"/>
      <c r="H73" s="135"/>
      <c r="I73" s="136"/>
    </row>
    <row r="74" spans="6:9" x14ac:dyDescent="0.2">
      <c r="F74" s="134"/>
      <c r="G74" s="135"/>
      <c r="H74" s="135"/>
      <c r="I74" s="136"/>
    </row>
    <row r="75" spans="6:9" x14ac:dyDescent="0.2">
      <c r="F75" s="134"/>
      <c r="G75" s="135"/>
      <c r="H75" s="135"/>
      <c r="I75" s="136"/>
    </row>
    <row r="76" spans="6:9" x14ac:dyDescent="0.2">
      <c r="F76" s="134"/>
      <c r="G76" s="135"/>
      <c r="H76" s="135"/>
      <c r="I76" s="136"/>
    </row>
    <row r="77" spans="6:9" x14ac:dyDescent="0.2">
      <c r="F77" s="134"/>
      <c r="G77" s="135"/>
      <c r="H77" s="135"/>
      <c r="I77" s="136"/>
    </row>
    <row r="78" spans="6:9" x14ac:dyDescent="0.2">
      <c r="F78" s="134"/>
      <c r="G78" s="135"/>
      <c r="H78" s="135"/>
      <c r="I78" s="136"/>
    </row>
    <row r="79" spans="6:9" x14ac:dyDescent="0.2">
      <c r="F79" s="134"/>
      <c r="G79" s="135"/>
      <c r="H79" s="135"/>
      <c r="I79" s="136"/>
    </row>
    <row r="80" spans="6:9" x14ac:dyDescent="0.2">
      <c r="F80" s="134"/>
      <c r="G80" s="135"/>
      <c r="H80" s="135"/>
      <c r="I80" s="136"/>
    </row>
    <row r="81" spans="6:9" x14ac:dyDescent="0.2">
      <c r="F81" s="134"/>
      <c r="G81" s="135"/>
      <c r="H81" s="135"/>
      <c r="I81" s="136"/>
    </row>
    <row r="82" spans="6:9" x14ac:dyDescent="0.2">
      <c r="F82" s="134"/>
      <c r="G82" s="135"/>
      <c r="H82" s="135"/>
      <c r="I82" s="136"/>
    </row>
  </sheetData>
  <mergeCells count="4">
    <mergeCell ref="A1:B1"/>
    <mergeCell ref="A2:B2"/>
    <mergeCell ref="G2:I2"/>
    <mergeCell ref="H31:I3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57"/>
  <sheetViews>
    <sheetView showGridLines="0" showZeros="0" zoomScale="80" zoomScaleNormal="100" workbookViewId="0">
      <selection activeCell="A90" sqref="A90:IV92"/>
    </sheetView>
  </sheetViews>
  <sheetFormatPr defaultRowHeight="12.75" x14ac:dyDescent="0.2"/>
  <cols>
    <col min="1" max="1" width="4.42578125" style="138" customWidth="1"/>
    <col min="2" max="2" width="14.140625" style="138" customWidth="1"/>
    <col min="3" max="3" width="47.5703125" style="138" customWidth="1"/>
    <col min="4" max="4" width="5.5703125" style="138" customWidth="1"/>
    <col min="5" max="5" width="10" style="196" customWidth="1"/>
    <col min="6" max="6" width="11.28515625" style="138" customWidth="1"/>
    <col min="7" max="7" width="16.140625" style="138" customWidth="1"/>
    <col min="8" max="8" width="13.140625" style="138" customWidth="1"/>
    <col min="9" max="9" width="14.5703125" style="138" customWidth="1"/>
    <col min="10" max="10" width="13.140625" style="138" customWidth="1"/>
    <col min="11" max="11" width="13.5703125" style="138" customWidth="1"/>
    <col min="12" max="16384" width="9.140625" style="138"/>
  </cols>
  <sheetData>
    <row r="1" spans="1:59" ht="15.75" x14ac:dyDescent="0.25">
      <c r="A1" s="137" t="s">
        <v>56</v>
      </c>
      <c r="B1" s="137"/>
      <c r="C1" s="137"/>
      <c r="D1" s="137"/>
      <c r="E1" s="137"/>
      <c r="F1" s="137"/>
      <c r="G1" s="137"/>
      <c r="H1" s="137"/>
      <c r="I1" s="137"/>
    </row>
    <row r="2" spans="1:59" ht="13.5" thickBot="1" x14ac:dyDescent="0.25">
      <c r="B2" s="139"/>
      <c r="C2" s="140"/>
      <c r="D2" s="140"/>
      <c r="E2" s="141"/>
      <c r="F2" s="140"/>
      <c r="G2" s="140"/>
    </row>
    <row r="3" spans="1:59" ht="13.5" thickTop="1" x14ac:dyDescent="0.2">
      <c r="A3" s="76" t="s">
        <v>4</v>
      </c>
      <c r="B3" s="77"/>
      <c r="C3" s="78" t="str">
        <f>CONCATENATE(cislostavby," ",nazevstavby)</f>
        <v xml:space="preserve"> Stavební úpravy sportovní haly Třeboň</v>
      </c>
      <c r="D3" s="79"/>
      <c r="E3" s="80"/>
      <c r="F3" s="79"/>
      <c r="G3" s="142"/>
      <c r="H3" s="143">
        <f>Rekapitulace!H1</f>
        <v>0</v>
      </c>
      <c r="I3" s="144"/>
    </row>
    <row r="4" spans="1:59" ht="13.5" thickBot="1" x14ac:dyDescent="0.25">
      <c r="A4" s="145" t="s">
        <v>0</v>
      </c>
      <c r="B4" s="85"/>
      <c r="C4" s="86" t="str">
        <f>CONCATENATE(cisloobjektu," ",nazevobjektu)</f>
        <v xml:space="preserve"> </v>
      </c>
      <c r="D4" s="87"/>
      <c r="E4" s="88"/>
      <c r="F4" s="87"/>
      <c r="G4" s="146"/>
      <c r="H4" s="146"/>
      <c r="I4" s="147"/>
    </row>
    <row r="5" spans="1:59" ht="13.5" thickTop="1" x14ac:dyDescent="0.2">
      <c r="A5" s="148"/>
      <c r="B5" s="149"/>
      <c r="C5" s="149"/>
      <c r="D5" s="150"/>
      <c r="E5" s="151"/>
      <c r="F5" s="150"/>
      <c r="G5" s="152"/>
      <c r="H5" s="150"/>
      <c r="I5" s="150"/>
    </row>
    <row r="6" spans="1:59" x14ac:dyDescent="0.2">
      <c r="A6" s="153" t="s">
        <v>57</v>
      </c>
      <c r="B6" s="154" t="s">
        <v>58</v>
      </c>
      <c r="C6" s="154" t="s">
        <v>59</v>
      </c>
      <c r="D6" s="154" t="s">
        <v>60</v>
      </c>
      <c r="E6" s="155" t="s">
        <v>61</v>
      </c>
      <c r="F6" s="154" t="s">
        <v>62</v>
      </c>
      <c r="G6" s="156" t="s">
        <v>63</v>
      </c>
      <c r="H6" s="157" t="s">
        <v>64</v>
      </c>
      <c r="I6" s="157" t="s">
        <v>65</v>
      </c>
      <c r="J6" s="157" t="s">
        <v>66</v>
      </c>
      <c r="K6" s="157" t="s">
        <v>67</v>
      </c>
    </row>
    <row r="7" spans="1:59" x14ac:dyDescent="0.2">
      <c r="A7" s="158" t="s">
        <v>68</v>
      </c>
      <c r="B7" s="159" t="s">
        <v>69</v>
      </c>
      <c r="C7" s="160" t="s">
        <v>70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 ht="25.5" x14ac:dyDescent="0.2">
      <c r="A8" s="166">
        <v>1</v>
      </c>
      <c r="B8" s="167" t="s">
        <v>74</v>
      </c>
      <c r="C8" s="168" t="s">
        <v>75</v>
      </c>
      <c r="D8" s="169" t="s">
        <v>76</v>
      </c>
      <c r="E8" s="170">
        <v>30.1419</v>
      </c>
      <c r="F8" s="170">
        <v>0</v>
      </c>
      <c r="G8" s="171">
        <f>E8*F8</f>
        <v>0</v>
      </c>
      <c r="H8" s="172">
        <v>0</v>
      </c>
      <c r="I8" s="172">
        <f>E8*H8</f>
        <v>0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1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 x14ac:dyDescent="0.2">
      <c r="A9" s="173"/>
      <c r="B9" s="174"/>
      <c r="C9" s="175" t="s">
        <v>77</v>
      </c>
      <c r="D9" s="176"/>
      <c r="E9" s="176"/>
      <c r="F9" s="176"/>
      <c r="G9" s="177"/>
      <c r="H9" s="178"/>
      <c r="I9" s="178"/>
      <c r="J9" s="178"/>
      <c r="K9" s="178"/>
      <c r="Q9" s="165">
        <v>3</v>
      </c>
    </row>
    <row r="10" spans="1:59" x14ac:dyDescent="0.2">
      <c r="A10" s="173"/>
      <c r="B10" s="174"/>
      <c r="C10" s="179" t="s">
        <v>78</v>
      </c>
      <c r="D10" s="180"/>
      <c r="E10" s="181">
        <v>24.279800000000002</v>
      </c>
      <c r="F10" s="182"/>
      <c r="G10" s="183"/>
      <c r="H10" s="184"/>
      <c r="I10" s="184"/>
      <c r="J10" s="184"/>
      <c r="K10" s="184"/>
      <c r="M10" s="138" t="s">
        <v>78</v>
      </c>
      <c r="O10" s="185"/>
      <c r="Q10" s="165"/>
    </row>
    <row r="11" spans="1:59" x14ac:dyDescent="0.2">
      <c r="A11" s="173"/>
      <c r="B11" s="174"/>
      <c r="C11" s="179" t="s">
        <v>79</v>
      </c>
      <c r="D11" s="180"/>
      <c r="E11" s="181">
        <v>0.18</v>
      </c>
      <c r="F11" s="182"/>
      <c r="G11" s="183"/>
      <c r="H11" s="184"/>
      <c r="I11" s="184"/>
      <c r="J11" s="184"/>
      <c r="K11" s="184"/>
      <c r="M11" s="138" t="s">
        <v>79</v>
      </c>
      <c r="O11" s="185"/>
      <c r="Q11" s="165"/>
    </row>
    <row r="12" spans="1:59" x14ac:dyDescent="0.2">
      <c r="A12" s="173"/>
      <c r="B12" s="174"/>
      <c r="C12" s="179" t="s">
        <v>80</v>
      </c>
      <c r="D12" s="180"/>
      <c r="E12" s="181">
        <v>5.6821000000000002</v>
      </c>
      <c r="F12" s="182"/>
      <c r="G12" s="183"/>
      <c r="H12" s="184"/>
      <c r="I12" s="184"/>
      <c r="J12" s="184"/>
      <c r="K12" s="184"/>
      <c r="M12" s="138" t="s">
        <v>80</v>
      </c>
      <c r="O12" s="185"/>
      <c r="Q12" s="165"/>
    </row>
    <row r="13" spans="1:59" x14ac:dyDescent="0.2">
      <c r="A13" s="173"/>
      <c r="B13" s="174"/>
      <c r="C13" s="179"/>
      <c r="D13" s="180"/>
      <c r="E13" s="181">
        <v>0</v>
      </c>
      <c r="F13" s="182"/>
      <c r="G13" s="183"/>
      <c r="H13" s="184"/>
      <c r="I13" s="184"/>
      <c r="J13" s="184"/>
      <c r="K13" s="184"/>
      <c r="O13" s="185"/>
      <c r="Q13" s="165"/>
    </row>
    <row r="14" spans="1:59" ht="25.5" x14ac:dyDescent="0.2">
      <c r="A14" s="166">
        <v>2</v>
      </c>
      <c r="B14" s="167" t="s">
        <v>81</v>
      </c>
      <c r="C14" s="168" t="s">
        <v>82</v>
      </c>
      <c r="D14" s="169" t="s">
        <v>76</v>
      </c>
      <c r="E14" s="170">
        <v>0.2656</v>
      </c>
      <c r="F14" s="170">
        <v>0</v>
      </c>
      <c r="G14" s="171">
        <f>E14*F14</f>
        <v>0</v>
      </c>
      <c r="H14" s="172">
        <v>1.67</v>
      </c>
      <c r="I14" s="172">
        <f>E14*H14</f>
        <v>0.443552</v>
      </c>
      <c r="J14" s="172">
        <v>0</v>
      </c>
      <c r="K14" s="172">
        <f>E14*J14</f>
        <v>0</v>
      </c>
      <c r="Q14" s="165">
        <v>2</v>
      </c>
      <c r="AA14" s="138">
        <v>12</v>
      </c>
      <c r="AB14" s="138">
        <v>0</v>
      </c>
      <c r="AC14" s="138">
        <v>2</v>
      </c>
      <c r="BB14" s="138">
        <v>1</v>
      </c>
      <c r="BC14" s="138">
        <f>IF(BB14=1,G14,0)</f>
        <v>0</v>
      </c>
      <c r="BD14" s="138">
        <f>IF(BB14=2,G14,0)</f>
        <v>0</v>
      </c>
      <c r="BE14" s="138">
        <f>IF(BB14=3,G14,0)</f>
        <v>0</v>
      </c>
      <c r="BF14" s="138">
        <f>IF(BB14=4,G14,0)</f>
        <v>0</v>
      </c>
      <c r="BG14" s="138">
        <f>IF(BB14=5,G14,0)</f>
        <v>0</v>
      </c>
    </row>
    <row r="15" spans="1:59" x14ac:dyDescent="0.2">
      <c r="A15" s="173"/>
      <c r="B15" s="174"/>
      <c r="C15" s="179" t="s">
        <v>83</v>
      </c>
      <c r="D15" s="180"/>
      <c r="E15" s="181">
        <v>0.2656</v>
      </c>
      <c r="F15" s="182"/>
      <c r="G15" s="183"/>
      <c r="H15" s="184"/>
      <c r="I15" s="184"/>
      <c r="J15" s="184"/>
      <c r="K15" s="184"/>
      <c r="M15" s="138" t="s">
        <v>83</v>
      </c>
      <c r="O15" s="185"/>
      <c r="Q15" s="165"/>
    </row>
    <row r="16" spans="1:59" x14ac:dyDescent="0.2">
      <c r="A16" s="186"/>
      <c r="B16" s="187" t="s">
        <v>72</v>
      </c>
      <c r="C16" s="188" t="str">
        <f>CONCATENATE(B7," ",C7)</f>
        <v>1 Zemní práce</v>
      </c>
      <c r="D16" s="186"/>
      <c r="E16" s="189"/>
      <c r="F16" s="189"/>
      <c r="G16" s="190">
        <f>SUM(G7:G15)</f>
        <v>0</v>
      </c>
      <c r="H16" s="191"/>
      <c r="I16" s="192">
        <f>SUM(I7:I15)</f>
        <v>0.443552</v>
      </c>
      <c r="J16" s="191"/>
      <c r="K16" s="192">
        <f>SUM(K7:K15)</f>
        <v>0</v>
      </c>
      <c r="Q16" s="165">
        <v>4</v>
      </c>
      <c r="BC16" s="193">
        <f>SUM(BC7:BC15)</f>
        <v>0</v>
      </c>
      <c r="BD16" s="193">
        <f>SUM(BD7:BD15)</f>
        <v>0</v>
      </c>
      <c r="BE16" s="193">
        <f>SUM(BE7:BE15)</f>
        <v>0</v>
      </c>
      <c r="BF16" s="193">
        <f>SUM(BF7:BF15)</f>
        <v>0</v>
      </c>
      <c r="BG16" s="193">
        <f>SUM(BG7:BG15)</f>
        <v>0</v>
      </c>
    </row>
    <row r="17" spans="1:59" x14ac:dyDescent="0.2">
      <c r="A17" s="158" t="s">
        <v>68</v>
      </c>
      <c r="B17" s="159" t="s">
        <v>84</v>
      </c>
      <c r="C17" s="160" t="s">
        <v>85</v>
      </c>
      <c r="D17" s="161"/>
      <c r="E17" s="162"/>
      <c r="F17" s="162"/>
      <c r="G17" s="163"/>
      <c r="H17" s="164"/>
      <c r="I17" s="164"/>
      <c r="J17" s="164"/>
      <c r="K17" s="164"/>
      <c r="Q17" s="165">
        <v>1</v>
      </c>
    </row>
    <row r="18" spans="1:59" ht="25.5" x14ac:dyDescent="0.2">
      <c r="A18" s="166">
        <v>3</v>
      </c>
      <c r="B18" s="167" t="s">
        <v>86</v>
      </c>
      <c r="C18" s="168" t="s">
        <v>87</v>
      </c>
      <c r="D18" s="169" t="s">
        <v>88</v>
      </c>
      <c r="E18" s="170">
        <v>16.899999999999999</v>
      </c>
      <c r="F18" s="170">
        <v>0</v>
      </c>
      <c r="G18" s="171">
        <f>E18*F18</f>
        <v>0</v>
      </c>
      <c r="H18" s="172">
        <v>0.43019000000000002</v>
      </c>
      <c r="I18" s="172">
        <f>E18*H18</f>
        <v>7.2702109999999998</v>
      </c>
      <c r="J18" s="172">
        <v>0</v>
      </c>
      <c r="K18" s="172">
        <f>E18*J18</f>
        <v>0</v>
      </c>
      <c r="Q18" s="165">
        <v>2</v>
      </c>
      <c r="AA18" s="138">
        <v>12</v>
      </c>
      <c r="AB18" s="138">
        <v>0</v>
      </c>
      <c r="AC18" s="138">
        <v>3</v>
      </c>
      <c r="BB18" s="138">
        <v>1</v>
      </c>
      <c r="BC18" s="138">
        <f>IF(BB18=1,G18,0)</f>
        <v>0</v>
      </c>
      <c r="BD18" s="138">
        <f>IF(BB18=2,G18,0)</f>
        <v>0</v>
      </c>
      <c r="BE18" s="138">
        <f>IF(BB18=3,G18,0)</f>
        <v>0</v>
      </c>
      <c r="BF18" s="138">
        <f>IF(BB18=4,G18,0)</f>
        <v>0</v>
      </c>
      <c r="BG18" s="138">
        <f>IF(BB18=5,G18,0)</f>
        <v>0</v>
      </c>
    </row>
    <row r="19" spans="1:59" x14ac:dyDescent="0.2">
      <c r="A19" s="173"/>
      <c r="B19" s="174"/>
      <c r="C19" s="179" t="s">
        <v>89</v>
      </c>
      <c r="D19" s="180"/>
      <c r="E19" s="181">
        <v>16.899999999999999</v>
      </c>
      <c r="F19" s="182"/>
      <c r="G19" s="183"/>
      <c r="H19" s="184"/>
      <c r="I19" s="184"/>
      <c r="J19" s="184"/>
      <c r="K19" s="184"/>
      <c r="M19" s="138" t="s">
        <v>89</v>
      </c>
      <c r="O19" s="185"/>
      <c r="Q19" s="165"/>
    </row>
    <row r="20" spans="1:59" ht="25.5" x14ac:dyDescent="0.2">
      <c r="A20" s="166">
        <v>4</v>
      </c>
      <c r="B20" s="167" t="s">
        <v>90</v>
      </c>
      <c r="C20" s="168" t="s">
        <v>91</v>
      </c>
      <c r="D20" s="169" t="s">
        <v>92</v>
      </c>
      <c r="E20" s="170">
        <v>22.3995</v>
      </c>
      <c r="F20" s="170">
        <v>0</v>
      </c>
      <c r="G20" s="171">
        <f>E20*F20</f>
        <v>0</v>
      </c>
      <c r="H20" s="172">
        <v>0.29096</v>
      </c>
      <c r="I20" s="172">
        <f>E20*H20</f>
        <v>6.5173585200000002</v>
      </c>
      <c r="J20" s="172">
        <v>0</v>
      </c>
      <c r="K20" s="172">
        <f>E20*J20</f>
        <v>0</v>
      </c>
      <c r="Q20" s="165">
        <v>2</v>
      </c>
      <c r="AA20" s="138">
        <v>12</v>
      </c>
      <c r="AB20" s="138">
        <v>0</v>
      </c>
      <c r="AC20" s="138">
        <v>4</v>
      </c>
      <c r="BB20" s="138">
        <v>1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 x14ac:dyDescent="0.2">
      <c r="A21" s="173"/>
      <c r="B21" s="174"/>
      <c r="C21" s="179" t="s">
        <v>93</v>
      </c>
      <c r="D21" s="180"/>
      <c r="E21" s="181">
        <v>22.3995</v>
      </c>
      <c r="F21" s="182"/>
      <c r="G21" s="183"/>
      <c r="H21" s="184"/>
      <c r="I21" s="184"/>
      <c r="J21" s="184"/>
      <c r="K21" s="184"/>
      <c r="M21" s="138" t="s">
        <v>93</v>
      </c>
      <c r="O21" s="185"/>
      <c r="Q21" s="165"/>
    </row>
    <row r="22" spans="1:59" x14ac:dyDescent="0.2">
      <c r="A22" s="186"/>
      <c r="B22" s="187" t="s">
        <v>72</v>
      </c>
      <c r="C22" s="188" t="str">
        <f>CONCATENATE(B17," ",C17)</f>
        <v>2 Základy,zvláštní zakládání</v>
      </c>
      <c r="D22" s="186"/>
      <c r="E22" s="189"/>
      <c r="F22" s="189"/>
      <c r="G22" s="190">
        <f>SUM(G17:G21)</f>
        <v>0</v>
      </c>
      <c r="H22" s="191"/>
      <c r="I22" s="192">
        <f>SUM(I17:I21)</f>
        <v>13.78756952</v>
      </c>
      <c r="J22" s="191"/>
      <c r="K22" s="192">
        <f>SUM(K17:K21)</f>
        <v>0</v>
      </c>
      <c r="Q22" s="165">
        <v>4</v>
      </c>
      <c r="BC22" s="193">
        <f>SUM(BC17:BC21)</f>
        <v>0</v>
      </c>
      <c r="BD22" s="193">
        <f>SUM(BD17:BD21)</f>
        <v>0</v>
      </c>
      <c r="BE22" s="193">
        <f>SUM(BE17:BE21)</f>
        <v>0</v>
      </c>
      <c r="BF22" s="193">
        <f>SUM(BF17:BF21)</f>
        <v>0</v>
      </c>
      <c r="BG22" s="193">
        <f>SUM(BG17:BG21)</f>
        <v>0</v>
      </c>
    </row>
    <row r="23" spans="1:59" x14ac:dyDescent="0.2">
      <c r="A23" s="158" t="s">
        <v>68</v>
      </c>
      <c r="B23" s="159" t="s">
        <v>94</v>
      </c>
      <c r="C23" s="160" t="s">
        <v>95</v>
      </c>
      <c r="D23" s="161"/>
      <c r="E23" s="162"/>
      <c r="F23" s="162"/>
      <c r="G23" s="163"/>
      <c r="H23" s="164"/>
      <c r="I23" s="164"/>
      <c r="J23" s="164"/>
      <c r="K23" s="164"/>
      <c r="Q23" s="165">
        <v>1</v>
      </c>
    </row>
    <row r="24" spans="1:59" ht="25.5" x14ac:dyDescent="0.2">
      <c r="A24" s="166">
        <v>5</v>
      </c>
      <c r="B24" s="167" t="s">
        <v>96</v>
      </c>
      <c r="C24" s="168" t="s">
        <v>97</v>
      </c>
      <c r="D24" s="169" t="s">
        <v>92</v>
      </c>
      <c r="E24" s="170">
        <v>31.146000000000001</v>
      </c>
      <c r="F24" s="170">
        <v>0</v>
      </c>
      <c r="G24" s="171">
        <f>E24*F24</f>
        <v>0</v>
      </c>
      <c r="H24" s="172">
        <v>0.10144</v>
      </c>
      <c r="I24" s="172">
        <f>E24*H24</f>
        <v>3.15945024</v>
      </c>
      <c r="J24" s="172">
        <v>0</v>
      </c>
      <c r="K24" s="172">
        <f>E24*J24</f>
        <v>0</v>
      </c>
      <c r="Q24" s="165">
        <v>2</v>
      </c>
      <c r="AA24" s="138">
        <v>12</v>
      </c>
      <c r="AB24" s="138">
        <v>0</v>
      </c>
      <c r="AC24" s="138">
        <v>5</v>
      </c>
      <c r="BB24" s="138">
        <v>1</v>
      </c>
      <c r="BC24" s="138">
        <f>IF(BB24=1,G24,0)</f>
        <v>0</v>
      </c>
      <c r="BD24" s="138">
        <f>IF(BB24=2,G24,0)</f>
        <v>0</v>
      </c>
      <c r="BE24" s="138">
        <f>IF(BB24=3,G24,0)</f>
        <v>0</v>
      </c>
      <c r="BF24" s="138">
        <f>IF(BB24=4,G24,0)</f>
        <v>0</v>
      </c>
      <c r="BG24" s="138">
        <f>IF(BB24=5,G24,0)</f>
        <v>0</v>
      </c>
    </row>
    <row r="25" spans="1:59" x14ac:dyDescent="0.2">
      <c r="A25" s="173"/>
      <c r="B25" s="174"/>
      <c r="C25" s="179" t="s">
        <v>98</v>
      </c>
      <c r="D25" s="180"/>
      <c r="E25" s="181">
        <v>14.82</v>
      </c>
      <c r="F25" s="182"/>
      <c r="G25" s="183"/>
      <c r="H25" s="184"/>
      <c r="I25" s="184"/>
      <c r="J25" s="184"/>
      <c r="K25" s="184"/>
      <c r="M25" s="138" t="s">
        <v>98</v>
      </c>
      <c r="O25" s="185"/>
      <c r="Q25" s="165"/>
    </row>
    <row r="26" spans="1:59" x14ac:dyDescent="0.2">
      <c r="A26" s="173"/>
      <c r="B26" s="174"/>
      <c r="C26" s="179" t="s">
        <v>99</v>
      </c>
      <c r="D26" s="180"/>
      <c r="E26" s="181">
        <v>7.5</v>
      </c>
      <c r="F26" s="182"/>
      <c r="G26" s="183"/>
      <c r="H26" s="184"/>
      <c r="I26" s="184"/>
      <c r="J26" s="184"/>
      <c r="K26" s="184"/>
      <c r="M26" s="138" t="s">
        <v>99</v>
      </c>
      <c r="O26" s="185"/>
      <c r="Q26" s="165"/>
    </row>
    <row r="27" spans="1:59" x14ac:dyDescent="0.2">
      <c r="A27" s="173"/>
      <c r="B27" s="174"/>
      <c r="C27" s="179" t="s">
        <v>100</v>
      </c>
      <c r="D27" s="180"/>
      <c r="E27" s="181">
        <v>4.9400000000000004</v>
      </c>
      <c r="F27" s="182"/>
      <c r="G27" s="183"/>
      <c r="H27" s="184"/>
      <c r="I27" s="184"/>
      <c r="J27" s="184"/>
      <c r="K27" s="184"/>
      <c r="M27" s="138" t="s">
        <v>100</v>
      </c>
      <c r="O27" s="185"/>
      <c r="Q27" s="165"/>
    </row>
    <row r="28" spans="1:59" x14ac:dyDescent="0.2">
      <c r="A28" s="173"/>
      <c r="B28" s="174"/>
      <c r="C28" s="179" t="s">
        <v>101</v>
      </c>
      <c r="D28" s="180"/>
      <c r="E28" s="181">
        <v>3.8860000000000001</v>
      </c>
      <c r="F28" s="182"/>
      <c r="G28" s="183"/>
      <c r="H28" s="184"/>
      <c r="I28" s="184"/>
      <c r="J28" s="184"/>
      <c r="K28" s="184"/>
      <c r="M28" s="138" t="s">
        <v>101</v>
      </c>
      <c r="O28" s="185"/>
      <c r="Q28" s="165"/>
    </row>
    <row r="29" spans="1:59" ht="25.5" x14ac:dyDescent="0.2">
      <c r="A29" s="166">
        <v>6</v>
      </c>
      <c r="B29" s="167" t="s">
        <v>102</v>
      </c>
      <c r="C29" s="168" t="s">
        <v>103</v>
      </c>
      <c r="D29" s="169" t="s">
        <v>92</v>
      </c>
      <c r="E29" s="170">
        <v>7.4999999999999997E-2</v>
      </c>
      <c r="F29" s="170">
        <v>0</v>
      </c>
      <c r="G29" s="171">
        <f>E29*F29</f>
        <v>0</v>
      </c>
      <c r="H29" s="172">
        <v>0.58567000000000002</v>
      </c>
      <c r="I29" s="172">
        <f>E29*H29</f>
        <v>4.3925249999999999E-2</v>
      </c>
      <c r="J29" s="172">
        <v>0</v>
      </c>
      <c r="K29" s="172">
        <f>E29*J29</f>
        <v>0</v>
      </c>
      <c r="Q29" s="165">
        <v>2</v>
      </c>
      <c r="AA29" s="138">
        <v>12</v>
      </c>
      <c r="AB29" s="138">
        <v>0</v>
      </c>
      <c r="AC29" s="138">
        <v>6</v>
      </c>
      <c r="BB29" s="138">
        <v>1</v>
      </c>
      <c r="BC29" s="138">
        <f>IF(BB29=1,G29,0)</f>
        <v>0</v>
      </c>
      <c r="BD29" s="138">
        <f>IF(BB29=2,G29,0)</f>
        <v>0</v>
      </c>
      <c r="BE29" s="138">
        <f>IF(BB29=3,G29,0)</f>
        <v>0</v>
      </c>
      <c r="BF29" s="138">
        <f>IF(BB29=4,G29,0)</f>
        <v>0</v>
      </c>
      <c r="BG29" s="138">
        <f>IF(BB29=5,G29,0)</f>
        <v>0</v>
      </c>
    </row>
    <row r="30" spans="1:59" x14ac:dyDescent="0.2">
      <c r="A30" s="173"/>
      <c r="B30" s="174"/>
      <c r="C30" s="179" t="s">
        <v>104</v>
      </c>
      <c r="D30" s="180"/>
      <c r="E30" s="181">
        <v>7.4999999999999997E-2</v>
      </c>
      <c r="F30" s="182"/>
      <c r="G30" s="183"/>
      <c r="H30" s="184"/>
      <c r="I30" s="184"/>
      <c r="J30" s="184"/>
      <c r="K30" s="184"/>
      <c r="M30" s="138" t="s">
        <v>104</v>
      </c>
      <c r="O30" s="185"/>
      <c r="Q30" s="165"/>
    </row>
    <row r="31" spans="1:59" ht="25.5" x14ac:dyDescent="0.2">
      <c r="A31" s="166">
        <v>7</v>
      </c>
      <c r="B31" s="167" t="s">
        <v>105</v>
      </c>
      <c r="C31" s="168" t="s">
        <v>106</v>
      </c>
      <c r="D31" s="169" t="s">
        <v>92</v>
      </c>
      <c r="E31" s="170">
        <v>0.21249999999999999</v>
      </c>
      <c r="F31" s="170">
        <v>0</v>
      </c>
      <c r="G31" s="171">
        <f>E31*F31</f>
        <v>0</v>
      </c>
      <c r="H31" s="172">
        <v>0.87851000000000001</v>
      </c>
      <c r="I31" s="172">
        <f>E31*H31</f>
        <v>0.18668337499999998</v>
      </c>
      <c r="J31" s="172">
        <v>0</v>
      </c>
      <c r="K31" s="172">
        <f>E31*J31</f>
        <v>0</v>
      </c>
      <c r="Q31" s="165">
        <v>2</v>
      </c>
      <c r="AA31" s="138">
        <v>12</v>
      </c>
      <c r="AB31" s="138">
        <v>0</v>
      </c>
      <c r="AC31" s="138">
        <v>7</v>
      </c>
      <c r="BB31" s="138">
        <v>1</v>
      </c>
      <c r="BC31" s="138">
        <f>IF(BB31=1,G31,0)</f>
        <v>0</v>
      </c>
      <c r="BD31" s="138">
        <f>IF(BB31=2,G31,0)</f>
        <v>0</v>
      </c>
      <c r="BE31" s="138">
        <f>IF(BB31=3,G31,0)</f>
        <v>0</v>
      </c>
      <c r="BF31" s="138">
        <f>IF(BB31=4,G31,0)</f>
        <v>0</v>
      </c>
      <c r="BG31" s="138">
        <f>IF(BB31=5,G31,0)</f>
        <v>0</v>
      </c>
    </row>
    <row r="32" spans="1:59" x14ac:dyDescent="0.2">
      <c r="A32" s="173"/>
      <c r="B32" s="174"/>
      <c r="C32" s="179" t="s">
        <v>107</v>
      </c>
      <c r="D32" s="180"/>
      <c r="E32" s="181">
        <v>0.21249999999999999</v>
      </c>
      <c r="F32" s="182"/>
      <c r="G32" s="183"/>
      <c r="H32" s="184"/>
      <c r="I32" s="184"/>
      <c r="J32" s="184"/>
      <c r="K32" s="184"/>
      <c r="M32" s="138" t="s">
        <v>107</v>
      </c>
      <c r="O32" s="185"/>
      <c r="Q32" s="165"/>
    </row>
    <row r="33" spans="1:59" x14ac:dyDescent="0.2">
      <c r="A33" s="186"/>
      <c r="B33" s="187" t="s">
        <v>72</v>
      </c>
      <c r="C33" s="188" t="str">
        <f>CONCATENATE(B23," ",C23)</f>
        <v>3 Svislé a kompletní konstrukce</v>
      </c>
      <c r="D33" s="186"/>
      <c r="E33" s="189"/>
      <c r="F33" s="189"/>
      <c r="G33" s="190">
        <f>SUM(G23:G32)</f>
        <v>0</v>
      </c>
      <c r="H33" s="191"/>
      <c r="I33" s="192">
        <f>SUM(I23:I32)</f>
        <v>3.3900588649999999</v>
      </c>
      <c r="J33" s="191"/>
      <c r="K33" s="192">
        <f>SUM(K23:K32)</f>
        <v>0</v>
      </c>
      <c r="Q33" s="165">
        <v>4</v>
      </c>
      <c r="BC33" s="193">
        <f>SUM(BC23:BC32)</f>
        <v>0</v>
      </c>
      <c r="BD33" s="193">
        <f>SUM(BD23:BD32)</f>
        <v>0</v>
      </c>
      <c r="BE33" s="193">
        <f>SUM(BE23:BE32)</f>
        <v>0</v>
      </c>
      <c r="BF33" s="193">
        <f>SUM(BF23:BF32)</f>
        <v>0</v>
      </c>
      <c r="BG33" s="193">
        <f>SUM(BG23:BG32)</f>
        <v>0</v>
      </c>
    </row>
    <row r="34" spans="1:59" x14ac:dyDescent="0.2">
      <c r="A34" s="158" t="s">
        <v>68</v>
      </c>
      <c r="B34" s="159" t="s">
        <v>108</v>
      </c>
      <c r="C34" s="160" t="s">
        <v>109</v>
      </c>
      <c r="D34" s="161"/>
      <c r="E34" s="162"/>
      <c r="F34" s="162"/>
      <c r="G34" s="163"/>
      <c r="H34" s="164"/>
      <c r="I34" s="164"/>
      <c r="J34" s="164"/>
      <c r="K34" s="164"/>
      <c r="Q34" s="165">
        <v>1</v>
      </c>
    </row>
    <row r="35" spans="1:59" ht="25.5" x14ac:dyDescent="0.2">
      <c r="A35" s="166">
        <v>8</v>
      </c>
      <c r="B35" s="167" t="s">
        <v>110</v>
      </c>
      <c r="C35" s="168" t="s">
        <v>111</v>
      </c>
      <c r="D35" s="169" t="s">
        <v>92</v>
      </c>
      <c r="E35" s="170">
        <v>62.292000000000002</v>
      </c>
      <c r="F35" s="170">
        <v>0</v>
      </c>
      <c r="G35" s="171">
        <f>E35*F35</f>
        <v>0</v>
      </c>
      <c r="H35" s="172">
        <v>2.7550000000000002E-2</v>
      </c>
      <c r="I35" s="172">
        <f>E35*H35</f>
        <v>1.7161446000000002</v>
      </c>
      <c r="J35" s="172">
        <v>0</v>
      </c>
      <c r="K35" s="172">
        <f>E35*J35</f>
        <v>0</v>
      </c>
      <c r="Q35" s="165">
        <v>2</v>
      </c>
      <c r="AA35" s="138">
        <v>12</v>
      </c>
      <c r="AB35" s="138">
        <v>0</v>
      </c>
      <c r="AC35" s="138">
        <v>8</v>
      </c>
      <c r="BB35" s="138">
        <v>1</v>
      </c>
      <c r="BC35" s="138">
        <f>IF(BB35=1,G35,0)</f>
        <v>0</v>
      </c>
      <c r="BD35" s="138">
        <f>IF(BB35=2,G35,0)</f>
        <v>0</v>
      </c>
      <c r="BE35" s="138">
        <f>IF(BB35=3,G35,0)</f>
        <v>0</v>
      </c>
      <c r="BF35" s="138">
        <f>IF(BB35=4,G35,0)</f>
        <v>0</v>
      </c>
      <c r="BG35" s="138">
        <f>IF(BB35=5,G35,0)</f>
        <v>0</v>
      </c>
    </row>
    <row r="36" spans="1:59" x14ac:dyDescent="0.2">
      <c r="A36" s="173"/>
      <c r="B36" s="174"/>
      <c r="C36" s="179" t="s">
        <v>112</v>
      </c>
      <c r="D36" s="180"/>
      <c r="E36" s="181">
        <v>62.292000000000002</v>
      </c>
      <c r="F36" s="182"/>
      <c r="G36" s="183"/>
      <c r="H36" s="184"/>
      <c r="I36" s="184"/>
      <c r="J36" s="184"/>
      <c r="K36" s="184"/>
      <c r="M36" s="138" t="s">
        <v>112</v>
      </c>
      <c r="O36" s="185"/>
      <c r="Q36" s="165"/>
    </row>
    <row r="37" spans="1:59" ht="25.5" x14ac:dyDescent="0.2">
      <c r="A37" s="166">
        <v>9</v>
      </c>
      <c r="B37" s="167" t="s">
        <v>113</v>
      </c>
      <c r="C37" s="168" t="s">
        <v>114</v>
      </c>
      <c r="D37" s="169" t="s">
        <v>92</v>
      </c>
      <c r="E37" s="170">
        <v>23.427</v>
      </c>
      <c r="F37" s="170">
        <v>0</v>
      </c>
      <c r="G37" s="171">
        <f>E37*F37</f>
        <v>0</v>
      </c>
      <c r="H37" s="172">
        <v>6.6699999999999997E-3</v>
      </c>
      <c r="I37" s="172">
        <f>E37*H37</f>
        <v>0.15625808999999999</v>
      </c>
      <c r="J37" s="172">
        <v>-4.0000000000000001E-3</v>
      </c>
      <c r="K37" s="172">
        <f>E37*J37</f>
        <v>-9.3708E-2</v>
      </c>
      <c r="Q37" s="165">
        <v>2</v>
      </c>
      <c r="AA37" s="138">
        <v>12</v>
      </c>
      <c r="AB37" s="138">
        <v>0</v>
      </c>
      <c r="AC37" s="138">
        <v>9</v>
      </c>
      <c r="BB37" s="138">
        <v>1</v>
      </c>
      <c r="BC37" s="138">
        <f>IF(BB37=1,G37,0)</f>
        <v>0</v>
      </c>
      <c r="BD37" s="138">
        <f>IF(BB37=2,G37,0)</f>
        <v>0</v>
      </c>
      <c r="BE37" s="138">
        <f>IF(BB37=3,G37,0)</f>
        <v>0</v>
      </c>
      <c r="BF37" s="138">
        <f>IF(BB37=4,G37,0)</f>
        <v>0</v>
      </c>
      <c r="BG37" s="138">
        <f>IF(BB37=5,G37,0)</f>
        <v>0</v>
      </c>
    </row>
    <row r="38" spans="1:59" x14ac:dyDescent="0.2">
      <c r="A38" s="173"/>
      <c r="B38" s="174"/>
      <c r="C38" s="179" t="s">
        <v>115</v>
      </c>
      <c r="D38" s="180"/>
      <c r="E38" s="181">
        <v>23.427</v>
      </c>
      <c r="F38" s="182"/>
      <c r="G38" s="183"/>
      <c r="H38" s="184"/>
      <c r="I38" s="184"/>
      <c r="J38" s="184"/>
      <c r="K38" s="184"/>
      <c r="M38" s="138" t="s">
        <v>115</v>
      </c>
      <c r="O38" s="185"/>
      <c r="Q38" s="165"/>
    </row>
    <row r="39" spans="1:59" ht="25.5" x14ac:dyDescent="0.2">
      <c r="A39" s="166">
        <v>10</v>
      </c>
      <c r="B39" s="167" t="s">
        <v>116</v>
      </c>
      <c r="C39" s="168" t="s">
        <v>117</v>
      </c>
      <c r="D39" s="169" t="s">
        <v>92</v>
      </c>
      <c r="E39" s="170">
        <v>35.619999999999997</v>
      </c>
      <c r="F39" s="170">
        <v>0</v>
      </c>
      <c r="G39" s="171">
        <f>E39*F39</f>
        <v>0</v>
      </c>
      <c r="H39" s="172">
        <v>6.0099999999999997E-3</v>
      </c>
      <c r="I39" s="172">
        <f>E39*H39</f>
        <v>0.21407619999999997</v>
      </c>
      <c r="J39" s="172">
        <v>-4.0000000000000001E-3</v>
      </c>
      <c r="K39" s="172">
        <f>E39*J39</f>
        <v>-0.14248</v>
      </c>
      <c r="Q39" s="165">
        <v>2</v>
      </c>
      <c r="AA39" s="138">
        <v>12</v>
      </c>
      <c r="AB39" s="138">
        <v>0</v>
      </c>
      <c r="AC39" s="138">
        <v>10</v>
      </c>
      <c r="BB39" s="138">
        <v>1</v>
      </c>
      <c r="BC39" s="138">
        <f>IF(BB39=1,G39,0)</f>
        <v>0</v>
      </c>
      <c r="BD39" s="138">
        <f>IF(BB39=2,G39,0)</f>
        <v>0</v>
      </c>
      <c r="BE39" s="138">
        <f>IF(BB39=3,G39,0)</f>
        <v>0</v>
      </c>
      <c r="BF39" s="138">
        <f>IF(BB39=4,G39,0)</f>
        <v>0</v>
      </c>
      <c r="BG39" s="138">
        <f>IF(BB39=5,G39,0)</f>
        <v>0</v>
      </c>
    </row>
    <row r="40" spans="1:59" x14ac:dyDescent="0.2">
      <c r="A40" s="173"/>
      <c r="B40" s="174"/>
      <c r="C40" s="179" t="s">
        <v>118</v>
      </c>
      <c r="D40" s="180"/>
      <c r="E40" s="181">
        <v>35.619999999999997</v>
      </c>
      <c r="F40" s="182"/>
      <c r="G40" s="183"/>
      <c r="H40" s="184"/>
      <c r="I40" s="184"/>
      <c r="J40" s="184"/>
      <c r="K40" s="184"/>
      <c r="M40" s="138" t="s">
        <v>118</v>
      </c>
      <c r="O40" s="185"/>
      <c r="Q40" s="165"/>
    </row>
    <row r="41" spans="1:59" x14ac:dyDescent="0.2">
      <c r="A41" s="166">
        <v>11</v>
      </c>
      <c r="B41" s="167" t="s">
        <v>119</v>
      </c>
      <c r="C41" s="168" t="s">
        <v>120</v>
      </c>
      <c r="D41" s="169" t="s">
        <v>88</v>
      </c>
      <c r="E41" s="170">
        <v>37.700000000000003</v>
      </c>
      <c r="F41" s="170">
        <v>0</v>
      </c>
      <c r="G41" s="171">
        <f>E41*F41</f>
        <v>0</v>
      </c>
      <c r="H41" s="172">
        <v>4.3099999999999996E-3</v>
      </c>
      <c r="I41" s="172">
        <f>E41*H41</f>
        <v>0.16248699999999999</v>
      </c>
      <c r="J41" s="172">
        <v>0</v>
      </c>
      <c r="K41" s="172">
        <f>E41*J41</f>
        <v>0</v>
      </c>
      <c r="Q41" s="165">
        <v>2</v>
      </c>
      <c r="AA41" s="138">
        <v>12</v>
      </c>
      <c r="AB41" s="138">
        <v>0</v>
      </c>
      <c r="AC41" s="138">
        <v>11</v>
      </c>
      <c r="BB41" s="138">
        <v>1</v>
      </c>
      <c r="BC41" s="138">
        <f>IF(BB41=1,G41,0)</f>
        <v>0</v>
      </c>
      <c r="BD41" s="138">
        <f>IF(BB41=2,G41,0)</f>
        <v>0</v>
      </c>
      <c r="BE41" s="138">
        <f>IF(BB41=3,G41,0)</f>
        <v>0</v>
      </c>
      <c r="BF41" s="138">
        <f>IF(BB41=4,G41,0)</f>
        <v>0</v>
      </c>
      <c r="BG41" s="138">
        <f>IF(BB41=5,G41,0)</f>
        <v>0</v>
      </c>
    </row>
    <row r="42" spans="1:59" x14ac:dyDescent="0.2">
      <c r="A42" s="173"/>
      <c r="B42" s="174"/>
      <c r="C42" s="179" t="s">
        <v>121</v>
      </c>
      <c r="D42" s="180"/>
      <c r="E42" s="181">
        <v>3.5</v>
      </c>
      <c r="F42" s="182"/>
      <c r="G42" s="183"/>
      <c r="H42" s="184"/>
      <c r="I42" s="184"/>
      <c r="J42" s="184"/>
      <c r="K42" s="184"/>
      <c r="M42" s="138" t="s">
        <v>121</v>
      </c>
      <c r="O42" s="185"/>
      <c r="Q42" s="165"/>
    </row>
    <row r="43" spans="1:59" x14ac:dyDescent="0.2">
      <c r="A43" s="173"/>
      <c r="B43" s="174"/>
      <c r="C43" s="179" t="s">
        <v>122</v>
      </c>
      <c r="D43" s="180"/>
      <c r="E43" s="181">
        <v>34.200000000000003</v>
      </c>
      <c r="F43" s="182"/>
      <c r="G43" s="183"/>
      <c r="H43" s="184"/>
      <c r="I43" s="184"/>
      <c r="J43" s="184"/>
      <c r="K43" s="184"/>
      <c r="M43" s="138" t="s">
        <v>122</v>
      </c>
      <c r="O43" s="185"/>
      <c r="Q43" s="165"/>
    </row>
    <row r="44" spans="1:59" x14ac:dyDescent="0.2">
      <c r="A44" s="186"/>
      <c r="B44" s="187" t="s">
        <v>72</v>
      </c>
      <c r="C44" s="188" t="str">
        <f>CONCATENATE(B34," ",C34)</f>
        <v>61 Upravy povrchů vnitřní</v>
      </c>
      <c r="D44" s="186"/>
      <c r="E44" s="189"/>
      <c r="F44" s="189"/>
      <c r="G44" s="190">
        <f>SUM(G34:G43)</f>
        <v>0</v>
      </c>
      <c r="H44" s="191"/>
      <c r="I44" s="192">
        <f>SUM(I34:I43)</f>
        <v>2.24896589</v>
      </c>
      <c r="J44" s="191"/>
      <c r="K44" s="192">
        <f>SUM(K34:K43)</f>
        <v>-0.23618800000000001</v>
      </c>
      <c r="Q44" s="165">
        <v>4</v>
      </c>
      <c r="BC44" s="193">
        <f>SUM(BC34:BC43)</f>
        <v>0</v>
      </c>
      <c r="BD44" s="193">
        <f>SUM(BD34:BD43)</f>
        <v>0</v>
      </c>
      <c r="BE44" s="193">
        <f>SUM(BE34:BE43)</f>
        <v>0</v>
      </c>
      <c r="BF44" s="193">
        <f>SUM(BF34:BF43)</f>
        <v>0</v>
      </c>
      <c r="BG44" s="193">
        <f>SUM(BG34:BG43)</f>
        <v>0</v>
      </c>
    </row>
    <row r="45" spans="1:59" x14ac:dyDescent="0.2">
      <c r="A45" s="158" t="s">
        <v>68</v>
      </c>
      <c r="B45" s="159" t="s">
        <v>123</v>
      </c>
      <c r="C45" s="160" t="s">
        <v>124</v>
      </c>
      <c r="D45" s="161"/>
      <c r="E45" s="162"/>
      <c r="F45" s="162"/>
      <c r="G45" s="163"/>
      <c r="H45" s="164"/>
      <c r="I45" s="164"/>
      <c r="J45" s="164"/>
      <c r="K45" s="164"/>
      <c r="Q45" s="165">
        <v>1</v>
      </c>
    </row>
    <row r="46" spans="1:59" ht="25.5" x14ac:dyDescent="0.2">
      <c r="A46" s="166">
        <v>12</v>
      </c>
      <c r="B46" s="167" t="s">
        <v>125</v>
      </c>
      <c r="C46" s="168" t="s">
        <v>126</v>
      </c>
      <c r="D46" s="169" t="s">
        <v>92</v>
      </c>
      <c r="E46" s="170">
        <v>23.427</v>
      </c>
      <c r="F46" s="170">
        <v>0</v>
      </c>
      <c r="G46" s="171">
        <f>E46*F46</f>
        <v>0</v>
      </c>
      <c r="H46" s="172">
        <v>0.36692000000000002</v>
      </c>
      <c r="I46" s="172">
        <f>E46*H46</f>
        <v>8.5958348400000002</v>
      </c>
      <c r="J46" s="172">
        <v>0</v>
      </c>
      <c r="K46" s="172">
        <f>E46*J46</f>
        <v>0</v>
      </c>
      <c r="Q46" s="165">
        <v>2</v>
      </c>
      <c r="AA46" s="138">
        <v>12</v>
      </c>
      <c r="AB46" s="138">
        <v>0</v>
      </c>
      <c r="AC46" s="138">
        <v>12</v>
      </c>
      <c r="BB46" s="138">
        <v>1</v>
      </c>
      <c r="BC46" s="138">
        <f>IF(BB46=1,G46,0)</f>
        <v>0</v>
      </c>
      <c r="BD46" s="138">
        <f>IF(BB46=2,G46,0)</f>
        <v>0</v>
      </c>
      <c r="BE46" s="138">
        <f>IF(BB46=3,G46,0)</f>
        <v>0</v>
      </c>
      <c r="BF46" s="138">
        <f>IF(BB46=4,G46,0)</f>
        <v>0</v>
      </c>
      <c r="BG46" s="138">
        <f>IF(BB46=5,G46,0)</f>
        <v>0</v>
      </c>
    </row>
    <row r="47" spans="1:59" x14ac:dyDescent="0.2">
      <c r="A47" s="173"/>
      <c r="B47" s="174"/>
      <c r="C47" s="179" t="s">
        <v>115</v>
      </c>
      <c r="D47" s="180"/>
      <c r="E47" s="181">
        <v>23.427</v>
      </c>
      <c r="F47" s="182"/>
      <c r="G47" s="183"/>
      <c r="H47" s="184"/>
      <c r="I47" s="184"/>
      <c r="J47" s="184"/>
      <c r="K47" s="184"/>
      <c r="M47" s="138" t="s">
        <v>115</v>
      </c>
      <c r="O47" s="185"/>
      <c r="Q47" s="165"/>
    </row>
    <row r="48" spans="1:59" x14ac:dyDescent="0.2">
      <c r="A48" s="186"/>
      <c r="B48" s="187" t="s">
        <v>72</v>
      </c>
      <c r="C48" s="188" t="str">
        <f>CONCATENATE(B45," ",C45)</f>
        <v>63 Podlahy a podlahové konstrukce</v>
      </c>
      <c r="D48" s="186"/>
      <c r="E48" s="189"/>
      <c r="F48" s="189"/>
      <c r="G48" s="190">
        <f>SUM(G45:G47)</f>
        <v>0</v>
      </c>
      <c r="H48" s="191"/>
      <c r="I48" s="192">
        <f>SUM(I45:I47)</f>
        <v>8.5958348400000002</v>
      </c>
      <c r="J48" s="191"/>
      <c r="K48" s="192">
        <f>SUM(K45:K47)</f>
        <v>0</v>
      </c>
      <c r="Q48" s="165">
        <v>4</v>
      </c>
      <c r="BC48" s="193">
        <f>SUM(BC45:BC47)</f>
        <v>0</v>
      </c>
      <c r="BD48" s="193">
        <f>SUM(BD45:BD47)</f>
        <v>0</v>
      </c>
      <c r="BE48" s="193">
        <f>SUM(BE45:BE47)</f>
        <v>0</v>
      </c>
      <c r="BF48" s="193">
        <f>SUM(BF45:BF47)</f>
        <v>0</v>
      </c>
      <c r="BG48" s="193">
        <f>SUM(BG45:BG47)</f>
        <v>0</v>
      </c>
    </row>
    <row r="49" spans="1:59" x14ac:dyDescent="0.2">
      <c r="A49" s="158" t="s">
        <v>68</v>
      </c>
      <c r="B49" s="159" t="s">
        <v>127</v>
      </c>
      <c r="C49" s="160" t="s">
        <v>128</v>
      </c>
      <c r="D49" s="161"/>
      <c r="E49" s="162"/>
      <c r="F49" s="162"/>
      <c r="G49" s="163"/>
      <c r="H49" s="164"/>
      <c r="I49" s="164"/>
      <c r="J49" s="164"/>
      <c r="K49" s="164"/>
      <c r="Q49" s="165">
        <v>1</v>
      </c>
    </row>
    <row r="50" spans="1:59" ht="25.5" x14ac:dyDescent="0.2">
      <c r="A50" s="166">
        <v>13</v>
      </c>
      <c r="B50" s="167" t="s">
        <v>129</v>
      </c>
      <c r="C50" s="168" t="s">
        <v>130</v>
      </c>
      <c r="D50" s="169" t="s">
        <v>131</v>
      </c>
      <c r="E50" s="170">
        <v>2</v>
      </c>
      <c r="F50" s="170">
        <v>0</v>
      </c>
      <c r="G50" s="171">
        <f>E50*F50</f>
        <v>0</v>
      </c>
      <c r="H50" s="172">
        <v>0.16347999999999999</v>
      </c>
      <c r="I50" s="172">
        <f>E50*H50</f>
        <v>0.32695999999999997</v>
      </c>
      <c r="J50" s="172">
        <v>0</v>
      </c>
      <c r="K50" s="172">
        <f>E50*J50</f>
        <v>0</v>
      </c>
      <c r="Q50" s="165">
        <v>2</v>
      </c>
      <c r="AA50" s="138">
        <v>12</v>
      </c>
      <c r="AB50" s="138">
        <v>0</v>
      </c>
      <c r="AC50" s="138">
        <v>13</v>
      </c>
      <c r="BB50" s="138">
        <v>1</v>
      </c>
      <c r="BC50" s="138">
        <f>IF(BB50=1,G50,0)</f>
        <v>0</v>
      </c>
      <c r="BD50" s="138">
        <f>IF(BB50=2,G50,0)</f>
        <v>0</v>
      </c>
      <c r="BE50" s="138">
        <f>IF(BB50=3,G50,0)</f>
        <v>0</v>
      </c>
      <c r="BF50" s="138">
        <f>IF(BB50=4,G50,0)</f>
        <v>0</v>
      </c>
      <c r="BG50" s="138">
        <f>IF(BB50=5,G50,0)</f>
        <v>0</v>
      </c>
    </row>
    <row r="51" spans="1:59" x14ac:dyDescent="0.2">
      <c r="A51" s="173"/>
      <c r="B51" s="174"/>
      <c r="C51" s="175" t="s">
        <v>132</v>
      </c>
      <c r="D51" s="176"/>
      <c r="E51" s="176"/>
      <c r="F51" s="176"/>
      <c r="G51" s="177"/>
      <c r="H51" s="178"/>
      <c r="I51" s="178"/>
      <c r="J51" s="178"/>
      <c r="K51" s="178"/>
      <c r="Q51" s="165">
        <v>3</v>
      </c>
    </row>
    <row r="52" spans="1:59" x14ac:dyDescent="0.2">
      <c r="A52" s="186"/>
      <c r="B52" s="187" t="s">
        <v>72</v>
      </c>
      <c r="C52" s="188" t="str">
        <f>CONCATENATE(B49," ",C49)</f>
        <v>64 Výplně otvorů</v>
      </c>
      <c r="D52" s="186"/>
      <c r="E52" s="189"/>
      <c r="F52" s="189"/>
      <c r="G52" s="190">
        <f>SUM(G49:G51)</f>
        <v>0</v>
      </c>
      <c r="H52" s="191"/>
      <c r="I52" s="192">
        <f>SUM(I49:I51)</f>
        <v>0.32695999999999997</v>
      </c>
      <c r="J52" s="191"/>
      <c r="K52" s="192">
        <f>SUM(K49:K51)</f>
        <v>0</v>
      </c>
      <c r="Q52" s="165">
        <v>4</v>
      </c>
      <c r="BC52" s="193">
        <f>SUM(BC49:BC51)</f>
        <v>0</v>
      </c>
      <c r="BD52" s="193">
        <f>SUM(BD49:BD51)</f>
        <v>0</v>
      </c>
      <c r="BE52" s="193">
        <f>SUM(BE49:BE51)</f>
        <v>0</v>
      </c>
      <c r="BF52" s="193">
        <f>SUM(BF49:BF51)</f>
        <v>0</v>
      </c>
      <c r="BG52" s="193">
        <f>SUM(BG49:BG51)</f>
        <v>0</v>
      </c>
    </row>
    <row r="53" spans="1:59" x14ac:dyDescent="0.2">
      <c r="A53" s="158" t="s">
        <v>68</v>
      </c>
      <c r="B53" s="159" t="s">
        <v>133</v>
      </c>
      <c r="C53" s="160" t="s">
        <v>134</v>
      </c>
      <c r="D53" s="161"/>
      <c r="E53" s="162"/>
      <c r="F53" s="162"/>
      <c r="G53" s="163"/>
      <c r="H53" s="164"/>
      <c r="I53" s="164"/>
      <c r="J53" s="164"/>
      <c r="K53" s="164"/>
      <c r="Q53" s="165">
        <v>1</v>
      </c>
    </row>
    <row r="54" spans="1:59" ht="25.5" x14ac:dyDescent="0.2">
      <c r="A54" s="166">
        <v>14</v>
      </c>
      <c r="B54" s="167" t="s">
        <v>135</v>
      </c>
      <c r="C54" s="168" t="s">
        <v>136</v>
      </c>
      <c r="D54" s="169" t="s">
        <v>92</v>
      </c>
      <c r="E54" s="170">
        <v>75.97</v>
      </c>
      <c r="F54" s="170">
        <v>0</v>
      </c>
      <c r="G54" s="171">
        <f>E54*F54</f>
        <v>0</v>
      </c>
      <c r="H54" s="172">
        <v>4.0000000000000003E-5</v>
      </c>
      <c r="I54" s="172">
        <f>E54*H54</f>
        <v>3.0388000000000004E-3</v>
      </c>
      <c r="J54" s="172">
        <v>0</v>
      </c>
      <c r="K54" s="172">
        <f>E54*J54</f>
        <v>0</v>
      </c>
      <c r="Q54" s="165">
        <v>2</v>
      </c>
      <c r="AA54" s="138">
        <v>12</v>
      </c>
      <c r="AB54" s="138">
        <v>0</v>
      </c>
      <c r="AC54" s="138">
        <v>14</v>
      </c>
      <c r="BB54" s="138">
        <v>1</v>
      </c>
      <c r="BC54" s="138">
        <f>IF(BB54=1,G54,0)</f>
        <v>0</v>
      </c>
      <c r="BD54" s="138">
        <f>IF(BB54=2,G54,0)</f>
        <v>0</v>
      </c>
      <c r="BE54" s="138">
        <f>IF(BB54=3,G54,0)</f>
        <v>0</v>
      </c>
      <c r="BF54" s="138">
        <f>IF(BB54=4,G54,0)</f>
        <v>0</v>
      </c>
      <c r="BG54" s="138">
        <f>IF(BB54=5,G54,0)</f>
        <v>0</v>
      </c>
    </row>
    <row r="55" spans="1:59" x14ac:dyDescent="0.2">
      <c r="A55" s="173"/>
      <c r="B55" s="174"/>
      <c r="C55" s="179" t="s">
        <v>137</v>
      </c>
      <c r="D55" s="180"/>
      <c r="E55" s="181">
        <v>75.97</v>
      </c>
      <c r="F55" s="182"/>
      <c r="G55" s="183"/>
      <c r="H55" s="184"/>
      <c r="I55" s="184"/>
      <c r="J55" s="184"/>
      <c r="K55" s="184"/>
      <c r="M55" s="138" t="s">
        <v>137</v>
      </c>
      <c r="O55" s="185"/>
      <c r="Q55" s="165"/>
    </row>
    <row r="56" spans="1:59" x14ac:dyDescent="0.2">
      <c r="A56" s="186"/>
      <c r="B56" s="187" t="s">
        <v>72</v>
      </c>
      <c r="C56" s="188" t="str">
        <f>CONCATENATE(B53," ",C53)</f>
        <v>95 Dokončovací kce na pozem.stav.</v>
      </c>
      <c r="D56" s="186"/>
      <c r="E56" s="189"/>
      <c r="F56" s="189"/>
      <c r="G56" s="190">
        <f>SUM(G53:G55)</f>
        <v>0</v>
      </c>
      <c r="H56" s="191"/>
      <c r="I56" s="192">
        <f>SUM(I53:I55)</f>
        <v>3.0388000000000004E-3</v>
      </c>
      <c r="J56" s="191"/>
      <c r="K56" s="192">
        <f>SUM(K53:K55)</f>
        <v>0</v>
      </c>
      <c r="Q56" s="165">
        <v>4</v>
      </c>
      <c r="BC56" s="193">
        <f>SUM(BC53:BC55)</f>
        <v>0</v>
      </c>
      <c r="BD56" s="193">
        <f>SUM(BD53:BD55)</f>
        <v>0</v>
      </c>
      <c r="BE56" s="193">
        <f>SUM(BE53:BE55)</f>
        <v>0</v>
      </c>
      <c r="BF56" s="193">
        <f>SUM(BF53:BF55)</f>
        <v>0</v>
      </c>
      <c r="BG56" s="193">
        <f>SUM(BG53:BG55)</f>
        <v>0</v>
      </c>
    </row>
    <row r="57" spans="1:59" x14ac:dyDescent="0.2">
      <c r="A57" s="158" t="s">
        <v>68</v>
      </c>
      <c r="B57" s="159" t="s">
        <v>138</v>
      </c>
      <c r="C57" s="160" t="s">
        <v>139</v>
      </c>
      <c r="D57" s="161"/>
      <c r="E57" s="162"/>
      <c r="F57" s="162"/>
      <c r="G57" s="163"/>
      <c r="H57" s="164"/>
      <c r="I57" s="164"/>
      <c r="J57" s="164"/>
      <c r="K57" s="164"/>
      <c r="Q57" s="165">
        <v>1</v>
      </c>
    </row>
    <row r="58" spans="1:59" ht="25.5" x14ac:dyDescent="0.2">
      <c r="A58" s="166">
        <v>15</v>
      </c>
      <c r="B58" s="167" t="s">
        <v>140</v>
      </c>
      <c r="C58" s="168" t="s">
        <v>141</v>
      </c>
      <c r="D58" s="169" t="s">
        <v>92</v>
      </c>
      <c r="E58" s="170">
        <v>14.82</v>
      </c>
      <c r="F58" s="170">
        <v>0</v>
      </c>
      <c r="G58" s="171">
        <f>E58*F58</f>
        <v>0</v>
      </c>
      <c r="H58" s="172">
        <v>6.7000000000000002E-4</v>
      </c>
      <c r="I58" s="172">
        <f>E58*H58</f>
        <v>9.9293999999999997E-3</v>
      </c>
      <c r="J58" s="172">
        <v>-0.1</v>
      </c>
      <c r="K58" s="172">
        <f>E58*J58</f>
        <v>-1.4820000000000002</v>
      </c>
      <c r="Q58" s="165">
        <v>2</v>
      </c>
      <c r="AA58" s="138">
        <v>12</v>
      </c>
      <c r="AB58" s="138">
        <v>0</v>
      </c>
      <c r="AC58" s="138">
        <v>15</v>
      </c>
      <c r="BB58" s="138">
        <v>1</v>
      </c>
      <c r="BC58" s="138">
        <f>IF(BB58=1,G58,0)</f>
        <v>0</v>
      </c>
      <c r="BD58" s="138">
        <f>IF(BB58=2,G58,0)</f>
        <v>0</v>
      </c>
      <c r="BE58" s="138">
        <f>IF(BB58=3,G58,0)</f>
        <v>0</v>
      </c>
      <c r="BF58" s="138">
        <f>IF(BB58=4,G58,0)</f>
        <v>0</v>
      </c>
      <c r="BG58" s="138">
        <f>IF(BB58=5,G58,0)</f>
        <v>0</v>
      </c>
    </row>
    <row r="59" spans="1:59" x14ac:dyDescent="0.2">
      <c r="A59" s="173"/>
      <c r="B59" s="174"/>
      <c r="C59" s="179" t="s">
        <v>98</v>
      </c>
      <c r="D59" s="180"/>
      <c r="E59" s="181">
        <v>14.82</v>
      </c>
      <c r="F59" s="182"/>
      <c r="G59" s="183"/>
      <c r="H59" s="184"/>
      <c r="I59" s="184"/>
      <c r="J59" s="184"/>
      <c r="K59" s="184"/>
      <c r="M59" s="138" t="s">
        <v>98</v>
      </c>
      <c r="O59" s="185"/>
      <c r="Q59" s="165"/>
    </row>
    <row r="60" spans="1:59" x14ac:dyDescent="0.2">
      <c r="A60" s="186"/>
      <c r="B60" s="187" t="s">
        <v>72</v>
      </c>
      <c r="C60" s="188" t="str">
        <f>CONCATENATE(B57," ",C57)</f>
        <v>96 Bourání konstrukcí</v>
      </c>
      <c r="D60" s="186"/>
      <c r="E60" s="189"/>
      <c r="F60" s="189"/>
      <c r="G60" s="190">
        <f>SUM(G57:G59)</f>
        <v>0</v>
      </c>
      <c r="H60" s="191"/>
      <c r="I60" s="192">
        <f>SUM(I57:I59)</f>
        <v>9.9293999999999997E-3</v>
      </c>
      <c r="J60" s="191"/>
      <c r="K60" s="192">
        <f>SUM(K57:K59)</f>
        <v>-1.4820000000000002</v>
      </c>
      <c r="Q60" s="165">
        <v>4</v>
      </c>
      <c r="BC60" s="193">
        <f>SUM(BC57:BC59)</f>
        <v>0</v>
      </c>
      <c r="BD60" s="193">
        <f>SUM(BD57:BD59)</f>
        <v>0</v>
      </c>
      <c r="BE60" s="193">
        <f>SUM(BE57:BE59)</f>
        <v>0</v>
      </c>
      <c r="BF60" s="193">
        <f>SUM(BF57:BF59)</f>
        <v>0</v>
      </c>
      <c r="BG60" s="193">
        <f>SUM(BG57:BG59)</f>
        <v>0</v>
      </c>
    </row>
    <row r="61" spans="1:59" x14ac:dyDescent="0.2">
      <c r="A61" s="158" t="s">
        <v>68</v>
      </c>
      <c r="B61" s="159" t="s">
        <v>142</v>
      </c>
      <c r="C61" s="160" t="s">
        <v>143</v>
      </c>
      <c r="D61" s="161"/>
      <c r="E61" s="162"/>
      <c r="F61" s="162"/>
      <c r="G61" s="163"/>
      <c r="H61" s="164"/>
      <c r="I61" s="164"/>
      <c r="J61" s="164"/>
      <c r="K61" s="164"/>
      <c r="Q61" s="165">
        <v>1</v>
      </c>
    </row>
    <row r="62" spans="1:59" ht="25.5" x14ac:dyDescent="0.2">
      <c r="A62" s="166">
        <v>16</v>
      </c>
      <c r="B62" s="167" t="s">
        <v>144</v>
      </c>
      <c r="C62" s="168" t="s">
        <v>145</v>
      </c>
      <c r="D62" s="169" t="s">
        <v>92</v>
      </c>
      <c r="E62" s="170">
        <v>24</v>
      </c>
      <c r="F62" s="170">
        <v>0</v>
      </c>
      <c r="G62" s="171">
        <f>E62*F62</f>
        <v>0</v>
      </c>
      <c r="H62" s="172">
        <v>1.15E-3</v>
      </c>
      <c r="I62" s="172">
        <f>E62*H62</f>
        <v>2.76E-2</v>
      </c>
      <c r="J62" s="172">
        <v>0</v>
      </c>
      <c r="K62" s="172">
        <f>E62*J62</f>
        <v>0</v>
      </c>
      <c r="Q62" s="165">
        <v>2</v>
      </c>
      <c r="AA62" s="138">
        <v>12</v>
      </c>
      <c r="AB62" s="138">
        <v>0</v>
      </c>
      <c r="AC62" s="138">
        <v>16</v>
      </c>
      <c r="BB62" s="138">
        <v>2</v>
      </c>
      <c r="BC62" s="138">
        <f>IF(BB62=1,G62,0)</f>
        <v>0</v>
      </c>
      <c r="BD62" s="138">
        <f>IF(BB62=2,G62,0)</f>
        <v>0</v>
      </c>
      <c r="BE62" s="138">
        <f>IF(BB62=3,G62,0)</f>
        <v>0</v>
      </c>
      <c r="BF62" s="138">
        <f>IF(BB62=4,G62,0)</f>
        <v>0</v>
      </c>
      <c r="BG62" s="138">
        <f>IF(BB62=5,G62,0)</f>
        <v>0</v>
      </c>
    </row>
    <row r="63" spans="1:59" x14ac:dyDescent="0.2">
      <c r="A63" s="186"/>
      <c r="B63" s="187" t="s">
        <v>72</v>
      </c>
      <c r="C63" s="188" t="str">
        <f>CONCATENATE(B61," ",C61)</f>
        <v>711 Izolace proti vodě</v>
      </c>
      <c r="D63" s="186"/>
      <c r="E63" s="189"/>
      <c r="F63" s="189"/>
      <c r="G63" s="190">
        <f>SUM(G61:G62)</f>
        <v>0</v>
      </c>
      <c r="H63" s="191"/>
      <c r="I63" s="192">
        <f>SUM(I61:I62)</f>
        <v>2.76E-2</v>
      </c>
      <c r="J63" s="191"/>
      <c r="K63" s="192">
        <f>SUM(K61:K62)</f>
        <v>0</v>
      </c>
      <c r="Q63" s="165">
        <v>4</v>
      </c>
      <c r="BC63" s="193">
        <f>SUM(BC61:BC62)</f>
        <v>0</v>
      </c>
      <c r="BD63" s="193">
        <f>SUM(BD61:BD62)</f>
        <v>0</v>
      </c>
      <c r="BE63" s="193">
        <f>SUM(BE61:BE62)</f>
        <v>0</v>
      </c>
      <c r="BF63" s="193">
        <f>SUM(BF61:BF62)</f>
        <v>0</v>
      </c>
      <c r="BG63" s="193">
        <f>SUM(BG61:BG62)</f>
        <v>0</v>
      </c>
    </row>
    <row r="64" spans="1:59" x14ac:dyDescent="0.2">
      <c r="A64" s="158" t="s">
        <v>68</v>
      </c>
      <c r="B64" s="159" t="s">
        <v>146</v>
      </c>
      <c r="C64" s="160" t="s">
        <v>147</v>
      </c>
      <c r="D64" s="161"/>
      <c r="E64" s="162"/>
      <c r="F64" s="162"/>
      <c r="G64" s="163"/>
      <c r="H64" s="164"/>
      <c r="I64" s="164"/>
      <c r="J64" s="164"/>
      <c r="K64" s="164"/>
      <c r="Q64" s="165">
        <v>1</v>
      </c>
    </row>
    <row r="65" spans="1:59" ht="25.5" x14ac:dyDescent="0.2">
      <c r="A65" s="166">
        <v>17</v>
      </c>
      <c r="B65" s="167" t="s">
        <v>148</v>
      </c>
      <c r="C65" s="168" t="s">
        <v>149</v>
      </c>
      <c r="D65" s="169" t="s">
        <v>88</v>
      </c>
      <c r="E65" s="170">
        <v>0.6</v>
      </c>
      <c r="F65" s="170">
        <v>0</v>
      </c>
      <c r="G65" s="171">
        <f>E65*F65</f>
        <v>0</v>
      </c>
      <c r="H65" s="172">
        <v>2.7000000000000001E-3</v>
      </c>
      <c r="I65" s="172">
        <f>E65*H65</f>
        <v>1.6200000000000001E-3</v>
      </c>
      <c r="J65" s="172">
        <v>0</v>
      </c>
      <c r="K65" s="172">
        <f>E65*J65</f>
        <v>0</v>
      </c>
      <c r="Q65" s="165">
        <v>2</v>
      </c>
      <c r="AA65" s="138">
        <v>12</v>
      </c>
      <c r="AB65" s="138">
        <v>0</v>
      </c>
      <c r="AC65" s="138">
        <v>17</v>
      </c>
      <c r="BB65" s="138">
        <v>2</v>
      </c>
      <c r="BC65" s="138">
        <f>IF(BB65=1,G65,0)</f>
        <v>0</v>
      </c>
      <c r="BD65" s="138">
        <f>IF(BB65=2,G65,0)</f>
        <v>0</v>
      </c>
      <c r="BE65" s="138">
        <f>IF(BB65=3,G65,0)</f>
        <v>0</v>
      </c>
      <c r="BF65" s="138">
        <f>IF(BB65=4,G65,0)</f>
        <v>0</v>
      </c>
      <c r="BG65" s="138">
        <f>IF(BB65=5,G65,0)</f>
        <v>0</v>
      </c>
    </row>
    <row r="66" spans="1:59" x14ac:dyDescent="0.2">
      <c r="A66" s="166">
        <v>18</v>
      </c>
      <c r="B66" s="167" t="s">
        <v>150</v>
      </c>
      <c r="C66" s="168" t="s">
        <v>151</v>
      </c>
      <c r="D66" s="169" t="s">
        <v>88</v>
      </c>
      <c r="E66" s="170">
        <v>5</v>
      </c>
      <c r="F66" s="170">
        <v>0</v>
      </c>
      <c r="G66" s="171">
        <f>E66*F66</f>
        <v>0</v>
      </c>
      <c r="H66" s="172">
        <v>0</v>
      </c>
      <c r="I66" s="172">
        <f>E66*H66</f>
        <v>0</v>
      </c>
      <c r="J66" s="172">
        <v>-2.3E-3</v>
      </c>
      <c r="K66" s="172">
        <f>E66*J66</f>
        <v>-1.15E-2</v>
      </c>
      <c r="Q66" s="165">
        <v>2</v>
      </c>
      <c r="AA66" s="138">
        <v>12</v>
      </c>
      <c r="AB66" s="138">
        <v>0</v>
      </c>
      <c r="AC66" s="138">
        <v>18</v>
      </c>
      <c r="BB66" s="138">
        <v>2</v>
      </c>
      <c r="BC66" s="138">
        <f>IF(BB66=1,G66,0)</f>
        <v>0</v>
      </c>
      <c r="BD66" s="138">
        <f>IF(BB66=2,G66,0)</f>
        <v>0</v>
      </c>
      <c r="BE66" s="138">
        <f>IF(BB66=3,G66,0)</f>
        <v>0</v>
      </c>
      <c r="BF66" s="138">
        <f>IF(BB66=4,G66,0)</f>
        <v>0</v>
      </c>
      <c r="BG66" s="138">
        <f>IF(BB66=5,G66,0)</f>
        <v>0</v>
      </c>
    </row>
    <row r="67" spans="1:59" x14ac:dyDescent="0.2">
      <c r="A67" s="186"/>
      <c r="B67" s="187" t="s">
        <v>72</v>
      </c>
      <c r="C67" s="188" t="str">
        <f>CONCATENATE(B64," ",C64)</f>
        <v>764 Konstrukce klempířské</v>
      </c>
      <c r="D67" s="186"/>
      <c r="E67" s="189"/>
      <c r="F67" s="189"/>
      <c r="G67" s="190">
        <f>SUM(G64:G66)</f>
        <v>0</v>
      </c>
      <c r="H67" s="191"/>
      <c r="I67" s="192">
        <f>SUM(I64:I66)</f>
        <v>1.6200000000000001E-3</v>
      </c>
      <c r="J67" s="191"/>
      <c r="K67" s="192">
        <f>SUM(K64:K66)</f>
        <v>-1.15E-2</v>
      </c>
      <c r="Q67" s="165">
        <v>4</v>
      </c>
      <c r="BC67" s="193">
        <f>SUM(BC64:BC66)</f>
        <v>0</v>
      </c>
      <c r="BD67" s="193">
        <f>SUM(BD64:BD66)</f>
        <v>0</v>
      </c>
      <c r="BE67" s="193">
        <f>SUM(BE64:BE66)</f>
        <v>0</v>
      </c>
      <c r="BF67" s="193">
        <f>SUM(BF64:BF66)</f>
        <v>0</v>
      </c>
      <c r="BG67" s="193">
        <f>SUM(BG64:BG66)</f>
        <v>0</v>
      </c>
    </row>
    <row r="68" spans="1:59" x14ac:dyDescent="0.2">
      <c r="A68" s="158" t="s">
        <v>68</v>
      </c>
      <c r="B68" s="159" t="s">
        <v>152</v>
      </c>
      <c r="C68" s="160" t="s">
        <v>153</v>
      </c>
      <c r="D68" s="161"/>
      <c r="E68" s="162"/>
      <c r="F68" s="162"/>
      <c r="G68" s="163"/>
      <c r="H68" s="164"/>
      <c r="I68" s="164"/>
      <c r="J68" s="164"/>
      <c r="K68" s="164"/>
      <c r="Q68" s="165">
        <v>1</v>
      </c>
    </row>
    <row r="69" spans="1:59" ht="25.5" x14ac:dyDescent="0.2">
      <c r="A69" s="166">
        <v>19</v>
      </c>
      <c r="B69" s="167" t="s">
        <v>154</v>
      </c>
      <c r="C69" s="168" t="s">
        <v>155</v>
      </c>
      <c r="D69" s="169" t="s">
        <v>131</v>
      </c>
      <c r="E69" s="170">
        <v>1</v>
      </c>
      <c r="F69" s="170">
        <v>0</v>
      </c>
      <c r="G69" s="171">
        <f>E69*F69</f>
        <v>0</v>
      </c>
      <c r="H69" s="172">
        <v>1.7899999999999999E-2</v>
      </c>
      <c r="I69" s="172">
        <f>E69*H69</f>
        <v>1.7899999999999999E-2</v>
      </c>
      <c r="J69" s="172">
        <v>0</v>
      </c>
      <c r="K69" s="172">
        <f>E69*J69</f>
        <v>0</v>
      </c>
      <c r="Q69" s="165">
        <v>2</v>
      </c>
      <c r="AA69" s="138">
        <v>12</v>
      </c>
      <c r="AB69" s="138">
        <v>0</v>
      </c>
      <c r="AC69" s="138">
        <v>19</v>
      </c>
      <c r="BB69" s="138">
        <v>2</v>
      </c>
      <c r="BC69" s="138">
        <f>IF(BB69=1,G69,0)</f>
        <v>0</v>
      </c>
      <c r="BD69" s="138">
        <f>IF(BB69=2,G69,0)</f>
        <v>0</v>
      </c>
      <c r="BE69" s="138">
        <f>IF(BB69=3,G69,0)</f>
        <v>0</v>
      </c>
      <c r="BF69" s="138">
        <f>IF(BB69=4,G69,0)</f>
        <v>0</v>
      </c>
      <c r="BG69" s="138">
        <f>IF(BB69=5,G69,0)</f>
        <v>0</v>
      </c>
    </row>
    <row r="70" spans="1:59" x14ac:dyDescent="0.2">
      <c r="A70" s="166">
        <v>20</v>
      </c>
      <c r="B70" s="167" t="s">
        <v>156</v>
      </c>
      <c r="C70" s="168" t="s">
        <v>157</v>
      </c>
      <c r="D70" s="169" t="s">
        <v>131</v>
      </c>
      <c r="E70" s="170">
        <v>4</v>
      </c>
      <c r="F70" s="170">
        <v>0</v>
      </c>
      <c r="G70" s="171">
        <f>E70*F70</f>
        <v>0</v>
      </c>
      <c r="H70" s="172">
        <v>1.7899999999999999E-2</v>
      </c>
      <c r="I70" s="172">
        <f>E70*H70</f>
        <v>7.1599999999999997E-2</v>
      </c>
      <c r="J70" s="172">
        <v>0</v>
      </c>
      <c r="K70" s="172">
        <f>E70*J70</f>
        <v>0</v>
      </c>
      <c r="Q70" s="165">
        <v>2</v>
      </c>
      <c r="AA70" s="138">
        <v>12</v>
      </c>
      <c r="AB70" s="138">
        <v>0</v>
      </c>
      <c r="AC70" s="138">
        <v>20</v>
      </c>
      <c r="BB70" s="138">
        <v>2</v>
      </c>
      <c r="BC70" s="138">
        <f>IF(BB70=1,G70,0)</f>
        <v>0</v>
      </c>
      <c r="BD70" s="138">
        <f>IF(BB70=2,G70,0)</f>
        <v>0</v>
      </c>
      <c r="BE70" s="138">
        <f>IF(BB70=3,G70,0)</f>
        <v>0</v>
      </c>
      <c r="BF70" s="138">
        <f>IF(BB70=4,G70,0)</f>
        <v>0</v>
      </c>
      <c r="BG70" s="138">
        <f>IF(BB70=5,G70,0)</f>
        <v>0</v>
      </c>
    </row>
    <row r="71" spans="1:59" x14ac:dyDescent="0.2">
      <c r="A71" s="186"/>
      <c r="B71" s="187" t="s">
        <v>72</v>
      </c>
      <c r="C71" s="188" t="str">
        <f>CONCATENATE(B68," ",C68)</f>
        <v>766 Konstrukce truhlářské</v>
      </c>
      <c r="D71" s="186"/>
      <c r="E71" s="189"/>
      <c r="F71" s="189"/>
      <c r="G71" s="190">
        <f>SUM(G68:G70)</f>
        <v>0</v>
      </c>
      <c r="H71" s="191"/>
      <c r="I71" s="192">
        <f>SUM(I68:I70)</f>
        <v>8.9499999999999996E-2</v>
      </c>
      <c r="J71" s="191"/>
      <c r="K71" s="192">
        <f>SUM(K68:K70)</f>
        <v>0</v>
      </c>
      <c r="Q71" s="165">
        <v>4</v>
      </c>
      <c r="BC71" s="193">
        <f>SUM(BC68:BC70)</f>
        <v>0</v>
      </c>
      <c r="BD71" s="193">
        <f>SUM(BD68:BD70)</f>
        <v>0</v>
      </c>
      <c r="BE71" s="193">
        <f>SUM(BE68:BE70)</f>
        <v>0</v>
      </c>
      <c r="BF71" s="193">
        <f>SUM(BF68:BF70)</f>
        <v>0</v>
      </c>
      <c r="BG71" s="193">
        <f>SUM(BG68:BG70)</f>
        <v>0</v>
      </c>
    </row>
    <row r="72" spans="1:59" x14ac:dyDescent="0.2">
      <c r="A72" s="158" t="s">
        <v>68</v>
      </c>
      <c r="B72" s="159" t="s">
        <v>158</v>
      </c>
      <c r="C72" s="160" t="s">
        <v>159</v>
      </c>
      <c r="D72" s="161"/>
      <c r="E72" s="162"/>
      <c r="F72" s="162"/>
      <c r="G72" s="163"/>
      <c r="H72" s="164"/>
      <c r="I72" s="164"/>
      <c r="J72" s="164"/>
      <c r="K72" s="164"/>
      <c r="Q72" s="165">
        <v>1</v>
      </c>
    </row>
    <row r="73" spans="1:59" ht="25.5" x14ac:dyDescent="0.2">
      <c r="A73" s="166">
        <v>21</v>
      </c>
      <c r="B73" s="167" t="s">
        <v>160</v>
      </c>
      <c r="C73" s="168" t="s">
        <v>161</v>
      </c>
      <c r="D73" s="169" t="s">
        <v>162</v>
      </c>
      <c r="E73" s="170">
        <v>100</v>
      </c>
      <c r="F73" s="170">
        <v>0</v>
      </c>
      <c r="G73" s="171">
        <f>E73*F73</f>
        <v>0</v>
      </c>
      <c r="H73" s="172">
        <v>6.0000000000000002E-5</v>
      </c>
      <c r="I73" s="172">
        <f>E73*H73</f>
        <v>6.0000000000000001E-3</v>
      </c>
      <c r="J73" s="172">
        <v>-1E-3</v>
      </c>
      <c r="K73" s="172">
        <f>E73*J73</f>
        <v>-0.1</v>
      </c>
      <c r="Q73" s="165">
        <v>2</v>
      </c>
      <c r="AA73" s="138">
        <v>12</v>
      </c>
      <c r="AB73" s="138">
        <v>0</v>
      </c>
      <c r="AC73" s="138">
        <v>21</v>
      </c>
      <c r="BB73" s="138">
        <v>2</v>
      </c>
      <c r="BC73" s="138">
        <f>IF(BB73=1,G73,0)</f>
        <v>0</v>
      </c>
      <c r="BD73" s="138">
        <f>IF(BB73=2,G73,0)</f>
        <v>0</v>
      </c>
      <c r="BE73" s="138">
        <f>IF(BB73=3,G73,0)</f>
        <v>0</v>
      </c>
      <c r="BF73" s="138">
        <f>IF(BB73=4,G73,0)</f>
        <v>0</v>
      </c>
      <c r="BG73" s="138">
        <f>IF(BB73=5,G73,0)</f>
        <v>0</v>
      </c>
    </row>
    <row r="74" spans="1:59" x14ac:dyDescent="0.2">
      <c r="A74" s="166">
        <v>22</v>
      </c>
      <c r="B74" s="167" t="s">
        <v>163</v>
      </c>
      <c r="C74" s="168" t="s">
        <v>164</v>
      </c>
      <c r="D74" s="169" t="s">
        <v>71</v>
      </c>
      <c r="E74" s="170">
        <v>2</v>
      </c>
      <c r="F74" s="170">
        <v>0</v>
      </c>
      <c r="G74" s="171">
        <f>E74*F74</f>
        <v>0</v>
      </c>
      <c r="H74" s="172">
        <v>6.0000000000000002E-5</v>
      </c>
      <c r="I74" s="172">
        <f>E74*H74</f>
        <v>1.2E-4</v>
      </c>
      <c r="J74" s="172">
        <v>-1E-3</v>
      </c>
      <c r="K74" s="172">
        <f>E74*J74</f>
        <v>-2E-3</v>
      </c>
      <c r="Q74" s="165">
        <v>2</v>
      </c>
      <c r="AA74" s="138">
        <v>12</v>
      </c>
      <c r="AB74" s="138">
        <v>0</v>
      </c>
      <c r="AC74" s="138">
        <v>22</v>
      </c>
      <c r="BB74" s="138">
        <v>2</v>
      </c>
      <c r="BC74" s="138">
        <f>IF(BB74=1,G74,0)</f>
        <v>0</v>
      </c>
      <c r="BD74" s="138">
        <f>IF(BB74=2,G74,0)</f>
        <v>0</v>
      </c>
      <c r="BE74" s="138">
        <f>IF(BB74=3,G74,0)</f>
        <v>0</v>
      </c>
      <c r="BF74" s="138">
        <f>IF(BB74=4,G74,0)</f>
        <v>0</v>
      </c>
      <c r="BG74" s="138">
        <f>IF(BB74=5,G74,0)</f>
        <v>0</v>
      </c>
    </row>
    <row r="75" spans="1:59" x14ac:dyDescent="0.2">
      <c r="A75" s="186"/>
      <c r="B75" s="187" t="s">
        <v>72</v>
      </c>
      <c r="C75" s="188" t="str">
        <f>CONCATENATE(B72," ",C72)</f>
        <v>767 Konstrukce zámečnické</v>
      </c>
      <c r="D75" s="186"/>
      <c r="E75" s="189"/>
      <c r="F75" s="189"/>
      <c r="G75" s="190">
        <f>SUM(G72:G74)</f>
        <v>0</v>
      </c>
      <c r="H75" s="191"/>
      <c r="I75" s="192">
        <f>SUM(I72:I74)</f>
        <v>6.1200000000000004E-3</v>
      </c>
      <c r="J75" s="191"/>
      <c r="K75" s="192">
        <f>SUM(K72:K74)</f>
        <v>-0.10200000000000001</v>
      </c>
      <c r="Q75" s="165">
        <v>4</v>
      </c>
      <c r="BC75" s="193">
        <f>SUM(BC72:BC74)</f>
        <v>0</v>
      </c>
      <c r="BD75" s="193">
        <f>SUM(BD72:BD74)</f>
        <v>0</v>
      </c>
      <c r="BE75" s="193">
        <f>SUM(BE72:BE74)</f>
        <v>0</v>
      </c>
      <c r="BF75" s="193">
        <f>SUM(BF72:BF74)</f>
        <v>0</v>
      </c>
      <c r="BG75" s="193">
        <f>SUM(BG72:BG74)</f>
        <v>0</v>
      </c>
    </row>
    <row r="76" spans="1:59" x14ac:dyDescent="0.2">
      <c r="A76" s="158" t="s">
        <v>68</v>
      </c>
      <c r="B76" s="159" t="s">
        <v>165</v>
      </c>
      <c r="C76" s="160" t="s">
        <v>166</v>
      </c>
      <c r="D76" s="161"/>
      <c r="E76" s="162"/>
      <c r="F76" s="162"/>
      <c r="G76" s="163"/>
      <c r="H76" s="164"/>
      <c r="I76" s="164"/>
      <c r="J76" s="164"/>
      <c r="K76" s="164"/>
      <c r="Q76" s="165">
        <v>1</v>
      </c>
    </row>
    <row r="77" spans="1:59" ht="25.5" x14ac:dyDescent="0.2">
      <c r="A77" s="166">
        <v>23</v>
      </c>
      <c r="B77" s="167" t="s">
        <v>167</v>
      </c>
      <c r="C77" s="168" t="s">
        <v>168</v>
      </c>
      <c r="D77" s="169" t="s">
        <v>92</v>
      </c>
      <c r="E77" s="170">
        <v>23.4</v>
      </c>
      <c r="F77" s="170">
        <v>0</v>
      </c>
      <c r="G77" s="171">
        <f>E77*F77</f>
        <v>0</v>
      </c>
      <c r="H77" s="172">
        <v>1.018E-2</v>
      </c>
      <c r="I77" s="172">
        <f>E77*H77</f>
        <v>0.23821199999999998</v>
      </c>
      <c r="J77" s="172">
        <v>0</v>
      </c>
      <c r="K77" s="172">
        <f>E77*J77</f>
        <v>0</v>
      </c>
      <c r="Q77" s="165">
        <v>2</v>
      </c>
      <c r="AA77" s="138">
        <v>12</v>
      </c>
      <c r="AB77" s="138">
        <v>0</v>
      </c>
      <c r="AC77" s="138">
        <v>23</v>
      </c>
      <c r="BB77" s="138">
        <v>2</v>
      </c>
      <c r="BC77" s="138">
        <f>IF(BB77=1,G77,0)</f>
        <v>0</v>
      </c>
      <c r="BD77" s="138">
        <f>IF(BB77=2,G77,0)</f>
        <v>0</v>
      </c>
      <c r="BE77" s="138">
        <f>IF(BB77=3,G77,0)</f>
        <v>0</v>
      </c>
      <c r="BF77" s="138">
        <f>IF(BB77=4,G77,0)</f>
        <v>0</v>
      </c>
      <c r="BG77" s="138">
        <f>IF(BB77=5,G77,0)</f>
        <v>0</v>
      </c>
    </row>
    <row r="78" spans="1:59" ht="25.5" x14ac:dyDescent="0.2">
      <c r="A78" s="166">
        <v>24</v>
      </c>
      <c r="B78" s="167" t="s">
        <v>169</v>
      </c>
      <c r="C78" s="168" t="s">
        <v>170</v>
      </c>
      <c r="D78" s="169" t="s">
        <v>92</v>
      </c>
      <c r="E78" s="170">
        <v>25.308</v>
      </c>
      <c r="F78" s="170">
        <v>0</v>
      </c>
      <c r="G78" s="171">
        <f>E78*F78</f>
        <v>0</v>
      </c>
      <c r="H78" s="172">
        <v>2.197E-2</v>
      </c>
      <c r="I78" s="172">
        <f>E78*H78</f>
        <v>0.55601676</v>
      </c>
      <c r="J78" s="172">
        <v>0</v>
      </c>
      <c r="K78" s="172">
        <f>E78*J78</f>
        <v>0</v>
      </c>
      <c r="Q78" s="165">
        <v>2</v>
      </c>
      <c r="AA78" s="138">
        <v>12</v>
      </c>
      <c r="AB78" s="138">
        <v>0</v>
      </c>
      <c r="AC78" s="138">
        <v>24</v>
      </c>
      <c r="BB78" s="138">
        <v>2</v>
      </c>
      <c r="BC78" s="138">
        <f>IF(BB78=1,G78,0)</f>
        <v>0</v>
      </c>
      <c r="BD78" s="138">
        <f>IF(BB78=2,G78,0)</f>
        <v>0</v>
      </c>
      <c r="BE78" s="138">
        <f>IF(BB78=3,G78,0)</f>
        <v>0</v>
      </c>
      <c r="BF78" s="138">
        <f>IF(BB78=4,G78,0)</f>
        <v>0</v>
      </c>
      <c r="BG78" s="138">
        <f>IF(BB78=5,G78,0)</f>
        <v>0</v>
      </c>
    </row>
    <row r="79" spans="1:59" x14ac:dyDescent="0.2">
      <c r="A79" s="173"/>
      <c r="B79" s="174"/>
      <c r="C79" s="179" t="s">
        <v>171</v>
      </c>
      <c r="D79" s="180"/>
      <c r="E79" s="181">
        <v>23.4</v>
      </c>
      <c r="F79" s="182"/>
      <c r="G79" s="183"/>
      <c r="H79" s="184"/>
      <c r="I79" s="184"/>
      <c r="J79" s="184"/>
      <c r="K79" s="184"/>
      <c r="M79" s="138" t="s">
        <v>171</v>
      </c>
      <c r="O79" s="185"/>
      <c r="Q79" s="165"/>
    </row>
    <row r="80" spans="1:59" x14ac:dyDescent="0.2">
      <c r="A80" s="173"/>
      <c r="B80" s="174"/>
      <c r="C80" s="179" t="s">
        <v>172</v>
      </c>
      <c r="D80" s="180"/>
      <c r="E80" s="181">
        <v>1.9079999999999999</v>
      </c>
      <c r="F80" s="182"/>
      <c r="G80" s="183"/>
      <c r="H80" s="184"/>
      <c r="I80" s="184"/>
      <c r="J80" s="184"/>
      <c r="K80" s="184"/>
      <c r="M80" s="138" t="s">
        <v>172</v>
      </c>
      <c r="O80" s="185"/>
      <c r="Q80" s="165"/>
    </row>
    <row r="81" spans="1:59" ht="25.5" x14ac:dyDescent="0.2">
      <c r="A81" s="166">
        <v>25</v>
      </c>
      <c r="B81" s="167" t="s">
        <v>173</v>
      </c>
      <c r="C81" s="168" t="s">
        <v>174</v>
      </c>
      <c r="D81" s="169" t="s">
        <v>88</v>
      </c>
      <c r="E81" s="170">
        <v>0.6</v>
      </c>
      <c r="F81" s="170">
        <v>0</v>
      </c>
      <c r="G81" s="171">
        <f>E81*F81</f>
        <v>0</v>
      </c>
      <c r="H81" s="172">
        <v>4.8829999999999998E-2</v>
      </c>
      <c r="I81" s="172">
        <f>E81*H81</f>
        <v>2.9297999999999998E-2</v>
      </c>
      <c r="J81" s="172">
        <v>0</v>
      </c>
      <c r="K81" s="172">
        <f>E81*J81</f>
        <v>0</v>
      </c>
      <c r="Q81" s="165">
        <v>2</v>
      </c>
      <c r="AA81" s="138">
        <v>12</v>
      </c>
      <c r="AB81" s="138">
        <v>0</v>
      </c>
      <c r="AC81" s="138">
        <v>25</v>
      </c>
      <c r="BB81" s="138">
        <v>2</v>
      </c>
      <c r="BC81" s="138">
        <f>IF(BB81=1,G81,0)</f>
        <v>0</v>
      </c>
      <c r="BD81" s="138">
        <f>IF(BB81=2,G81,0)</f>
        <v>0</v>
      </c>
      <c r="BE81" s="138">
        <f>IF(BB81=3,G81,0)</f>
        <v>0</v>
      </c>
      <c r="BF81" s="138">
        <f>IF(BB81=4,G81,0)</f>
        <v>0</v>
      </c>
      <c r="BG81" s="138">
        <f>IF(BB81=5,G81,0)</f>
        <v>0</v>
      </c>
    </row>
    <row r="82" spans="1:59" x14ac:dyDescent="0.2">
      <c r="A82" s="186"/>
      <c r="B82" s="187" t="s">
        <v>72</v>
      </c>
      <c r="C82" s="188" t="str">
        <f>CONCATENATE(B76," ",C76)</f>
        <v>771 Podlahy z dlaždic a obklady</v>
      </c>
      <c r="D82" s="186"/>
      <c r="E82" s="189"/>
      <c r="F82" s="189"/>
      <c r="G82" s="190">
        <f>SUM(G76:G81)</f>
        <v>0</v>
      </c>
      <c r="H82" s="191"/>
      <c r="I82" s="192">
        <f>SUM(I76:I81)</f>
        <v>0.82352676000000002</v>
      </c>
      <c r="J82" s="191"/>
      <c r="K82" s="192">
        <f>SUM(K76:K81)</f>
        <v>0</v>
      </c>
      <c r="Q82" s="165">
        <v>4</v>
      </c>
      <c r="BC82" s="193">
        <f>SUM(BC76:BC81)</f>
        <v>0</v>
      </c>
      <c r="BD82" s="193">
        <f>SUM(BD76:BD81)</f>
        <v>0</v>
      </c>
      <c r="BE82" s="193">
        <f>SUM(BE76:BE81)</f>
        <v>0</v>
      </c>
      <c r="BF82" s="193">
        <f>SUM(BF76:BF81)</f>
        <v>0</v>
      </c>
      <c r="BG82" s="193">
        <f>SUM(BG76:BG81)</f>
        <v>0</v>
      </c>
    </row>
    <row r="83" spans="1:59" x14ac:dyDescent="0.2">
      <c r="A83" s="158" t="s">
        <v>68</v>
      </c>
      <c r="B83" s="159" t="s">
        <v>175</v>
      </c>
      <c r="C83" s="160" t="s">
        <v>176</v>
      </c>
      <c r="D83" s="161"/>
      <c r="E83" s="162"/>
      <c r="F83" s="162"/>
      <c r="G83" s="163"/>
      <c r="H83" s="164"/>
      <c r="I83" s="164"/>
      <c r="J83" s="164"/>
      <c r="K83" s="164"/>
      <c r="Q83" s="165">
        <v>1</v>
      </c>
    </row>
    <row r="84" spans="1:59" ht="25.5" x14ac:dyDescent="0.2">
      <c r="A84" s="166">
        <v>26</v>
      </c>
      <c r="B84" s="167" t="s">
        <v>177</v>
      </c>
      <c r="C84" s="168" t="s">
        <v>178</v>
      </c>
      <c r="D84" s="169" t="s">
        <v>92</v>
      </c>
      <c r="E84" s="170">
        <v>12</v>
      </c>
      <c r="F84" s="170">
        <v>0</v>
      </c>
      <c r="G84" s="171">
        <f>E84*F84</f>
        <v>0</v>
      </c>
      <c r="H84" s="172">
        <v>1.6310000000000002E-2</v>
      </c>
      <c r="I84" s="172">
        <f>E84*H84</f>
        <v>0.19572000000000001</v>
      </c>
      <c r="J84" s="172">
        <v>0</v>
      </c>
      <c r="K84" s="172">
        <f>E84*J84</f>
        <v>0</v>
      </c>
      <c r="Q84" s="165">
        <v>2</v>
      </c>
      <c r="AA84" s="138">
        <v>12</v>
      </c>
      <c r="AB84" s="138">
        <v>0</v>
      </c>
      <c r="AC84" s="138">
        <v>26</v>
      </c>
      <c r="BB84" s="138">
        <v>2</v>
      </c>
      <c r="BC84" s="138">
        <f>IF(BB84=1,G84,0)</f>
        <v>0</v>
      </c>
      <c r="BD84" s="138">
        <f>IF(BB84=2,G84,0)</f>
        <v>0</v>
      </c>
      <c r="BE84" s="138">
        <f>IF(BB84=3,G84,0)</f>
        <v>0</v>
      </c>
      <c r="BF84" s="138">
        <f>IF(BB84=4,G84,0)</f>
        <v>0</v>
      </c>
      <c r="BG84" s="138">
        <f>IF(BB84=5,G84,0)</f>
        <v>0</v>
      </c>
    </row>
    <row r="85" spans="1:59" x14ac:dyDescent="0.2">
      <c r="A85" s="173"/>
      <c r="B85" s="174"/>
      <c r="C85" s="179" t="s">
        <v>179</v>
      </c>
      <c r="D85" s="180"/>
      <c r="E85" s="181">
        <v>12</v>
      </c>
      <c r="F85" s="182"/>
      <c r="G85" s="183"/>
      <c r="H85" s="184"/>
      <c r="I85" s="184"/>
      <c r="J85" s="184"/>
      <c r="K85" s="184"/>
      <c r="M85" s="138" t="s">
        <v>179</v>
      </c>
      <c r="O85" s="185"/>
      <c r="Q85" s="165"/>
    </row>
    <row r="86" spans="1:59" x14ac:dyDescent="0.2">
      <c r="A86" s="186"/>
      <c r="B86" s="187" t="s">
        <v>72</v>
      </c>
      <c r="C86" s="188" t="str">
        <f>CONCATENATE(B83," ",C83)</f>
        <v>781 Obklady keramické</v>
      </c>
      <c r="D86" s="186"/>
      <c r="E86" s="189"/>
      <c r="F86" s="189"/>
      <c r="G86" s="190">
        <f>SUM(G83:G85)</f>
        <v>0</v>
      </c>
      <c r="H86" s="191"/>
      <c r="I86" s="192">
        <f>SUM(I83:I85)</f>
        <v>0.19572000000000001</v>
      </c>
      <c r="J86" s="191"/>
      <c r="K86" s="192">
        <f>SUM(K83:K85)</f>
        <v>0</v>
      </c>
      <c r="Q86" s="165">
        <v>4</v>
      </c>
      <c r="BC86" s="193">
        <f>SUM(BC83:BC85)</f>
        <v>0</v>
      </c>
      <c r="BD86" s="193">
        <f>SUM(BD83:BD85)</f>
        <v>0</v>
      </c>
      <c r="BE86" s="193">
        <f>SUM(BE83:BE85)</f>
        <v>0</v>
      </c>
      <c r="BF86" s="193">
        <f>SUM(BF83:BF85)</f>
        <v>0</v>
      </c>
      <c r="BG86" s="193">
        <f>SUM(BG83:BG85)</f>
        <v>0</v>
      </c>
    </row>
    <row r="87" spans="1:59" x14ac:dyDescent="0.2">
      <c r="A87" s="158" t="s">
        <v>68</v>
      </c>
      <c r="B87" s="159" t="s">
        <v>180</v>
      </c>
      <c r="C87" s="160" t="s">
        <v>181</v>
      </c>
      <c r="D87" s="161"/>
      <c r="E87" s="162"/>
      <c r="F87" s="162"/>
      <c r="G87" s="163"/>
      <c r="H87" s="164"/>
      <c r="I87" s="164"/>
      <c r="J87" s="164"/>
      <c r="K87" s="164"/>
      <c r="Q87" s="165">
        <v>1</v>
      </c>
    </row>
    <row r="88" spans="1:59" ht="25.5" x14ac:dyDescent="0.2">
      <c r="A88" s="166">
        <v>27</v>
      </c>
      <c r="B88" s="167" t="s">
        <v>182</v>
      </c>
      <c r="C88" s="168" t="s">
        <v>183</v>
      </c>
      <c r="D88" s="169" t="s">
        <v>92</v>
      </c>
      <c r="E88" s="170">
        <v>109.35</v>
      </c>
      <c r="F88" s="170">
        <v>0</v>
      </c>
      <c r="G88" s="171">
        <f>E88*F88</f>
        <v>0</v>
      </c>
      <c r="H88" s="172">
        <v>2.0000000000000001E-4</v>
      </c>
      <c r="I88" s="172">
        <f>E88*H88</f>
        <v>2.1870000000000001E-2</v>
      </c>
      <c r="J88" s="172">
        <v>0</v>
      </c>
      <c r="K88" s="172">
        <f>E88*J88</f>
        <v>0</v>
      </c>
      <c r="Q88" s="165">
        <v>2</v>
      </c>
      <c r="AA88" s="138">
        <v>12</v>
      </c>
      <c r="AB88" s="138">
        <v>0</v>
      </c>
      <c r="AC88" s="138">
        <v>27</v>
      </c>
      <c r="BB88" s="138">
        <v>2</v>
      </c>
      <c r="BC88" s="138">
        <f>IF(BB88=1,G88,0)</f>
        <v>0</v>
      </c>
      <c r="BD88" s="138">
        <f>IF(BB88=2,G88,0)</f>
        <v>0</v>
      </c>
      <c r="BE88" s="138">
        <f>IF(BB88=3,G88,0)</f>
        <v>0</v>
      </c>
      <c r="BF88" s="138">
        <f>IF(BB88=4,G88,0)</f>
        <v>0</v>
      </c>
      <c r="BG88" s="138">
        <f>IF(BB88=5,G88,0)</f>
        <v>0</v>
      </c>
    </row>
    <row r="89" spans="1:59" x14ac:dyDescent="0.2">
      <c r="A89" s="173"/>
      <c r="B89" s="174"/>
      <c r="C89" s="179" t="s">
        <v>184</v>
      </c>
      <c r="D89" s="180"/>
      <c r="E89" s="181">
        <v>109.35</v>
      </c>
      <c r="F89" s="182"/>
      <c r="G89" s="183"/>
      <c r="H89" s="184"/>
      <c r="I89" s="184"/>
      <c r="J89" s="184"/>
      <c r="K89" s="184"/>
      <c r="M89" s="138" t="s">
        <v>184</v>
      </c>
      <c r="O89" s="185"/>
      <c r="Q89" s="165"/>
    </row>
    <row r="90" spans="1:59" x14ac:dyDescent="0.2">
      <c r="A90" s="186"/>
      <c r="B90" s="187" t="s">
        <v>72</v>
      </c>
      <c r="C90" s="188" t="str">
        <f>CONCATENATE(B87," ",C87)</f>
        <v>784 Malby</v>
      </c>
      <c r="D90" s="186"/>
      <c r="E90" s="189"/>
      <c r="F90" s="189"/>
      <c r="G90" s="190">
        <f>SUM(G87:G89)</f>
        <v>0</v>
      </c>
      <c r="H90" s="191"/>
      <c r="I90" s="192">
        <f>SUM(I87:I89)</f>
        <v>2.1870000000000001E-2</v>
      </c>
      <c r="J90" s="191"/>
      <c r="K90" s="192">
        <f>SUM(K87:K89)</f>
        <v>0</v>
      </c>
      <c r="Q90" s="165">
        <v>4</v>
      </c>
      <c r="BC90" s="193">
        <f>SUM(BC87:BC89)</f>
        <v>0</v>
      </c>
      <c r="BD90" s="193">
        <f>SUM(BD87:BD89)</f>
        <v>0</v>
      </c>
      <c r="BE90" s="193">
        <f>SUM(BE87:BE89)</f>
        <v>0</v>
      </c>
      <c r="BF90" s="193">
        <f>SUM(BF87:BF89)</f>
        <v>0</v>
      </c>
      <c r="BG90" s="193">
        <f>SUM(BG87:BG89)</f>
        <v>0</v>
      </c>
    </row>
    <row r="91" spans="1:59" x14ac:dyDescent="0.2">
      <c r="E91" s="138"/>
    </row>
    <row r="92" spans="1:59" x14ac:dyDescent="0.2">
      <c r="E92" s="138"/>
    </row>
    <row r="93" spans="1:59" x14ac:dyDescent="0.2">
      <c r="E93" s="138"/>
    </row>
    <row r="94" spans="1:59" x14ac:dyDescent="0.2">
      <c r="E94" s="138"/>
    </row>
    <row r="95" spans="1:59" x14ac:dyDescent="0.2">
      <c r="E95" s="138"/>
    </row>
    <row r="96" spans="1:59" x14ac:dyDescent="0.2">
      <c r="E96" s="138"/>
    </row>
    <row r="97" spans="5:5" x14ac:dyDescent="0.2">
      <c r="E97" s="138"/>
    </row>
    <row r="98" spans="5:5" x14ac:dyDescent="0.2">
      <c r="E98" s="138"/>
    </row>
    <row r="99" spans="5:5" x14ac:dyDescent="0.2">
      <c r="E99" s="138"/>
    </row>
    <row r="100" spans="5:5" x14ac:dyDescent="0.2">
      <c r="E100" s="138"/>
    </row>
    <row r="101" spans="5:5" x14ac:dyDescent="0.2">
      <c r="E101" s="138"/>
    </row>
    <row r="102" spans="5:5" x14ac:dyDescent="0.2">
      <c r="E102" s="138"/>
    </row>
    <row r="103" spans="5:5" x14ac:dyDescent="0.2">
      <c r="E103" s="138"/>
    </row>
    <row r="104" spans="5:5" x14ac:dyDescent="0.2">
      <c r="E104" s="138"/>
    </row>
    <row r="105" spans="5:5" x14ac:dyDescent="0.2">
      <c r="E105" s="138"/>
    </row>
    <row r="106" spans="5:5" x14ac:dyDescent="0.2">
      <c r="E106" s="138"/>
    </row>
    <row r="107" spans="5:5" x14ac:dyDescent="0.2">
      <c r="E107" s="138"/>
    </row>
    <row r="108" spans="5:5" x14ac:dyDescent="0.2">
      <c r="E108" s="138"/>
    </row>
    <row r="109" spans="5:5" x14ac:dyDescent="0.2">
      <c r="E109" s="138"/>
    </row>
    <row r="110" spans="5:5" x14ac:dyDescent="0.2">
      <c r="E110" s="138"/>
    </row>
    <row r="111" spans="5:5" x14ac:dyDescent="0.2">
      <c r="E111" s="138"/>
    </row>
    <row r="112" spans="5:5" x14ac:dyDescent="0.2">
      <c r="E112" s="138"/>
    </row>
    <row r="113" spans="1:7" x14ac:dyDescent="0.2">
      <c r="E113" s="138"/>
    </row>
    <row r="114" spans="1:7" x14ac:dyDescent="0.2">
      <c r="A114" s="194"/>
      <c r="B114" s="194"/>
      <c r="C114" s="194"/>
      <c r="D114" s="194"/>
      <c r="E114" s="194"/>
      <c r="F114" s="194"/>
      <c r="G114" s="194"/>
    </row>
    <row r="115" spans="1:7" x14ac:dyDescent="0.2">
      <c r="A115" s="194"/>
      <c r="B115" s="194"/>
      <c r="C115" s="194"/>
      <c r="D115" s="194"/>
      <c r="E115" s="194"/>
      <c r="F115" s="194"/>
      <c r="G115" s="194"/>
    </row>
    <row r="116" spans="1:7" x14ac:dyDescent="0.2">
      <c r="A116" s="194"/>
      <c r="B116" s="194"/>
      <c r="C116" s="194"/>
      <c r="D116" s="194"/>
      <c r="E116" s="194"/>
      <c r="F116" s="194"/>
      <c r="G116" s="194"/>
    </row>
    <row r="117" spans="1:7" x14ac:dyDescent="0.2">
      <c r="A117" s="194"/>
      <c r="B117" s="194"/>
      <c r="C117" s="194"/>
      <c r="D117" s="194"/>
      <c r="E117" s="194"/>
      <c r="F117" s="194"/>
      <c r="G117" s="194"/>
    </row>
    <row r="118" spans="1:7" x14ac:dyDescent="0.2">
      <c r="E118" s="138"/>
    </row>
    <row r="119" spans="1:7" x14ac:dyDescent="0.2">
      <c r="E119" s="138"/>
    </row>
    <row r="120" spans="1:7" x14ac:dyDescent="0.2">
      <c r="E120" s="138"/>
    </row>
    <row r="121" spans="1:7" x14ac:dyDescent="0.2">
      <c r="E121" s="138"/>
    </row>
    <row r="122" spans="1:7" x14ac:dyDescent="0.2">
      <c r="E122" s="138"/>
    </row>
    <row r="123" spans="1:7" x14ac:dyDescent="0.2">
      <c r="E123" s="138"/>
    </row>
    <row r="124" spans="1:7" x14ac:dyDescent="0.2">
      <c r="E124" s="138"/>
    </row>
    <row r="125" spans="1:7" x14ac:dyDescent="0.2">
      <c r="E125" s="138"/>
    </row>
    <row r="126" spans="1:7" x14ac:dyDescent="0.2">
      <c r="E126" s="138"/>
    </row>
    <row r="127" spans="1:7" x14ac:dyDescent="0.2">
      <c r="E127" s="138"/>
    </row>
    <row r="128" spans="1:7" x14ac:dyDescent="0.2">
      <c r="E128" s="138"/>
    </row>
    <row r="129" spans="1:7" x14ac:dyDescent="0.2">
      <c r="E129" s="138"/>
    </row>
    <row r="130" spans="1:7" x14ac:dyDescent="0.2">
      <c r="E130" s="138"/>
    </row>
    <row r="131" spans="1:7" x14ac:dyDescent="0.2">
      <c r="E131" s="138"/>
    </row>
    <row r="132" spans="1:7" x14ac:dyDescent="0.2">
      <c r="E132" s="138"/>
    </row>
    <row r="133" spans="1:7" x14ac:dyDescent="0.2">
      <c r="E133" s="138"/>
    </row>
    <row r="134" spans="1:7" x14ac:dyDescent="0.2">
      <c r="E134" s="138"/>
    </row>
    <row r="135" spans="1:7" x14ac:dyDescent="0.2">
      <c r="E135" s="138"/>
    </row>
    <row r="136" spans="1:7" x14ac:dyDescent="0.2">
      <c r="E136" s="138"/>
    </row>
    <row r="137" spans="1:7" x14ac:dyDescent="0.2">
      <c r="E137" s="138"/>
    </row>
    <row r="138" spans="1:7" x14ac:dyDescent="0.2">
      <c r="E138" s="138"/>
    </row>
    <row r="139" spans="1:7" x14ac:dyDescent="0.2">
      <c r="E139" s="138"/>
    </row>
    <row r="140" spans="1:7" x14ac:dyDescent="0.2">
      <c r="E140" s="138"/>
    </row>
    <row r="141" spans="1:7" x14ac:dyDescent="0.2">
      <c r="E141" s="138"/>
    </row>
    <row r="142" spans="1:7" x14ac:dyDescent="0.2">
      <c r="E142" s="138"/>
    </row>
    <row r="143" spans="1:7" x14ac:dyDescent="0.2">
      <c r="A143" s="195"/>
      <c r="B143" s="195"/>
    </row>
    <row r="144" spans="1:7" x14ac:dyDescent="0.2">
      <c r="A144" s="194"/>
      <c r="B144" s="194"/>
      <c r="C144" s="197"/>
      <c r="D144" s="197"/>
      <c r="E144" s="198"/>
      <c r="F144" s="197"/>
      <c r="G144" s="199"/>
    </row>
    <row r="145" spans="1:7" x14ac:dyDescent="0.2">
      <c r="A145" s="200"/>
      <c r="B145" s="200"/>
      <c r="C145" s="194"/>
      <c r="D145" s="194"/>
      <c r="E145" s="201"/>
      <c r="F145" s="194"/>
      <c r="G145" s="194"/>
    </row>
    <row r="146" spans="1:7" x14ac:dyDescent="0.2">
      <c r="A146" s="194"/>
      <c r="B146" s="194"/>
      <c r="C146" s="194"/>
      <c r="D146" s="194"/>
      <c r="E146" s="201"/>
      <c r="F146" s="194"/>
      <c r="G146" s="194"/>
    </row>
    <row r="147" spans="1:7" x14ac:dyDescent="0.2">
      <c r="A147" s="194"/>
      <c r="B147" s="194"/>
      <c r="C147" s="194"/>
      <c r="D147" s="194"/>
      <c r="E147" s="201"/>
      <c r="F147" s="194"/>
      <c r="G147" s="194"/>
    </row>
    <row r="148" spans="1:7" x14ac:dyDescent="0.2">
      <c r="A148" s="194"/>
      <c r="B148" s="194"/>
      <c r="C148" s="194"/>
      <c r="D148" s="194"/>
      <c r="E148" s="201"/>
      <c r="F148" s="194"/>
      <c r="G148" s="194"/>
    </row>
    <row r="149" spans="1:7" x14ac:dyDescent="0.2">
      <c r="A149" s="194"/>
      <c r="B149" s="194"/>
      <c r="C149" s="194"/>
      <c r="D149" s="194"/>
      <c r="E149" s="201"/>
      <c r="F149" s="194"/>
      <c r="G149" s="194"/>
    </row>
    <row r="150" spans="1:7" x14ac:dyDescent="0.2">
      <c r="A150" s="194"/>
      <c r="B150" s="194"/>
      <c r="C150" s="194"/>
      <c r="D150" s="194"/>
      <c r="E150" s="201"/>
      <c r="F150" s="194"/>
      <c r="G150" s="194"/>
    </row>
    <row r="151" spans="1:7" x14ac:dyDescent="0.2">
      <c r="A151" s="194"/>
      <c r="B151" s="194"/>
      <c r="C151" s="194"/>
      <c r="D151" s="194"/>
      <c r="E151" s="201"/>
      <c r="F151" s="194"/>
      <c r="G151" s="194"/>
    </row>
    <row r="152" spans="1:7" x14ac:dyDescent="0.2">
      <c r="A152" s="194"/>
      <c r="B152" s="194"/>
      <c r="C152" s="194"/>
      <c r="D152" s="194"/>
      <c r="E152" s="201"/>
      <c r="F152" s="194"/>
      <c r="G152" s="194"/>
    </row>
    <row r="153" spans="1:7" x14ac:dyDescent="0.2">
      <c r="A153" s="194"/>
      <c r="B153" s="194"/>
      <c r="C153" s="194"/>
      <c r="D153" s="194"/>
      <c r="E153" s="201"/>
      <c r="F153" s="194"/>
      <c r="G153" s="194"/>
    </row>
    <row r="154" spans="1:7" x14ac:dyDescent="0.2">
      <c r="A154" s="194"/>
      <c r="B154" s="194"/>
      <c r="C154" s="194"/>
      <c r="D154" s="194"/>
      <c r="E154" s="201"/>
      <c r="F154" s="194"/>
      <c r="G154" s="194"/>
    </row>
    <row r="155" spans="1:7" x14ac:dyDescent="0.2">
      <c r="A155" s="194"/>
      <c r="B155" s="194"/>
      <c r="C155" s="194"/>
      <c r="D155" s="194"/>
      <c r="E155" s="201"/>
      <c r="F155" s="194"/>
      <c r="G155" s="194"/>
    </row>
    <row r="156" spans="1:7" x14ac:dyDescent="0.2">
      <c r="A156" s="194"/>
      <c r="B156" s="194"/>
      <c r="C156" s="194"/>
      <c r="D156" s="194"/>
      <c r="E156" s="201"/>
      <c r="F156" s="194"/>
      <c r="G156" s="194"/>
    </row>
    <row r="157" spans="1:7" x14ac:dyDescent="0.2">
      <c r="A157" s="194"/>
      <c r="B157" s="194"/>
      <c r="C157" s="194"/>
      <c r="D157" s="194"/>
      <c r="E157" s="201"/>
      <c r="F157" s="194"/>
      <c r="G157" s="194"/>
    </row>
  </sheetData>
  <mergeCells count="31">
    <mergeCell ref="C85:D85"/>
    <mergeCell ref="C89:D89"/>
    <mergeCell ref="C79:D79"/>
    <mergeCell ref="C80:D80"/>
    <mergeCell ref="C55:D55"/>
    <mergeCell ref="C59:D59"/>
    <mergeCell ref="C47:D47"/>
    <mergeCell ref="C51:G51"/>
    <mergeCell ref="C36:D36"/>
    <mergeCell ref="C38:D38"/>
    <mergeCell ref="C40:D40"/>
    <mergeCell ref="C42:D42"/>
    <mergeCell ref="C43:D43"/>
    <mergeCell ref="C25:D25"/>
    <mergeCell ref="C26:D26"/>
    <mergeCell ref="C27:D27"/>
    <mergeCell ref="C28:D28"/>
    <mergeCell ref="C30:D30"/>
    <mergeCell ref="C32:D32"/>
    <mergeCell ref="C13:D13"/>
    <mergeCell ref="C15:D15"/>
    <mergeCell ref="C19:D19"/>
    <mergeCell ref="C21:D21"/>
    <mergeCell ref="A1:I1"/>
    <mergeCell ref="A3:B3"/>
    <mergeCell ref="A4:B4"/>
    <mergeCell ref="G4:I4"/>
    <mergeCell ref="C9:G9"/>
    <mergeCell ref="C10:D10"/>
    <mergeCell ref="C11:D11"/>
    <mergeCell ref="C12:D12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Delta 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</dc:creator>
  <cp:lastModifiedBy>Dvořák</cp:lastModifiedBy>
  <dcterms:created xsi:type="dcterms:W3CDTF">2014-01-06T08:51:56Z</dcterms:created>
  <dcterms:modified xsi:type="dcterms:W3CDTF">2014-01-06T09:02:12Z</dcterms:modified>
</cp:coreProperties>
</file>