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3880" yWindow="65416" windowWidth="24240" windowHeight="17640" activeTab="1"/>
  </bookViews>
  <sheets>
    <sheet name="Rekapitulace stavby" sheetId="1" r:id="rId1"/>
    <sheet name="01 - SO 01-01 Stavební část" sheetId="2" r:id="rId2"/>
    <sheet name="02 - SO 01-02 Odpadní pot..." sheetId="3" r:id="rId3"/>
    <sheet name="03 - SO 01-03 Zpevněné pl..." sheetId="4" r:id="rId4"/>
    <sheet name="04 - SO 01-04 Oplocení" sheetId="5" r:id="rId5"/>
    <sheet name="02 - SO 02 Čerpací stanic..." sheetId="6" r:id="rId6"/>
    <sheet name="01 - SO 03-01 Hlavní dešť..." sheetId="7" r:id="rId7"/>
    <sheet name="02 - SO 03-02 Oddílná kan..." sheetId="8" r:id="rId8"/>
    <sheet name="04 - SO 04 Záchytné příko..." sheetId="9" r:id="rId9"/>
    <sheet name="06 - SO 06 Vodovodní příp..." sheetId="10" r:id="rId10"/>
    <sheet name="07 - SO 07 Příjezdová kom..." sheetId="11" r:id="rId11"/>
    <sheet name="Seznam figur" sheetId="14" r:id="rId12"/>
    <sheet name="Pokyny pro vyplnění" sheetId="13" r:id="rId13"/>
  </sheets>
  <externalReferences>
    <externalReference r:id="rId16"/>
  </externalReferences>
  <definedNames>
    <definedName name="_xlnm._FilterDatabase" localSheetId="1" hidden="1">'01 - SO 01-01 Stavební část'!$C$111:$K$809</definedName>
    <definedName name="_xlnm._FilterDatabase" localSheetId="6" hidden="1">'01 - SO 03-01 Hlavní dešť...'!$C$105:$K$843</definedName>
    <definedName name="_xlnm._FilterDatabase" localSheetId="2" hidden="1">'02 - SO 01-02 Odpadní pot...'!$C$91:$K$260</definedName>
    <definedName name="_xlnm._FilterDatabase" localSheetId="5" hidden="1">'02 - SO 02 Čerpací stanic...'!$C$84:$K$153</definedName>
    <definedName name="_xlnm._FilterDatabase" localSheetId="7" hidden="1">'02 - SO 03-02 Oddílná kan...'!$C$95:$K$487</definedName>
    <definedName name="_xlnm._FilterDatabase" localSheetId="3" hidden="1">'03 - SO 01-03 Zpevněné pl...'!$C$89:$K$182</definedName>
    <definedName name="_xlnm._FilterDatabase" localSheetId="4" hidden="1">'04 - SO 01-04 Oplocení'!$C$93:$K$164</definedName>
    <definedName name="_xlnm._FilterDatabase" localSheetId="8" hidden="1">'04 - SO 04 Záchytné příko...'!$C$86:$K$367</definedName>
    <definedName name="_xlnm._FilterDatabase" localSheetId="9" hidden="1">'06 - SO 06 Vodovodní příp...'!$C$84:$K$225</definedName>
    <definedName name="_xlnm._FilterDatabase" localSheetId="10" hidden="1">'07 - SO 07 Příjezdová kom...'!$C$84:$K$160</definedName>
    <definedName name="_xlnm.Print_Area" localSheetId="1">'01 - SO 01-01 Stavební část'!$C$4:$J$41,'01 - SO 01-01 Stavební část'!$C$47:$J$91,'01 - SO 01-01 Stavební část'!$C$97:$K$809</definedName>
    <definedName name="_xlnm.Print_Area" localSheetId="6">'01 - SO 03-01 Hlavní dešť...'!$C$4:$J$41,'01 - SO 03-01 Hlavní dešť...'!$C$47:$J$85,'01 - SO 03-01 Hlavní dešť...'!$C$91:$K$843</definedName>
    <definedName name="_xlnm.Print_Area" localSheetId="2">'02 - SO 01-02 Odpadní pot...'!$C$4:$J$41,'02 - SO 01-02 Odpadní pot...'!$C$47:$J$71,'02 - SO 01-02 Odpadní pot...'!$C$77:$K$260</definedName>
    <definedName name="_xlnm.Print_Area" localSheetId="5">'02 - SO 02 Čerpací stanic...'!$C$4:$J$39,'02 - SO 02 Čerpací stanic...'!$C$45:$J$66,'02 - SO 02 Čerpací stanic...'!$C$72:$K$153</definedName>
    <definedName name="_xlnm.Print_Area" localSheetId="7">'02 - SO 03-02 Oddílná kan...'!$C$4:$J$41,'02 - SO 03-02 Oddílná kan...'!$C$47:$J$75,'02 - SO 03-02 Oddílná kan...'!$C$81:$K$487</definedName>
    <definedName name="_xlnm.Print_Area" localSheetId="3">'03 - SO 01-03 Zpevněné pl...'!$C$4:$J$41,'03 - SO 01-03 Zpevněné pl...'!$C$47:$J$69,'03 - SO 01-03 Zpevněné pl...'!$C$75:$K$182</definedName>
    <definedName name="_xlnm.Print_Area" localSheetId="4">'04 - SO 01-04 Oplocení'!$C$4:$J$41,'04 - SO 01-04 Oplocení'!$C$47:$J$73,'04 - SO 01-04 Oplocení'!$C$79:$K$164</definedName>
    <definedName name="_xlnm.Print_Area" localSheetId="8">'04 - SO 04 Záchytné příko...'!$C$4:$J$39,'04 - SO 04 Záchytné příko...'!$C$45:$J$68,'04 - SO 04 Záchytné příko...'!$C$74:$K$367</definedName>
    <definedName name="_xlnm.Print_Area" localSheetId="9">'06 - SO 06 Vodovodní příp...'!$C$4:$J$39,'06 - SO 06 Vodovodní příp...'!$C$45:$J$66,'06 - SO 06 Vodovodní příp...'!$C$72:$K$225</definedName>
    <definedName name="_xlnm.Print_Area" localSheetId="10">'07 - SO 07 Příjezdová kom...'!$C$4:$J$39,'07 - SO 07 Příjezdová kom...'!$C$45:$J$66,'07 - SO 07 Příjezdová kom...'!$C$72:$K$160</definedName>
    <definedName name="_xlnm.Print_Area" localSheetId="1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stavby'!$C$42:$AQ$67</definedName>
    <definedName name="_xlnm.Print_Area" localSheetId="11">'Seznam figur'!$C$4:$G$823</definedName>
    <definedName name="_xlnm.Print_Titles" localSheetId="0">'Rekapitulace stavby'!$52:$52</definedName>
    <definedName name="_xlnm.Print_Titles" localSheetId="1">'01 - SO 01-01 Stavební část'!$111:$111</definedName>
    <definedName name="_xlnm.Print_Titles" localSheetId="2">'02 - SO 01-02 Odpadní pot...'!$91:$91</definedName>
    <definedName name="_xlnm.Print_Titles" localSheetId="3">'03 - SO 01-03 Zpevněné pl...'!$89:$89</definedName>
    <definedName name="_xlnm.Print_Titles" localSheetId="4">'04 - SO 01-04 Oplocení'!$93:$93</definedName>
    <definedName name="_xlnm.Print_Titles" localSheetId="5">'02 - SO 02 Čerpací stanic...'!$84:$84</definedName>
    <definedName name="_xlnm.Print_Titles" localSheetId="6">'01 - SO 03-01 Hlavní dešť...'!$105:$105</definedName>
    <definedName name="_xlnm.Print_Titles" localSheetId="7">'02 - SO 03-02 Oddílná kan...'!$95:$95</definedName>
    <definedName name="_xlnm.Print_Titles" localSheetId="8">'04 - SO 04 Záchytné příko...'!$86:$86</definedName>
    <definedName name="_xlnm.Print_Titles" localSheetId="9">'06 - SO 06 Vodovodní příp...'!$84:$84</definedName>
    <definedName name="_xlnm.Print_Titles" localSheetId="10">'07 - SO 07 Příjezdová kom...'!$84:$84</definedName>
    <definedName name="_xlnm.Print_Titles" localSheetId="11">'Seznam figur'!$9:$9</definedName>
  </definedNames>
  <calcPr calcId="162913"/>
</workbook>
</file>

<file path=xl/sharedStrings.xml><?xml version="1.0" encoding="utf-8"?>
<sst xmlns="http://schemas.openxmlformats.org/spreadsheetml/2006/main" count="29548" uniqueCount="3274">
  <si>
    <t>Export Komplet</t>
  </si>
  <si>
    <t>VZ</t>
  </si>
  <si>
    <t>2.0</t>
  </si>
  <si>
    <t/>
  </si>
  <si>
    <t>False</t>
  </si>
  <si>
    <t>{10703429-ac3a-4fc8-b258-7b1204264905}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</si>
  <si>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</si>
  <si>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</si>
  <si>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</si>
  <si>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</si>
  <si>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</si>
  <si>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</si>
  <si>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</si>
  <si>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</si>
  <si>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</si>
  <si>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935_19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</si>
  <si>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</si>
  <si>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</si>
  <si>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Branná, odkanalizování obce - ČOV a kanalizace - etapa 1a</t>
  </si>
  <si>
    <t>KSO:</t>
  </si>
  <si>
    <t>CC-CZ:</t>
  </si>
  <si>
    <t>Místo:</t>
  </si>
  <si>
    <t>Třeboň - místní část Branná</t>
  </si>
  <si>
    <t>Datum:</t>
  </si>
  <si>
    <t>20. 8. 2019</t>
  </si>
  <si>
    <t>Zadavatel:</t>
  </si>
  <si>
    <t>IČ:</t>
  </si>
  <si>
    <t>Město Třeboň</t>
  </si>
  <si>
    <t>DIČ:</t>
  </si>
  <si>
    <t>Uchazeč:</t>
  </si>
  <si>
    <t>Vyplň údaj</t>
  </si>
  <si>
    <t>Projektant:</t>
  </si>
  <si>
    <t>PROVOD - inženýrská společnost s 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</si>
  <si>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</si>
  <si>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</si>
  <si>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</si>
  <si>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</si>
  <si>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</si>
  <si>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</si>
  <si>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</si>
  <si>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</si>
  <si>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</si>
  <si>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</si>
  <si>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</si>
  <si>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</si>
  <si>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</si>
  <si>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</si>
  <si>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</si>
  <si>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</si>
  <si>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</si>
  <si>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</si>
  <si>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</si>
  <si>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</si>
  <si>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</si>
  <si>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</si>
  <si>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</si>
  <si>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</si>
  <si>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</si>
  <si>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</si>
  <si>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</si>
  <si>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</si>
  <si>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</si>
  <si>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</si>
  <si>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</si>
  <si>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</si>
  <si>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</si>
  <si>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</si>
  <si>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</si>
  <si>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</si>
  <si>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</si>
  <si>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</si>
  <si>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</si>
  <si>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</si>
  <si>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</si>
  <si>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</si>
  <si>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</si>
  <si>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</si>
  <si>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SO 01 Čistírna odpadních vod</t>
  </si>
  <si>
    <t>STA</t>
  </si>
  <si>
    <t>1</t>
  </si>
  <si>
    <t>{2ae89142-421e-4516-a1f5-12c2993249ae}</t>
  </si>
  <si>
    <t>2</t>
  </si>
  <si>
    <t>/</t>
  </si>
  <si>
    <t>SO 01-01 Stavební část</t>
  </si>
  <si>
    <t>Soupis</t>
  </si>
  <si>
    <t>{ef4b44e2-a91e-4519-97b1-8ec292709c1d}</t>
  </si>
  <si>
    <t>02</t>
  </si>
  <si>
    <t>SO 01-02 Odpadní potrubí</t>
  </si>
  <si>
    <t>{78af8cf1-1aae-4ff0-9a33-e3604c5fb05d}</t>
  </si>
  <si>
    <t>03</t>
  </si>
  <si>
    <t>SO 01-03 Zpevněné plochy a terenní úpravy</t>
  </si>
  <si>
    <t>{dd02744a-4a7f-4ee6-9ff0-74da8c5150ae}</t>
  </si>
  <si>
    <t>04</t>
  </si>
  <si>
    <t>SO 01-04 Oplocení</t>
  </si>
  <si>
    <t>{7c8b9a47-b929-4ef9-b383-ee76b6e582c0}</t>
  </si>
  <si>
    <t>SO 02 Čerpací stanice odpadních vod</t>
  </si>
  <si>
    <t>{3e0665db-b42c-4712-9e0f-c1bd3d1bfa6d}</t>
  </si>
  <si>
    <t>SO 03 Kanalizace</t>
  </si>
  <si>
    <t>{12bc7f56-e806-44c9-ab54-9f6e792639c2}</t>
  </si>
  <si>
    <t>SO 03-01 Hlavní dešťová kanalizace</t>
  </si>
  <si>
    <t>{8c270d1b-1a23-4510-874a-b47337f6f238}</t>
  </si>
  <si>
    <t>SO 03-02 Oddílná kanalizace obecní</t>
  </si>
  <si>
    <t>{0bca3daf-f4f0-40a5-ad70-41bbbcf437fc}</t>
  </si>
  <si>
    <t>SO 04 Záchytné příkopy dešťových vod</t>
  </si>
  <si>
    <t>{284ed909-979a-48a3-bc95-564e56a4db67}</t>
  </si>
  <si>
    <t>06</t>
  </si>
  <si>
    <t>SO 06 Vodovodní přípojka</t>
  </si>
  <si>
    <t>{b042270d-43de-4774-9ebc-d07e69028399}</t>
  </si>
  <si>
    <t>07</t>
  </si>
  <si>
    <t>SO 07 Příjezdová komunikace</t>
  </si>
  <si>
    <t>{e1c55ed1-2723-4f3c-862a-afefe114db8b}</t>
  </si>
  <si>
    <t>O</t>
  </si>
  <si>
    <t>keramický obklad - plocha</t>
  </si>
  <si>
    <t>m2</t>
  </si>
  <si>
    <t>46,5</t>
  </si>
  <si>
    <t>OS</t>
  </si>
  <si>
    <t>obvod stavby</t>
  </si>
  <si>
    <t>m</t>
  </si>
  <si>
    <t>37,4</t>
  </si>
  <si>
    <t>KRYCÍ LIST SOUPISU PRACÍ</t>
  </si>
  <si>
    <t>PP</t>
  </si>
  <si>
    <t>plocha podlahy  1NP</t>
  </si>
  <si>
    <t>m3</t>
  </si>
  <si>
    <t>42,71</t>
  </si>
  <si>
    <t>ps</t>
  </si>
  <si>
    <t>plocha střechy</t>
  </si>
  <si>
    <t>125,4</t>
  </si>
  <si>
    <t>výkop pro nádrže</t>
  </si>
  <si>
    <t>603,288</t>
  </si>
  <si>
    <t>z</t>
  </si>
  <si>
    <t>Zásyp nádrží</t>
  </si>
  <si>
    <t>222,484</t>
  </si>
  <si>
    <t>Objekt:</t>
  </si>
  <si>
    <t>01 - SO 01 Čistírna odpadních vod</t>
  </si>
  <si>
    <t>Soupis:</t>
  </si>
  <si>
    <t>01 - SO 01-01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</si>
  <si>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</si>
  <si>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</si>
  <si>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</si>
  <si>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</si>
  <si>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</si>
  <si>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</si>
  <si>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</si>
  <si>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</si>
  <si>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</si>
  <si>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</si>
  <si>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</si>
  <si>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</si>
  <si>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</si>
  <si>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</si>
  <si>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</si>
  <si>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</si>
  <si>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</si>
  <si>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</si>
  <si>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</si>
  <si>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</si>
  <si>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</si>
  <si>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</si>
  <si>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</si>
  <si>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</si>
  <si>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</si>
  <si>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</si>
  <si>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</si>
  <si>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</si>
  <si>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</si>
  <si>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</si>
  <si>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</si>
  <si>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</si>
  <si>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</si>
  <si>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</si>
  <si>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</si>
  <si>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</si>
  <si>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</si>
  <si>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</si>
  <si>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</si>
  <si>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</si>
  <si>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</si>
  <si>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</si>
  <si>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</si>
  <si>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</si>
  <si>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</si>
  <si>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</si>
  <si>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</si>
  <si>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</si>
  <si>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</si>
  <si>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</si>
  <si>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s uvažovaným průměrným přítokem do 500 l/min</t>
  </si>
  <si>
    <t>hod</t>
  </si>
  <si>
    <t>CS ÚRS 2019 02</t>
  </si>
  <si>
    <t>4</t>
  </si>
  <si>
    <t>1758765988</t>
  </si>
  <si>
    <t>VV</t>
  </si>
  <si>
    <t>60*24 "Přepočtené koeficientem množství</t>
  </si>
  <si>
    <t>115101301</t>
  </si>
  <si>
    <t>Pohotovost záložní čerpací soupravy pro dopravní výšku do 10 m s uvažovaným průměrným přítokem do 500 l/min</t>
  </si>
  <si>
    <t>den</t>
  </si>
  <si>
    <t>-146752096</t>
  </si>
  <si>
    <t>3</t>
  </si>
  <si>
    <t>121101102</t>
  </si>
  <si>
    <t>Sejmutí ornice nebo lesní půdy s vodorovným přemístěním na hromady v místě upotřebení nebo na dočasné či trvalé skládky se složením, na vzdálenost přes 50 do 100 m</t>
  </si>
  <si>
    <t>1224299476</t>
  </si>
  <si>
    <t>(23*21)*0,2 "plocha dotčená stavbou</t>
  </si>
  <si>
    <t>131101202</t>
  </si>
  <si>
    <t>Hloubení zapažených jam a zářezů s urovnáním dna do předepsaného profilu a spádu v horninách tř. 1 a 2 přes 100 do 1 000 m3</t>
  </si>
  <si>
    <t>241572688</t>
  </si>
  <si>
    <t>v*0,3</t>
  </si>
  <si>
    <t>5</t>
  </si>
  <si>
    <t>131201202</t>
  </si>
  <si>
    <t>Hloubení zapažených jam a zářezů s urovnáním dna do předepsaného profilu a spádu v hornině tř. 3 přes 100 do 1 000 m3</t>
  </si>
  <si>
    <t>782680433</t>
  </si>
  <si>
    <t xml:space="preserve">13,3*10,8*4,2  "výkop pro nádrž </t>
  </si>
  <si>
    <t>Součet</t>
  </si>
  <si>
    <t>v*0,6</t>
  </si>
  <si>
    <t>6</t>
  </si>
  <si>
    <t>131401202</t>
  </si>
  <si>
    <t>Hloubení zapažených jam a zářezů s urovnáním dna do předepsaného profilu a spádu v hornině tř. 5 přes 100 do 1 000 m3</t>
  </si>
  <si>
    <t>1488496803</t>
  </si>
  <si>
    <t>v*0,1</t>
  </si>
  <si>
    <t>7</t>
  </si>
  <si>
    <t>153112111</t>
  </si>
  <si>
    <t>Zřízení beraněných stěn z ocelových štětovnic z terénu nastražení štětovnic ve standardních podmínkách, délky do 10 m</t>
  </si>
  <si>
    <t>1918310459</t>
  </si>
  <si>
    <t>(13,3+10,8)*2*7   " obvod nádrže, štětovnice dl.7m</t>
  </si>
  <si>
    <t>8</t>
  </si>
  <si>
    <t>153112122</t>
  </si>
  <si>
    <t>Zřízení beraněných stěn z ocelových štětovnic z terénu zaberanění štětovnic ve standardních podmínkách, délky do 8 m</t>
  </si>
  <si>
    <t>776296497</t>
  </si>
  <si>
    <t>9</t>
  </si>
  <si>
    <t>153113112</t>
  </si>
  <si>
    <t>Vytažení stěn z ocelových štětovnic zaberaněných z terénu délky do 12 m ve standardních podmínkách, zaberaněných na hloubku do 8 m</t>
  </si>
  <si>
    <t>-34337026</t>
  </si>
  <si>
    <t>10</t>
  </si>
  <si>
    <t>M</t>
  </si>
  <si>
    <t>t</t>
  </si>
  <si>
    <t>1446526440</t>
  </si>
  <si>
    <t>337,4*155,5*0,001*0,5  "opotřebení štětovnic - 50% poř. ceny</t>
  </si>
  <si>
    <t>11</t>
  </si>
  <si>
    <t>222111114</t>
  </si>
  <si>
    <t>Rychlostní diamantové vrtání průměru do 56 mm do úklonu 45° v hl 0 až 25 m v hornině tř. III a IV</t>
  </si>
  <si>
    <t>-74885989</t>
  </si>
  <si>
    <t>120  "vrty pro zemní kotvy</t>
  </si>
  <si>
    <t>12</t>
  </si>
  <si>
    <t>153811112</t>
  </si>
  <si>
    <t>Osazení kotev tyčových bez provedení vrtu, zainjektování a napnutí kotvy při délce přes 5 m a průměru přes 28 do 32 mm</t>
  </si>
  <si>
    <t>1786778598</t>
  </si>
  <si>
    <t xml:space="preserve">20*6  " zemní kotvy, dl. 6m, po 2m </t>
  </si>
  <si>
    <t>13</t>
  </si>
  <si>
    <t>13021041</t>
  </si>
  <si>
    <t>tyč ocelová žebírková DIN 488 výztuž do betonu D 32mm</t>
  </si>
  <si>
    <t>1843791274</t>
  </si>
  <si>
    <t>120*6,3*0,001</t>
  </si>
  <si>
    <t>14</t>
  </si>
  <si>
    <t>153891112</t>
  </si>
  <si>
    <t>Osazení a rozebrání ocelové roznášecí konstrukce z válcovaných profilů a plechů pod kotvy, trny nebo táhla při osazení, o hmotnosti jednotlivých částí konstrukce přes 40 do 200 kg</t>
  </si>
  <si>
    <t>kg</t>
  </si>
  <si>
    <t>-266670871</t>
  </si>
  <si>
    <t>(13,3+10,8)*2*15,8  "převázka IPE160</t>
  </si>
  <si>
    <t>13010748</t>
  </si>
  <si>
    <t>ocel profilová IPE 160 jakost 11 375</t>
  </si>
  <si>
    <t>-1286692724</t>
  </si>
  <si>
    <t>761,56*0,001 "Přepočtené koeficientem množství</t>
  </si>
  <si>
    <t>16</t>
  </si>
  <si>
    <t>161101103</t>
  </si>
  <si>
    <t>Svislé přemístění výkopku bez naložení do dopravní nádoby avšak s vyprázdněním dopravní nádoby na hromadu nebo do dopravního prostředku z horniny tř. 1 až 4, při hloubce výkopu přes 4 do 6 m</t>
  </si>
  <si>
    <t>2103575779</t>
  </si>
  <si>
    <t>v*0,9</t>
  </si>
  <si>
    <t>17</t>
  </si>
  <si>
    <t>161101153</t>
  </si>
  <si>
    <t>Svislé přemístění výkopku bez naložení do dopravní nádoby avšak s vyprázdněním dopravní nádoby na hromadu nebo do dopravního prostředku z horniny tř. 5 až 7, při hloubce výkopu přes 4 do 6 m</t>
  </si>
  <si>
    <t>-1526841834</t>
  </si>
  <si>
    <t>18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</si>
  <si>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</si>
  <si>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</si>
  <si>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786317340</t>
  </si>
  <si>
    <t>Meziskládka - zbylý výkopek bude použit k obsypu objektu  SO 01-03</t>
  </si>
  <si>
    <t>v  "výkopek k použítí</t>
  </si>
  <si>
    <t>z " zásyp objektu - zpět</t>
  </si>
  <si>
    <t>19</t>
  </si>
  <si>
    <t>162301151</t>
  </si>
  <si>
    <t>Vodorovné přemístění výkopku nebo sypaniny po suchu na obvyklém dopravním prostředku, bez naložení výkopku, avšak se složením bez rozhrnutí z horniny tř. 5 až 7 na vzdálenost přes 50 do 500 m</t>
  </si>
  <si>
    <t>-2026955465</t>
  </si>
  <si>
    <t>20</t>
  </si>
  <si>
    <t>174101101</t>
  </si>
  <si>
    <t>Zásyp sypaninou z jakékoliv horniny s uložením výkopku ve vrstvách se zhutněním jam, šachet, rýh nebo kolem objektů v těchto vykopávkách</t>
  </si>
  <si>
    <t>-1282665646</t>
  </si>
  <si>
    <t>v "výkop</t>
  </si>
  <si>
    <t>-10,5*8*3,85 " nádrž</t>
  </si>
  <si>
    <t>-10,556 "podkladní beton"</t>
  </si>
  <si>
    <t>-(40,992+5,856) "podsyp</t>
  </si>
  <si>
    <t>Zakládání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</si>
  <si>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</si>
  <si>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</si>
  <si>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-1535232862</t>
  </si>
  <si>
    <t>44  "drenážní potrubí DN 125 ve výkopu</t>
  </si>
  <si>
    <t>22</t>
  </si>
  <si>
    <t>271532211R</t>
  </si>
  <si>
    <t>Podsyp pod základové konstrukce se zhutněním a urovnáním povrchu z kameniva hrubého, frakce 63-125 mm</t>
  </si>
  <si>
    <t>1362070309</t>
  </si>
  <si>
    <t>12,2*9,6*0,35  "štěrkový podsyp  tl.400mm</t>
  </si>
  <si>
    <t>23</t>
  </si>
  <si>
    <t>271562211</t>
  </si>
  <si>
    <t>Podsyp pod základové konstrukce se zhutněním a urovnáním povrchu z kameniva drobného, frakce 0 - 4 mm</t>
  </si>
  <si>
    <t>-505164249</t>
  </si>
  <si>
    <t>12,2*9,6*0,05  "štěrkový podsyp dorovnání horního povrchu</t>
  </si>
  <si>
    <t>24</t>
  </si>
  <si>
    <t>273313511</t>
  </si>
  <si>
    <t>Základy z betonu prostého desky z betonu kamenem neprokládaného tř. C 12/15</t>
  </si>
  <si>
    <t>1400927936</t>
  </si>
  <si>
    <t>11,6*9,1*0,1  "podkladní beton</t>
  </si>
  <si>
    <t>25</t>
  </si>
  <si>
    <t>273351121</t>
  </si>
  <si>
    <t>Bednění základů desek zřízení</t>
  </si>
  <si>
    <t>-2099688272</t>
  </si>
  <si>
    <t>(11,6+9,1)*2*0,1  "deska</t>
  </si>
  <si>
    <t>26</t>
  </si>
  <si>
    <t>273351122</t>
  </si>
  <si>
    <t>Bednění základů desek odstranění</t>
  </si>
  <si>
    <t>-23268429</t>
  </si>
  <si>
    <t>Svislé a kompletní konstrukce</t>
  </si>
  <si>
    <t>27</t>
  </si>
  <si>
    <t>311235121</t>
  </si>
  <si>
    <t>Zdivo jednovrstvé z cihel děrovaných broušených na celoplošnou tenkovrstvou maltu, pevnost cihel do P10, tl. zdiva 200 mm</t>
  </si>
  <si>
    <t>-428336544</t>
  </si>
  <si>
    <t>(3,4+3,9)*2,5-0,8*2  " příčka provozu</t>
  </si>
  <si>
    <t>28</t>
  </si>
  <si>
    <t>311236121</t>
  </si>
  <si>
    <t>Zdivo jednovrstvé zvukově izolační z cihel děrovaných spojených na pero a drážku na maltu cementovou M10, pevnost cihel do P15, tl. zdiva 250 mm</t>
  </si>
  <si>
    <t>859690427</t>
  </si>
  <si>
    <t>(3,65+3,05)*2,5-0,8*2  "příčka dmychárny</t>
  </si>
  <si>
    <t>29</t>
  </si>
  <si>
    <t>311237121</t>
  </si>
  <si>
    <t>Zdivo jednovrstvé tepelně izolační z cihel děrovaných broušených na tenkovrstvou maltu, součinitel prostupu tepla U přes 0,22 do 0,26, tl. zdiva 380 mm</t>
  </si>
  <si>
    <t>-62631641</t>
  </si>
  <si>
    <t>(10,2+8,1)*2*2,5  " obvodové zdivo</t>
  </si>
  <si>
    <t>8,1*3  "štíty</t>
  </si>
  <si>
    <t>-(1,6*2,1+1,2*2,1+0,9*0,9*4)  "dveře, okna</t>
  </si>
  <si>
    <t>30</t>
  </si>
  <si>
    <t>342244211</t>
  </si>
  <si>
    <t>Příčky jednoduché z cihel děrovaných broušených, na tenkovrstvou maltu, pevnost cihel do P15, tl. příčky 115 mm</t>
  </si>
  <si>
    <t>-492462994</t>
  </si>
  <si>
    <t>(1,4*2+3,4)*2,5-(0,6*2*2+0,8*2) "příčky wc</t>
  </si>
  <si>
    <t>31</t>
  </si>
  <si>
    <t>317168051</t>
  </si>
  <si>
    <t>Překlady keramické vysoké osazené do maltového lože, šířky překladu 70 mm výšky 238 mm, délky 1000 mm</t>
  </si>
  <si>
    <t>kus</t>
  </si>
  <si>
    <t>494326107</t>
  </si>
  <si>
    <t>4*4  "PŘ1</t>
  </si>
  <si>
    <t>32</t>
  </si>
  <si>
    <t>317168052</t>
  </si>
  <si>
    <t>Překlady keramické vysoké osazené do maltového lože, šířky překladu 70 mm výšky 238 mm, délky 1250 mm</t>
  </si>
  <si>
    <t>199953922</t>
  </si>
  <si>
    <t>4*3  "PŘ2</t>
  </si>
  <si>
    <t>3  "PŘ5</t>
  </si>
  <si>
    <t>2  "PŘ6</t>
  </si>
  <si>
    <t>2*1  "PŘ7</t>
  </si>
  <si>
    <t>33</t>
  </si>
  <si>
    <t>317168053</t>
  </si>
  <si>
    <t>Překlady keramické vysoké osazené do maltového lože, šířky překladu 70 mm výšky 238 mm, délky 1500 mm</t>
  </si>
  <si>
    <t>1948477170</t>
  </si>
  <si>
    <t>4  "PŘ3</t>
  </si>
  <si>
    <t>34</t>
  </si>
  <si>
    <t>317168057</t>
  </si>
  <si>
    <t>Překlady keramické vysoké osazené do maltového lože, šířky překladu 70 mm výšky 238 mm, délky 2500 mm</t>
  </si>
  <si>
    <t>-201760168</t>
  </si>
  <si>
    <t>4  "PŘ4</t>
  </si>
  <si>
    <t>35</t>
  </si>
  <si>
    <t>317998115</t>
  </si>
  <si>
    <t>Izolace tepelná mezi překlady z pěnového polystyrenu výšky 24 cm, tloušťky 100 mm</t>
  </si>
  <si>
    <t>-880582829</t>
  </si>
  <si>
    <t>4*1+5*1,25+1*1,5+1*2,5</t>
  </si>
  <si>
    <t>36</t>
  </si>
  <si>
    <t>380311532</t>
  </si>
  <si>
    <t>Kompletní konstrukce čistíren odpadních vod, nádrží, vodojemů, kanálů z betonu prostého bez zvýšených nároků na prostředí tř. C 12/15, tl. přes 150 do 300 mm</t>
  </si>
  <si>
    <t>504788160</t>
  </si>
  <si>
    <t>Spádové betony</t>
  </si>
  <si>
    <t>12,15*0,18  "nádrž kalu 07, tl. 250 - 110mm</t>
  </si>
  <si>
    <t>8,1*0,11  "čerpací jímka 02, tl. 170 - 50mm</t>
  </si>
  <si>
    <t>8,4*0,11  "denitrifikace 03,  tl.170 - 50mm</t>
  </si>
  <si>
    <t>(1,9*0,9-(0,9/3*(1,4*1,4+sqrt(1,4*1,4*0,5*0,5)+0,5*0,5)))*2  "jímka kalu + nádrž kalu 01+06</t>
  </si>
  <si>
    <t>37</t>
  </si>
  <si>
    <t>380326122</t>
  </si>
  <si>
    <t>Kompletní konstrukce čistíren odpadních vod, nádrží, vodojemů, kanálů z betonu železového bez výztuže a bednění se zvýšenými nároky na prostředí tř. C 25/30, tl. přes 150 do 300 mm</t>
  </si>
  <si>
    <t>1097444568</t>
  </si>
  <si>
    <t>(9,7++1,6+4,2+2,7*2)*4,9*0,3  "Vnitřní příčky tl.300mm</t>
  </si>
  <si>
    <t>(2,7*9,7+4,2*4)*0,25  "strop tl.250mm</t>
  </si>
  <si>
    <t>38</t>
  </si>
  <si>
    <t>380326133</t>
  </si>
  <si>
    <t>Kompletní konstrukce čistíren odpadních vod, nádrží, vodojemů, kanálů z betonu železového bez výztuže a bednění se zvýšenými nároky na prostředí tř. C 30/37, tl. přes 300 mm</t>
  </si>
  <si>
    <t>1125803206</t>
  </si>
  <si>
    <t>11,3*8,8*0,4  "dno nádrže tl.400mm</t>
  </si>
  <si>
    <t>(10,5+7,2)*2*4,9*0,4  "obvodové stěny nádrže, tl.400mm</t>
  </si>
  <si>
    <t>39</t>
  </si>
  <si>
    <t>380356231</t>
  </si>
  <si>
    <t>Bednění kompletních konstrukcí čistíren odpadních vod, nádrží, vodojemů, kanálů konstrukcí neomítaných z betonu prostého nebo železového ploch rovinných zřízení</t>
  </si>
  <si>
    <t>-1210700050</t>
  </si>
  <si>
    <t>(11,3+8,8)*2*0,4  "dno nádrže tl.400mm</t>
  </si>
  <si>
    <t>(10,5+7,2)*2*4,9*2  "obvodové stěny nádrže, tl.400mm</t>
  </si>
  <si>
    <t>(9,7++1,6+4,2+2,7*2)*4,9*2  "Vnitřní příčky tl.300mm</t>
  </si>
  <si>
    <t>(2,7*9,7+4,2*4)  "strop tl.250mm</t>
  </si>
  <si>
    <t>40</t>
  </si>
  <si>
    <t>380356232</t>
  </si>
  <si>
    <t>Bednění kompletních konstrukcí čistíren odpadních vod, nádrží, vodojemů, kanálů konstrukcí neomítaných z betonu prostého nebo železového ploch rovinných odstranění</t>
  </si>
  <si>
    <t>-1795491395</t>
  </si>
  <si>
    <t>41</t>
  </si>
  <si>
    <t>380361006</t>
  </si>
  <si>
    <t>Výztuž kompletních konstrukcí čistíren odpadních vod, nádrží, vodojemů, kanálů z oceli 10 505 (R) nebo BSt 500</t>
  </si>
  <si>
    <t>-458004610</t>
  </si>
  <si>
    <t xml:space="preserve">(109,16+41,471)*0,14  "výztuž 140kg/m3 betonu </t>
  </si>
  <si>
    <t>42</t>
  </si>
  <si>
    <t>311101213</t>
  </si>
  <si>
    <t xml:space="preserve"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</t>
  </si>
  <si>
    <t>2056546201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</si>
  <si>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0,05 do 0,10 m2</t>
  </si>
  <si>
    <t>2*0,3 "prostupy 0,2x0,5 vnitřními příčkami</t>
  </si>
  <si>
    <t>0,3  " prostup 1,9x0,8 z 02 do 01</t>
  </si>
  <si>
    <t>43</t>
  </si>
  <si>
    <t>631351111R</t>
  </si>
  <si>
    <t>Bednění otvorů a prostupů zřízení</t>
  </si>
  <si>
    <t>-1816237225</t>
  </si>
  <si>
    <t>(0,5+0,2)*2*0,3*2  "prostupy 0,5x0,2</t>
  </si>
  <si>
    <t>(1,9+0,8)*2*0,3  "prostup  1,9x0,8</t>
  </si>
  <si>
    <t>44</t>
  </si>
  <si>
    <t>631351112R</t>
  </si>
  <si>
    <t>Bednění otvorů a prostupů odstranění</t>
  </si>
  <si>
    <t>-1300574349</t>
  </si>
  <si>
    <t>45</t>
  </si>
  <si>
    <t>311101212</t>
  </si>
  <si>
    <t>655591876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</si>
  <si>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0,02 do 0,05 m2</t>
  </si>
  <si>
    <t>0,4*2  "prostupy stěnou nádrže 2x DN250</t>
  </si>
  <si>
    <t>46</t>
  </si>
  <si>
    <t>28611153</t>
  </si>
  <si>
    <t>trubka kanalizační PVC DN 250x2000 mm SN8</t>
  </si>
  <si>
    <t>1609530831</t>
  </si>
  <si>
    <t>Vodorovné konstrukce</t>
  </si>
  <si>
    <t>47</t>
  </si>
  <si>
    <t>417321414</t>
  </si>
  <si>
    <t>Ztužující pásy a věnce z betonu železového (bez výztuže) tř. C 20/25</t>
  </si>
  <si>
    <t>276277676</t>
  </si>
  <si>
    <t>OS*0,3*0,25  " věnec  obvodového zdiva</t>
  </si>
  <si>
    <t>4,8*4*0,3*0,25  "štítový věnec</t>
  </si>
  <si>
    <t xml:space="preserve">(10,6+8,1)*2  "obvod stavby vnější </t>
  </si>
  <si>
    <t>48</t>
  </si>
  <si>
    <t>417351115</t>
  </si>
  <si>
    <t>Bednění bočnic ztužujících pásů a věnců včetně vzpěr zřízení</t>
  </si>
  <si>
    <t>-294197380</t>
  </si>
  <si>
    <t>OS*0,25*2  " věnec obvodový</t>
  </si>
  <si>
    <t>4,8*4*0,25*2 "věnec štítový</t>
  </si>
  <si>
    <t>49</t>
  </si>
  <si>
    <t>417351116</t>
  </si>
  <si>
    <t>Bednění bočnic ztužujících pásů a věnců včetně vzpěr odstranění</t>
  </si>
  <si>
    <t>-997237131</t>
  </si>
  <si>
    <t>50</t>
  </si>
  <si>
    <t>417361821</t>
  </si>
  <si>
    <t>Výztuž ztužujících pásů a věnců z betonářské oceli 10 505 (R) nebo BSt 500</t>
  </si>
  <si>
    <t>1744451531</t>
  </si>
  <si>
    <t>4,245*0,09 "Přepočtené koeficientem množství</t>
  </si>
  <si>
    <t>Úpravy povrchů, podlahy a osazování výplní</t>
  </si>
  <si>
    <t>51</t>
  </si>
  <si>
    <t>612121101</t>
  </si>
  <si>
    <t>Zatření spár vnitřních povrchů cementovou maltou, ploch z cihel stěn</t>
  </si>
  <si>
    <t>-1177198977</t>
  </si>
  <si>
    <t>vnitřní plocha stěn</t>
  </si>
  <si>
    <t>(10,2+7,3)*2*2,6-(1,6*2+1,2*2)  " obvodové zdivo</t>
  </si>
  <si>
    <t>((3,65+3,05)*2,6-0,8*2)*2  "příčka dmychárny</t>
  </si>
  <si>
    <t>((3,4+3,9)*2,6-0,8*2)*2  " příčka provozu</t>
  </si>
  <si>
    <t>((1,4*2+3,4)*2,6-(0,6*2*2+0,8*2))*2 "příčky wc</t>
  </si>
  <si>
    <t>52</t>
  </si>
  <si>
    <t>612131101</t>
  </si>
  <si>
    <t>Podkladní a spojovací vrstva vnitřních omítaných ploch cementový postřik nanášený ručně celoplošně stěn</t>
  </si>
  <si>
    <t>1343431141</t>
  </si>
  <si>
    <t>53</t>
  </si>
  <si>
    <t>612321121</t>
  </si>
  <si>
    <t>Omítka vápenocementová vnitřních ploch nanášená ručně jednovrstvá, tloušťky do 10 mm hladká svislých konstrukcí stěn</t>
  </si>
  <si>
    <t>1171672122</t>
  </si>
  <si>
    <t>část plochy pod obklad</t>
  </si>
  <si>
    <t>(5,9+3,7+3,9+3,05)*2-0,8*2*2  "komunikační prostor 09</t>
  </si>
  <si>
    <t>(1,4*4+2,25*2)*2-0,6*2*3  "WC,umývárna 12,13</t>
  </si>
  <si>
    <t>54</t>
  </si>
  <si>
    <t>612321141</t>
  </si>
  <si>
    <t>Omítka vápenocementová vnitřních ploch nanášená ručně dvouvrstvá, tloušťky jádrové omítky do 10 mm a tloušťky štuku do 3 mm štuková svislých konstrukcí stěn</t>
  </si>
  <si>
    <t>208057806</t>
  </si>
  <si>
    <t>-O "plocha obkladu</t>
  </si>
  <si>
    <t>55</t>
  </si>
  <si>
    <t>612321191</t>
  </si>
  <si>
    <t>Omítka vápenocementová vnitřních ploch nanášená ručně Příplatek k cenám za každých dalších i započatých 5 mm tloušťky omítky přes 10 mm stěn</t>
  </si>
  <si>
    <t>1478491443</t>
  </si>
  <si>
    <t>56</t>
  </si>
  <si>
    <t>619991001</t>
  </si>
  <si>
    <t>Zakrytí vnitřních ploch před znečištěním včetně pozdějšího odkrytí podlah fólií přilepenou lepící páskou</t>
  </si>
  <si>
    <t>190720829</t>
  </si>
  <si>
    <t>PP "plocha podlahy 1NP</t>
  </si>
  <si>
    <t>57</t>
  </si>
  <si>
    <t>622121101</t>
  </si>
  <si>
    <t>Zatření spár vnějších povrchů cementovou maltou, ploch z cihel stěn</t>
  </si>
  <si>
    <t>-398898949</t>
  </si>
  <si>
    <t>OS*2,4  "vnější stěny</t>
  </si>
  <si>
    <t>58</t>
  </si>
  <si>
    <t>622131101</t>
  </si>
  <si>
    <t>Podkladní a spojovací vrstva vnějších omítaných ploch cementový postřik nanášený ručně celoplošně stěn</t>
  </si>
  <si>
    <t>2125924471</t>
  </si>
  <si>
    <t>59</t>
  </si>
  <si>
    <t>622321141</t>
  </si>
  <si>
    <t>Omítka vápenocementová vnějších ploch nanášená ručně dvouvrstvá, tloušťky jádrové omítky do 15 mm a tloušťky štuku do 3 mm štuková stěn</t>
  </si>
  <si>
    <t>-196274590</t>
  </si>
  <si>
    <t>60</t>
  </si>
  <si>
    <t>622321191</t>
  </si>
  <si>
    <t>Omítka vápenocementová vnějších ploch nanášená ručně Příplatek k cenám za každých dalších i započatých 5 mm tloušťky omítky přes 15 mm stěn</t>
  </si>
  <si>
    <t>1695127505</t>
  </si>
  <si>
    <t>61</t>
  </si>
  <si>
    <t>622142001</t>
  </si>
  <si>
    <t>Potažení vnějších ploch pletivem v ploše nebo pruzích, na plném podkladu sklovláknitým vtlačením do tmelu stěn</t>
  </si>
  <si>
    <t>-163109756</t>
  </si>
  <si>
    <t>OS*0,6  "soklová fasáda</t>
  </si>
  <si>
    <t>62</t>
  </si>
  <si>
    <t>622531031</t>
  </si>
  <si>
    <t>Omítka tenkovrstvá silikonová vnějších ploch probarvená, včetně penetrace podkladu zrnitá, tloušťky 3,0 mm stěn</t>
  </si>
  <si>
    <t>-1477420883</t>
  </si>
  <si>
    <t>OS*0,4  "soklová fasáda</t>
  </si>
  <si>
    <t>63</t>
  </si>
  <si>
    <t>629991011</t>
  </si>
  <si>
    <t>Zakrytí vnějších ploch před znečištěním včetně pozdějšího odkrytí výplní otvorů a svislých ploch fólií přilepenou lepící páskou</t>
  </si>
  <si>
    <t>-1223681507</t>
  </si>
  <si>
    <t>1,2*2,1+1,6*2,1+0,9*0,9*4+0,6*0,6*4  "okna dveře</t>
  </si>
  <si>
    <t>64</t>
  </si>
  <si>
    <t>631311224</t>
  </si>
  <si>
    <t>Mazanina z betonu prostého se zvýšenými nároky na prostředí tl. přes 80 do 120 mm tř. C 25/30</t>
  </si>
  <si>
    <t>-11947581</t>
  </si>
  <si>
    <t>PP*0,09 "mazanina tl.90mm -podlaha</t>
  </si>
  <si>
    <t>65</t>
  </si>
  <si>
    <t>631362021</t>
  </si>
  <si>
    <t>Výztuž mazanin ze svařovaných sítí z drátů typu KARI</t>
  </si>
  <si>
    <t>-1635414199</t>
  </si>
  <si>
    <t>PP*1,1*3,1*0,001  "KARI 150/150/6</t>
  </si>
  <si>
    <t>66</t>
  </si>
  <si>
    <t>634112123</t>
  </si>
  <si>
    <t>Obvodová dilatace mezi stěnou a mazaninou nebo potěrem podlahovým páskem z pěnového PE s fólií tl. do 10 mm, výšky 80 mm</t>
  </si>
  <si>
    <t>-986281504</t>
  </si>
  <si>
    <t>9,8*2+3,4*4+3,7*2*1,4*4+3,7+2,8</t>
  </si>
  <si>
    <t>67</t>
  </si>
  <si>
    <t>642942111</t>
  </si>
  <si>
    <t>Osazování zárubní nebo rámů kovových dveřních lisovaných nebo z úhelníků bez dveřních křídel na cementovou maltu, plochy otvoru do 2,5 m2</t>
  </si>
  <si>
    <t>1398733409</t>
  </si>
  <si>
    <t>68</t>
  </si>
  <si>
    <t>55331346</t>
  </si>
  <si>
    <t>zárubeň ocelová pro běžné zdění a porobeton 100 levá/pravá 600</t>
  </si>
  <si>
    <t>1409050101</t>
  </si>
  <si>
    <t>2  "dveře L5</t>
  </si>
  <si>
    <t>69</t>
  </si>
  <si>
    <t>55331414</t>
  </si>
  <si>
    <t>zárubeň ocelová pro běžné zdění a porobeton s drážkou 150 levá/pravá 800</t>
  </si>
  <si>
    <t>1331125591</t>
  </si>
  <si>
    <t>1  "L4 dveře</t>
  </si>
  <si>
    <t>Trubní vedení</t>
  </si>
  <si>
    <t>70</t>
  </si>
  <si>
    <t>895111141</t>
  </si>
  <si>
    <t>Drenážní šachtice normální z betonových dílců typ Šn 100 hl. do 0,5 m</t>
  </si>
  <si>
    <t>-1698331205</t>
  </si>
  <si>
    <t xml:space="preserve">2  "čerpací jímky ve výkopu , hl. 1m, D 1000 </t>
  </si>
  <si>
    <t>71</t>
  </si>
  <si>
    <t>895111149</t>
  </si>
  <si>
    <t>Drenážní šachtice normální z betonových dílců typ Šn 100 Příplatek k ceně za každých dalších i započatých 0,5 m hl.</t>
  </si>
  <si>
    <t>-496700514</t>
  </si>
  <si>
    <t>72</t>
  </si>
  <si>
    <t>899103112</t>
  </si>
  <si>
    <t>Osazení poklopů litinových a ocelových včetně rámů pro třídu zatížení B125, C250</t>
  </si>
  <si>
    <t>407409455</t>
  </si>
  <si>
    <t>73</t>
  </si>
  <si>
    <t>631260321</t>
  </si>
  <si>
    <t xml:space="preserve">vstupní poklop 600 x 1200 - vyjímatelný,prochotěsný, s rámem, vč. kotevních prvků,  mater.: kompozit </t>
  </si>
  <si>
    <t>-722658722</t>
  </si>
  <si>
    <t>vstupní poklop 600 x 1200 - vyjímatelný,prochotěsný, s rámem, vč. kotevních prvků,  mater.: kompozit</t>
  </si>
  <si>
    <t>74</t>
  </si>
  <si>
    <t>631260351</t>
  </si>
  <si>
    <t>vstupní poklop, vyjímatelný s rámem, prachotěsný, vč. kotevních prvků, 600x600mm, mater.: kompozit</t>
  </si>
  <si>
    <t>527357249</t>
  </si>
  <si>
    <t>Ostatní konstrukce a práce, bourání</t>
  </si>
  <si>
    <t>75</t>
  </si>
  <si>
    <t>933901111</t>
  </si>
  <si>
    <t>Zkoušky objektů a vymývání provedení zkoušky vodotěsnosti betonové nádrže jakéhokoliv druhu a tvaru, o obsahu do 1000 m3</t>
  </si>
  <si>
    <t>-1407535689</t>
  </si>
  <si>
    <t>(1,9+8,1+8,4+18,1+13+1,92+12,15)*4,6  "objem nádrží</t>
  </si>
  <si>
    <t xml:space="preserve"> čerpání balastní a zkušební vody, vč. čerpací techniky,</t>
  </si>
  <si>
    <t>76</t>
  </si>
  <si>
    <t>933901311</t>
  </si>
  <si>
    <t>Zkoušky objektů a vymývání naplnění a vyprázdnění nádrže pro účely vymývací (proplachovací) o obsahu do 1000 m3</t>
  </si>
  <si>
    <t>1653965562</t>
  </si>
  <si>
    <t>77</t>
  </si>
  <si>
    <t>081139100</t>
  </si>
  <si>
    <t>voda povrchová pro jinou potřebu průmyslu a služeb</t>
  </si>
  <si>
    <t>281196796</t>
  </si>
  <si>
    <t>78</t>
  </si>
  <si>
    <t>941111121</t>
  </si>
  <si>
    <t>Montáž lešení řadového trubkového lehkého pracovního s podlahami s provozním zatížením tř. 3 do 200 kg/m2 šířky tř. W09 přes 0,9 do 1,2 m, výšky do 10 m</t>
  </si>
  <si>
    <t>-2110721438</t>
  </si>
  <si>
    <t>OS*2,7+8,1*3  "venkovní obvod stavby</t>
  </si>
  <si>
    <t>79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</si>
  <si>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</si>
  <si>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</si>
  <si>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-1458201108</t>
  </si>
  <si>
    <t>125,28*30 "Přepočtené koeficientem množství</t>
  </si>
  <si>
    <t>80</t>
  </si>
  <si>
    <t>941111821</t>
  </si>
  <si>
    <t>Demontáž lešení řadového trubkového lehkého pracovního s podlahami s provozním zatížením tř. 3 do 200 kg/m2 šířky tř. W09 přes 0,9 do 1,2 m, výšky do 10 m</t>
  </si>
  <si>
    <t>-115602187</t>
  </si>
  <si>
    <t>81</t>
  </si>
  <si>
    <t>952903112</t>
  </si>
  <si>
    <t>Vyčištění objektů čistíren odpadních vod, nádrží, žlabů nebo kanálů světlé výšky prostoru do 3,5 m</t>
  </si>
  <si>
    <t>1073247658</t>
  </si>
  <si>
    <t>PP "plocha podlahy nadzemní části</t>
  </si>
  <si>
    <t>63,57  "plocha dna nádrží</t>
  </si>
  <si>
    <t>82</t>
  </si>
  <si>
    <t>953334443</t>
  </si>
  <si>
    <t>Těsnící plech do pracovních spar betonových konstrukcí horizontálních i vertikálních (podlaha - zeď, zeď - strop a technologických) ve svitku s bitumenovým povrchem oboustranným, šířky 150 mm</t>
  </si>
  <si>
    <t>1284713862</t>
  </si>
  <si>
    <t>60  "spára dno x stěna</t>
  </si>
  <si>
    <t>83</t>
  </si>
  <si>
    <t>953961114</t>
  </si>
  <si>
    <t>Kotvy chemické s vyvrtáním otvoru do betonu, železobetonu nebo tvrdého kamene tmel, velikost M 16, hloubka 125 mm</t>
  </si>
  <si>
    <t>1407453104</t>
  </si>
  <si>
    <t>6*2  "krov</t>
  </si>
  <si>
    <t>84</t>
  </si>
  <si>
    <t>977151116</t>
  </si>
  <si>
    <t>Jádrové vrty diamantovými korunkami do stavebních materiálů (železobetonu, betonu, cihel, obkladů, dlažeb, kamene) průměru přes 70 do 80 mm</t>
  </si>
  <si>
    <t>-293650973</t>
  </si>
  <si>
    <t>0,4  "prostup pro vodovod</t>
  </si>
  <si>
    <t>85</t>
  </si>
  <si>
    <t>977151123</t>
  </si>
  <si>
    <t>Jádrové vrty diamantovými korunkami do stavebních materiálů (železobetonu, betonu, cihel, obkladů, dlažeb, kamene) průměru přes 130 do 150 mm</t>
  </si>
  <si>
    <t>1546464460</t>
  </si>
  <si>
    <t>0,25  "prostup pro odpad</t>
  </si>
  <si>
    <t>0,25  "prostup pro odvětrání</t>
  </si>
  <si>
    <t>998</t>
  </si>
  <si>
    <t>Přesun hmot</t>
  </si>
  <si>
    <t>86</t>
  </si>
  <si>
    <t>998142251</t>
  </si>
  <si>
    <t>Přesun hmot pro nádrže, jímky, zásobníky a jámy pozemní mimo zemědělství se svislou nosnou konstrukcí monolitickou betonovou tyčovou nebo plošnou vodorovná dopravní vzdálenost do 50 m výšky do 25 m</t>
  </si>
  <si>
    <t>-70320727</t>
  </si>
  <si>
    <t>PSV</t>
  </si>
  <si>
    <t>Práce a dodávky PSV</t>
  </si>
  <si>
    <t>711</t>
  </si>
  <si>
    <t>Izolace proti vodě, vlhkosti a plynům</t>
  </si>
  <si>
    <t>87</t>
  </si>
  <si>
    <t>711111001</t>
  </si>
  <si>
    <t>Provedení izolace proti zemní vlhkosti natěradly a tmely za studena na ploše vodorovné V nátěrem penetračním</t>
  </si>
  <si>
    <t>-838807057</t>
  </si>
  <si>
    <t>PP  "podlaha 1NP</t>
  </si>
  <si>
    <t>(10,6+8,1)*2*0,6   "pod obvodové zdivo</t>
  </si>
  <si>
    <t>88</t>
  </si>
  <si>
    <t>111631500</t>
  </si>
  <si>
    <t>lak penetrační asfaltový</t>
  </si>
  <si>
    <t>-502011116</t>
  </si>
  <si>
    <t>P</t>
  </si>
  <si>
    <t>Poznámka k položce:
Spotřeba 0,3-0,4kg/m2 dle povrchu, ředidlo technický benzín</t>
  </si>
  <si>
    <t>65,15*0,0003 "Přepočtené koeficientem množství</t>
  </si>
  <si>
    <t>89</t>
  </si>
  <si>
    <t>711131101</t>
  </si>
  <si>
    <t>Provedení izolace proti zemní vlhkosti pásy na sucho AIP nebo tkaniny na ploše vodorovné V</t>
  </si>
  <si>
    <t>1210129896</t>
  </si>
  <si>
    <t>11,6*9,1*2  "dvě vrstvy izolace na podkladový beton</t>
  </si>
  <si>
    <t>90</t>
  </si>
  <si>
    <t>62832002</t>
  </si>
  <si>
    <t>pás asfaltový natavitelný oxidovaný tl. 4,2mm typu s vložkou ze skleněné rohože, hrubozrnným posypem</t>
  </si>
  <si>
    <t>219508035</t>
  </si>
  <si>
    <t>211,12*1,15 "Přepočtené koeficientem množství</t>
  </si>
  <si>
    <t>91</t>
  </si>
  <si>
    <t>711141559</t>
  </si>
  <si>
    <t>Provedení izolace proti zemní vlhkosti pásy přitavením NAIP na ploše vodorovné V</t>
  </si>
  <si>
    <t>-1256069838</t>
  </si>
  <si>
    <t>(10,6+8,1)*2*0,9   "pod obvodové zdivo</t>
  </si>
  <si>
    <t xml:space="preserve">PP  "plocha 1NP </t>
  </si>
  <si>
    <t>92</t>
  </si>
  <si>
    <t>62832134</t>
  </si>
  <si>
    <t>pás asfaltový natavitelný oxidovaný tl. 4,0mm typu V60 S40 s vložkou ze skleněné rohože, s jemnozrnným minerálním posypem</t>
  </si>
  <si>
    <t>-1549835265</t>
  </si>
  <si>
    <t>76,37*1,2 "Přepočtené koeficientem množství</t>
  </si>
  <si>
    <t>93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</si>
  <si>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</si>
  <si>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</si>
  <si>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</si>
  <si>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-804513298</t>
  </si>
  <si>
    <t>713</t>
  </si>
  <si>
    <t>Izolace tepelné</t>
  </si>
  <si>
    <t>94</t>
  </si>
  <si>
    <t>713131141</t>
  </si>
  <si>
    <t>Montáž tepelné izolace stěn rohožemi, pásy, deskami, dílci, bloky (izolační materiál ve specifikaci) lepením celoplošně</t>
  </si>
  <si>
    <t>-709035269</t>
  </si>
  <si>
    <t>(10,5+8)*2*1,3  "perimetr</t>
  </si>
  <si>
    <t>95</t>
  </si>
  <si>
    <t>28376440</t>
  </si>
  <si>
    <t>deska z polystyrénu XPS, hrana rovná a strukturovaný povrch 300kPa tl 50mm</t>
  </si>
  <si>
    <t>-2052598557</t>
  </si>
  <si>
    <t>48,1*1,05 "Přepočtené koeficientem množství</t>
  </si>
  <si>
    <t>96</t>
  </si>
  <si>
    <t>713121111</t>
  </si>
  <si>
    <t>Montáž tepelné izolace podlah rohožemi, pásy, deskami, dílci, bloky (izolační materiál ve specifikaci) kladenými volně jednovrstvá</t>
  </si>
  <si>
    <t>566914271</t>
  </si>
  <si>
    <t>97</t>
  </si>
  <si>
    <t>713131151</t>
  </si>
  <si>
    <t>Montáž tepelné izolace stěn rohožemi, pásy, deskami, dílci, bloky (izolační materiál ve specifikaci) vložením jednovrstvě</t>
  </si>
  <si>
    <t>997403092</t>
  </si>
  <si>
    <t>OS*0,25  " věnec  obvodového zdiva</t>
  </si>
  <si>
    <t>4,8*4*0,25  "štítový věnec</t>
  </si>
  <si>
    <t>98</t>
  </si>
  <si>
    <t>28372305</t>
  </si>
  <si>
    <t>deska EPS 100 do plochých střech a podlah λ=0,037 tl 50mm</t>
  </si>
  <si>
    <t>1023673189</t>
  </si>
  <si>
    <t>42,71+14,15</t>
  </si>
  <si>
    <t>56,86*1,02 "Přepočtené koeficientem množství</t>
  </si>
  <si>
    <t>99</t>
  </si>
  <si>
    <t>713191134</t>
  </si>
  <si>
    <t>Montáž tepelné izolace stavebních konstrukcí - doplňky a konstrukční součásti podlah, stropů vrchem nebo střech překrytím fólií položenou volně se svařovanými spoji</t>
  </si>
  <si>
    <t>-2016533903</t>
  </si>
  <si>
    <t>PP  "krycí folie</t>
  </si>
  <si>
    <t>100</t>
  </si>
  <si>
    <t>28323055</t>
  </si>
  <si>
    <t>fólie PE (500 kg/m3) separační podlahová oddělující tepelnou izolaci tl 0,8mm</t>
  </si>
  <si>
    <t>397315904</t>
  </si>
  <si>
    <t>42,71*1,02 "Přepočtené koeficientem množství</t>
  </si>
  <si>
    <t>101</t>
  </si>
  <si>
    <t>998713201</t>
  </si>
  <si>
    <t>Přesun hmot pro izolace tepelné stanovený procentní sazbou (%) z ceny vodorovná dopravní vzdálenost do 50 m v objektech výšky do 6 m</t>
  </si>
  <si>
    <t>817569934</t>
  </si>
  <si>
    <t>721</t>
  </si>
  <si>
    <t>Zdravotechnika - vnitřní kanalizace</t>
  </si>
  <si>
    <t>102</t>
  </si>
  <si>
    <t>721174025</t>
  </si>
  <si>
    <t>Potrubí z plastových trub polypropylenové odpadní (svislé) DN 110</t>
  </si>
  <si>
    <t>2113119232</t>
  </si>
  <si>
    <t>103</t>
  </si>
  <si>
    <t>721174043</t>
  </si>
  <si>
    <t>Potrubí z plastových trub polypropylenové připojovací DN 50</t>
  </si>
  <si>
    <t>-1461684567</t>
  </si>
  <si>
    <t>104</t>
  </si>
  <si>
    <t>721290111</t>
  </si>
  <si>
    <t>Zkouška těsnosti kanalizace v objektech vodou do DN 125</t>
  </si>
  <si>
    <t>-1969845097</t>
  </si>
  <si>
    <t>105</t>
  </si>
  <si>
    <t>998721201</t>
  </si>
  <si>
    <t>Přesun hmot pro vnitřní kanalizace stanovený procentní sazbou (%) z ceny vodorovná dopravní vzdálenost do 50 m v objektech výšky do 6 m</t>
  </si>
  <si>
    <t>-1205633398</t>
  </si>
  <si>
    <t>722</t>
  </si>
  <si>
    <t>Zdravotechnika - vnitřní vodovod</t>
  </si>
  <si>
    <t>106</t>
  </si>
  <si>
    <t>722174002</t>
  </si>
  <si>
    <t>Potrubí z plastových trubek z polypropylenu (PPR) svařovaných polyfuzně PN 16 (SDR 7,4) D 20 x 2,8</t>
  </si>
  <si>
    <t>-354563131</t>
  </si>
  <si>
    <t>107</t>
  </si>
  <si>
    <t>722174003</t>
  </si>
  <si>
    <t>Potrubí z plastových trubek z polypropylenu (PPR) svařovaných polyfuzně PN 16 (SDR 7,4) D 25 x 3,5</t>
  </si>
  <si>
    <t>721090874</t>
  </si>
  <si>
    <t>108</t>
  </si>
  <si>
    <t>722174004</t>
  </si>
  <si>
    <t>Potrubí z plastových trubek z polypropylenu (PPR) svařovaných polyfuzně PN 16 (SDR 7,4) D 32 x 4,4</t>
  </si>
  <si>
    <t>-1074390537</t>
  </si>
  <si>
    <t>109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</si>
  <si>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</si>
  <si>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</si>
  <si>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-176875359</t>
  </si>
  <si>
    <t>110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</si>
  <si>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</si>
  <si>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</si>
  <si>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1178840474</t>
  </si>
  <si>
    <t>111</t>
  </si>
  <si>
    <t>722190401</t>
  </si>
  <si>
    <t>Zřízení přípojek na potrubí vyvedení a upevnění výpustek do DN 25</t>
  </si>
  <si>
    <t>-1536803983</t>
  </si>
  <si>
    <t>112</t>
  </si>
  <si>
    <t>722270101</t>
  </si>
  <si>
    <t>Vodoměrové sestavy závitové G 3/4</t>
  </si>
  <si>
    <t>soubor</t>
  </si>
  <si>
    <t>-833337158</t>
  </si>
  <si>
    <t>113</t>
  </si>
  <si>
    <t>722290226</t>
  </si>
  <si>
    <t>Zkoušky, proplach a desinfekce vodovodního potrubí zkoušky těsnosti vodovodního potrubí závitového do DN 50</t>
  </si>
  <si>
    <t>-1725104466</t>
  </si>
  <si>
    <t>114</t>
  </si>
  <si>
    <t>998722201</t>
  </si>
  <si>
    <t>Přesun hmot pro vnitřní vodovod stanovený procentní sazbou (%) z ceny vodorovná dopravní vzdálenost do 50 m v objektech výšky do 6 m</t>
  </si>
  <si>
    <t>1865551437</t>
  </si>
  <si>
    <t>725</t>
  </si>
  <si>
    <t>Zdravotechnika - zařizovací předměty</t>
  </si>
  <si>
    <t>115</t>
  </si>
  <si>
    <t>725112182</t>
  </si>
  <si>
    <t>Zařízení záchodů kombi klozety s úspornou armaturou odpad svislý</t>
  </si>
  <si>
    <t>-310405868</t>
  </si>
  <si>
    <t>116</t>
  </si>
  <si>
    <t>725211617</t>
  </si>
  <si>
    <t>Umyvadla keramická bílá bez výtokových armatur připevněná na stěnu šrouby s krytem na sifon (polosloupem) 600 mm</t>
  </si>
  <si>
    <t>-641111397</t>
  </si>
  <si>
    <t>117</t>
  </si>
  <si>
    <t>725532102</t>
  </si>
  <si>
    <t>Elektrické ohřívače zásobníkové beztlakové přepadové akumulační s pojistným ventilem závěsné svislé objem nádrže (příkon) 15 l (2,0 kW)</t>
  </si>
  <si>
    <t>-1892219795</t>
  </si>
  <si>
    <t>118</t>
  </si>
  <si>
    <t>551119821</t>
  </si>
  <si>
    <t>ventil rohový 1/2"</t>
  </si>
  <si>
    <t>2043840853</t>
  </si>
  <si>
    <t>119</t>
  </si>
  <si>
    <t>725822633</t>
  </si>
  <si>
    <t>Baterie umyvadlové stojánkové klasické s výpustí</t>
  </si>
  <si>
    <t>-2074700232</t>
  </si>
  <si>
    <t>120</t>
  </si>
  <si>
    <t>44932112R</t>
  </si>
  <si>
    <t>Přístroj hasicí ruční práškový PG 6 LE, vč. montáže , obsah 6kg</t>
  </si>
  <si>
    <t>-1367483156</t>
  </si>
  <si>
    <t>121</t>
  </si>
  <si>
    <t>998725201</t>
  </si>
  <si>
    <t>Přesun hmot pro zařizovací předměty stanovený procentní sazbou (%) z ceny vodorovná dopravní vzdálenost do 50 m v objektech výšky do 6 m</t>
  </si>
  <si>
    <t>1691723524</t>
  </si>
  <si>
    <t>735</t>
  </si>
  <si>
    <t>Ústřední vytápění - otopná tělesa</t>
  </si>
  <si>
    <t>122</t>
  </si>
  <si>
    <t>735164222R</t>
  </si>
  <si>
    <t xml:space="preserve">Otopná tělesa přímotopná elektrická na stěnu </t>
  </si>
  <si>
    <t>1762041826</t>
  </si>
  <si>
    <t>Otopná tělesa přímotopná elektrická na stěnu</t>
  </si>
  <si>
    <t xml:space="preserve">3  " místnosti 10, 12, 13 </t>
  </si>
  <si>
    <t>123</t>
  </si>
  <si>
    <t>998735201</t>
  </si>
  <si>
    <t>Přesun hmot pro otopná tělesa stanovený procentní sazbou (%) z ceny vodorovná dopravní vzdálenost do 50 m v objektech výšky do 6 m</t>
  </si>
  <si>
    <t>-1493034061</t>
  </si>
  <si>
    <t>751</t>
  </si>
  <si>
    <t>Vzduchotechnika</t>
  </si>
  <si>
    <t>124</t>
  </si>
  <si>
    <t>751111013</t>
  </si>
  <si>
    <t>Montáž ventilátoru axiálního nízkotlakého nástěnného základního, průměru přes 200 do 300 mm</t>
  </si>
  <si>
    <t>1143978454</t>
  </si>
  <si>
    <t>125</t>
  </si>
  <si>
    <t>42914148</t>
  </si>
  <si>
    <t>ventilátor axiální stěnový skříň z ocelového plechu IP44 35W</t>
  </si>
  <si>
    <t>458437933</t>
  </si>
  <si>
    <t>126</t>
  </si>
  <si>
    <t>751398041</t>
  </si>
  <si>
    <t>Montáž ostatních zařízení protidešťové žaluzie nebo žaluziové klapky na kruhové potrubí, průměru do 300 mm</t>
  </si>
  <si>
    <t>1242401706</t>
  </si>
  <si>
    <t>2  "žaluzie přetlaková O4"</t>
  </si>
  <si>
    <t>210</t>
  </si>
  <si>
    <t>429729142</t>
  </si>
  <si>
    <t>žaluzie protidešťová přetlaková vč. pozedních rámů DN 300mm, mat. měď</t>
  </si>
  <si>
    <t>-1441129157</t>
  </si>
  <si>
    <t>127</t>
  </si>
  <si>
    <t>751398052</t>
  </si>
  <si>
    <t>Montáž ostatních zařízení protidešťové žaluzie nebo žaluziové klapky na čtyřhranné potrubí, průřezu přes 0,150 do 0,300 m2</t>
  </si>
  <si>
    <t>1599279954</t>
  </si>
  <si>
    <t>4 "žaluzie O3"</t>
  </si>
  <si>
    <t>209</t>
  </si>
  <si>
    <t>429729141</t>
  </si>
  <si>
    <t>žaluzie protidešťová ye síťkou proti hmyzu vč. pozedních rámů 400x400mm, mat. měď</t>
  </si>
  <si>
    <t>1239335535</t>
  </si>
  <si>
    <t>128</t>
  </si>
  <si>
    <t>751525082</t>
  </si>
  <si>
    <t>Montáž potrubí plastového kruhového bez příruby přes 100 do 200 mm</t>
  </si>
  <si>
    <t>-1787086530</t>
  </si>
  <si>
    <t>129</t>
  </si>
  <si>
    <t>286111121</t>
  </si>
  <si>
    <t>trubka  PVC DN 110x2,2 mm, včetně kolen</t>
  </si>
  <si>
    <t>-1568864481</t>
  </si>
  <si>
    <t>8  "odvětrání nádrže kalu - vč. kolen a uchycení</t>
  </si>
  <si>
    <t>130</t>
  </si>
  <si>
    <t>998751201</t>
  </si>
  <si>
    <t>Přesun hmot pro vzduchotechniku stanovený procentní sazbou (%) z ceny vodorovná dopravní vzdálenost do 50 m v objektech výšky do 12 m</t>
  </si>
  <si>
    <t>-601962561</t>
  </si>
  <si>
    <t>762</t>
  </si>
  <si>
    <t>Konstrukce tesařské</t>
  </si>
  <si>
    <t>131</t>
  </si>
  <si>
    <t>762085112</t>
  </si>
  <si>
    <t>Práce společné pro tesařské konstrukce montáž ocelových spojovacích prostředků (materiál ve specifikaci) svorníků, šroubů délky přes 150 do 300 mm</t>
  </si>
  <si>
    <t>-999020796</t>
  </si>
  <si>
    <t>6*2  "čepy pozednice M14x300</t>
  </si>
  <si>
    <t>132</t>
  </si>
  <si>
    <t>31197005</t>
  </si>
  <si>
    <t>tyč závitová Pz 4.6 M14</t>
  </si>
  <si>
    <t>-1531650191</t>
  </si>
  <si>
    <t>6*0,3*2</t>
  </si>
  <si>
    <t>133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</si>
  <si>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</si>
  <si>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</si>
  <si>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-596615586</t>
  </si>
  <si>
    <t>7*(4,67+3,23)   "pozednice  - 100/180</t>
  </si>
  <si>
    <t>134</t>
  </si>
  <si>
    <t>60512135</t>
  </si>
  <si>
    <t>hranol stavební řezivo průřezu do 288cm2 do dl 6m</t>
  </si>
  <si>
    <t>-451705089</t>
  </si>
  <si>
    <t>9,8*2*0,18*0,1  "pozednice 180/100</t>
  </si>
  <si>
    <t>135</t>
  </si>
  <si>
    <t>763732113</t>
  </si>
  <si>
    <t>Montáž střešní konstrukce do 10 m výšky římsy opláštění střechy, štítů, říms, dýmníků a světlíkových obrub z vazníků příhradových, konstrukční délky do 9,0 m</t>
  </si>
  <si>
    <t>840696662</t>
  </si>
  <si>
    <t>10*9  " 10ks sbíjených vazníků</t>
  </si>
  <si>
    <t>136</t>
  </si>
  <si>
    <t>5482545R</t>
  </si>
  <si>
    <t>Sbíjený vazník příhradový dle PD, l.=9m</t>
  </si>
  <si>
    <t>533874246</t>
  </si>
  <si>
    <t xml:space="preserve">10  "vazníky, zakázková výroba dle PD </t>
  </si>
  <si>
    <t>137</t>
  </si>
  <si>
    <t>762321911</t>
  </si>
  <si>
    <t>Vazníky, zavětrování a ztužení konstrukcí (materiál v ceně) zavětrování a ztužení konstrukcí prkny tl. do 32 mm</t>
  </si>
  <si>
    <t>933553070</t>
  </si>
  <si>
    <t>4,3*8  "prkna 25/140</t>
  </si>
  <si>
    <t>138</t>
  </si>
  <si>
    <t>762322911</t>
  </si>
  <si>
    <t>Vazníky, zavětrování a ztužení konstrukcí (materiál v ceně) zavětrování a ztužení konstrukcí fošnami a hranolky průřezové plochy do 100 cm2</t>
  </si>
  <si>
    <t>2085457917</t>
  </si>
  <si>
    <t>2*9,5  "podélné fošny 40/140</t>
  </si>
  <si>
    <t>139</t>
  </si>
  <si>
    <t>762342214</t>
  </si>
  <si>
    <t>Bednění a laťování montáž laťování střech jednoduchých sklonu do 60° při osové vzdálenosti latí přes 150 do 360 mm</t>
  </si>
  <si>
    <t>-313935881</t>
  </si>
  <si>
    <t>11*5,7*2  " plocha střechy</t>
  </si>
  <si>
    <t>140</t>
  </si>
  <si>
    <t>762342441</t>
  </si>
  <si>
    <t>Bednění a laťování montáž lišt trojúhelníkových nebo kontralatí</t>
  </si>
  <si>
    <t>-144856758</t>
  </si>
  <si>
    <t>5,7*10*2  "kontralatě 40/60</t>
  </si>
  <si>
    <t>141</t>
  </si>
  <si>
    <t>605141140</t>
  </si>
  <si>
    <t>řezivo jehličnaté lať impregnovaná dl 4 m</t>
  </si>
  <si>
    <t>964874421</t>
  </si>
  <si>
    <t>0,04*0,06*114  "kontralatě</t>
  </si>
  <si>
    <t>0,04*0,06*11*22*2  " latě</t>
  </si>
  <si>
    <t>1,436*1,1 "Přepočtené koeficientem množství</t>
  </si>
  <si>
    <t>142</t>
  </si>
  <si>
    <t>762395000</t>
  </si>
  <si>
    <t>Spojovací prostředky krovů, bednění a laťování, nadstřešních konstrukcí svory, prkna, hřebíky, pásová ocel, vruty</t>
  </si>
  <si>
    <t>203057165</t>
  </si>
  <si>
    <t>143</t>
  </si>
  <si>
    <t>762842131</t>
  </si>
  <si>
    <t>Montáž podbíjení střech šikmých, vnějšího přesahu šířky do 0,8 m (pouze pro prkna přibíjená rovnoběžně s krokvemi) z hoblovaných prken z palubek</t>
  </si>
  <si>
    <t>-33873061</t>
  </si>
  <si>
    <t>11*2*0,8 "podbití</t>
  </si>
  <si>
    <t>144</t>
  </si>
  <si>
    <t>61191155</t>
  </si>
  <si>
    <t>palubky obkladové smrk profil klasický 19x116mm jakost A/B</t>
  </si>
  <si>
    <t>-1453566262</t>
  </si>
  <si>
    <t>17,6  "podbití</t>
  </si>
  <si>
    <t>17,6*1,1 "Přepočtené koeficientem množství</t>
  </si>
  <si>
    <t>145</t>
  </si>
  <si>
    <t>762895000</t>
  </si>
  <si>
    <t>Spojovací prostředky záklopu stropů, stropnic, podbíjení hřebíky, svory</t>
  </si>
  <si>
    <t>683455866</t>
  </si>
  <si>
    <t>17,6*0,019</t>
  </si>
  <si>
    <t>146</t>
  </si>
  <si>
    <t>998762201</t>
  </si>
  <si>
    <t>Přesun hmot pro konstrukce tesařské stanovený procentní sazbou (%) z ceny vodorovná dopravní vzdálenost do 50 m v objektech výšky do 6 m</t>
  </si>
  <si>
    <t>2093264943</t>
  </si>
  <si>
    <t>763</t>
  </si>
  <si>
    <t>Konstrukce suché výstavby</t>
  </si>
  <si>
    <t>147</t>
  </si>
  <si>
    <t>763131532R</t>
  </si>
  <si>
    <t>Podhled ze sádrokartonových desek jednovrstvá zavěšená spodní konstrukce z ocelových profilů CD, UD jednoduše opláštěná deskou imprgnovanou HF, tl. 15 mm, bez TI</t>
  </si>
  <si>
    <t>-477139339</t>
  </si>
  <si>
    <t>10,2 "dmychárna 08</t>
  </si>
  <si>
    <t>7,5  "provoz 10</t>
  </si>
  <si>
    <t>1,47  "zádveří 11</t>
  </si>
  <si>
    <t>1,47  "umývárna 12</t>
  </si>
  <si>
    <t>1,54  "WC 13</t>
  </si>
  <si>
    <t>148</t>
  </si>
  <si>
    <t>763131751</t>
  </si>
  <si>
    <t>Podhled ze sádrokartonových desek ostatní práce a konstrukce na podhledech ze sádrokartonových desek montáž parotěsné zábrany</t>
  </si>
  <si>
    <t>401614248</t>
  </si>
  <si>
    <t>149</t>
  </si>
  <si>
    <t>283292170</t>
  </si>
  <si>
    <t>fólie podkladní pro doplňkovou hydroizolační vrstvu pod krytinu či do třípláštových větraných střech 150 g/m2</t>
  </si>
  <si>
    <t>1050631852</t>
  </si>
  <si>
    <t>22,18*1,1 "Přepočtené koeficientem množství</t>
  </si>
  <si>
    <t>150</t>
  </si>
  <si>
    <t>763131752</t>
  </si>
  <si>
    <t>Podhled ze sádrokartonových desek ostatní práce a konstrukce na podhledech ze sádrokartonových desek montáž jedné vrstvy tepelné izolace</t>
  </si>
  <si>
    <t>-1787064520</t>
  </si>
  <si>
    <t>151</t>
  </si>
  <si>
    <t>63166767</t>
  </si>
  <si>
    <t>pás tepelně izolační mezi krokve λ=0,036-0,037 tl 140mm</t>
  </si>
  <si>
    <t>-1240698177</t>
  </si>
  <si>
    <t>22,18*1,02 "Přepočtené koeficientem množství</t>
  </si>
  <si>
    <t>152</t>
  </si>
  <si>
    <t>763131714</t>
  </si>
  <si>
    <t>Podhled ze sádrokartonových desek ostatní práce a konstrukce na podhledech ze sádrokartonových desek základní penetrační nátěr</t>
  </si>
  <si>
    <t>-924678950</t>
  </si>
  <si>
    <t>153</t>
  </si>
  <si>
    <t>998763401</t>
  </si>
  <si>
    <t>Přesun hmot pro konstrukce montované z desek stanovený procentní sazbou (%) z ceny vodorovná dopravní vzdálenost do 50 m v objektech výšky do 6 m</t>
  </si>
  <si>
    <t>886742636</t>
  </si>
  <si>
    <t>764</t>
  </si>
  <si>
    <t>Konstrukce klempířské</t>
  </si>
  <si>
    <t>154</t>
  </si>
  <si>
    <t>764236404</t>
  </si>
  <si>
    <t>Oplechování parapetů z měděného plechu rovných mechanicky kotvených, bez rohů rš 330 mm</t>
  </si>
  <si>
    <t>1428334451</t>
  </si>
  <si>
    <t>0,75*4  "parapety K4</t>
  </si>
  <si>
    <t>1,05*3  "parapety K5</t>
  </si>
  <si>
    <t>155</t>
  </si>
  <si>
    <t>764531415</t>
  </si>
  <si>
    <t>Žlab podokapní z měděného plechu včetně háků a čel hranatý rš 400 mm</t>
  </si>
  <si>
    <t>-300649928</t>
  </si>
  <si>
    <t>11*2  "žlab K1</t>
  </si>
  <si>
    <t>156</t>
  </si>
  <si>
    <t>764531445</t>
  </si>
  <si>
    <t>Žlab podokapní z měděného plechu včetně háků a čel kotlík oválný (trychtýřový), rš žlabu/průměr svodu 400/120 mm</t>
  </si>
  <si>
    <t>1801360951</t>
  </si>
  <si>
    <t>2  "K2</t>
  </si>
  <si>
    <t>157</t>
  </si>
  <si>
    <t>764538423</t>
  </si>
  <si>
    <t>Svod z měděného plechu včetně objímek, kolen a odskoků kruhový, průměru 120 mm</t>
  </si>
  <si>
    <t>1616852129</t>
  </si>
  <si>
    <t>3,2*2  "svod K3</t>
  </si>
  <si>
    <t>158</t>
  </si>
  <si>
    <t>998764201</t>
  </si>
  <si>
    <t>Přesun hmot pro konstrukce klempířské stanovený procentní sazbou (%) z ceny vodorovná dopravní vzdálenost do 50 m v objektech výšky do 6 m</t>
  </si>
  <si>
    <t>-455939744</t>
  </si>
  <si>
    <t>765</t>
  </si>
  <si>
    <t>Konstrukce pokrývačské</t>
  </si>
  <si>
    <t>159</t>
  </si>
  <si>
    <t>765113012</t>
  </si>
  <si>
    <t>Krytina keramická drážková sklonu střechy do 30° na sucho velkoformátová engobovaná</t>
  </si>
  <si>
    <t>1426007318</t>
  </si>
  <si>
    <t>PS  "plocha střechy</t>
  </si>
  <si>
    <t>160</t>
  </si>
  <si>
    <t>765113112</t>
  </si>
  <si>
    <t>Krytina keramická drážková sklonu střechy do 30° okapová hrana s větracím pásem kovovým</t>
  </si>
  <si>
    <t>1620931203</t>
  </si>
  <si>
    <t>11*2  " délka okraje střechy</t>
  </si>
  <si>
    <t>161</t>
  </si>
  <si>
    <t>765113312</t>
  </si>
  <si>
    <t>Krytina keramická drážková sklonu střechy do 30° hřeben na sucho s větracím pásem kovovým z hřebenáčů engobovaných</t>
  </si>
  <si>
    <t>2114361586</t>
  </si>
  <si>
    <t>162</t>
  </si>
  <si>
    <t>765113552</t>
  </si>
  <si>
    <t>Krytina keramická drážková sklonu střechy do 30° štítová hrana na sucho z okrajových tašek velkoformátových engobovaných</t>
  </si>
  <si>
    <t>688041910</t>
  </si>
  <si>
    <t>5,7*4  " štítové hrany</t>
  </si>
  <si>
    <t>163</t>
  </si>
  <si>
    <t>765115011</t>
  </si>
  <si>
    <t>Montáž střešních doplňků krytiny keramické speciálních tašek větracích, protisněhových, prostupových, ukončovacích drážkových na sucho velkoformátových</t>
  </si>
  <si>
    <t>2002597528</t>
  </si>
  <si>
    <t>9*2  "větrací taška</t>
  </si>
  <si>
    <t>164</t>
  </si>
  <si>
    <t>59660709</t>
  </si>
  <si>
    <t>taška ražená  větrací 280x470mm</t>
  </si>
  <si>
    <t>228605411</t>
  </si>
  <si>
    <t>165</t>
  </si>
  <si>
    <t>765191021</t>
  </si>
  <si>
    <t>Montáž pojistné hydroizolační nebo parotěsné fólie kladené ve sklonu přes 20° s lepenými přesahy na krokve</t>
  </si>
  <si>
    <t>324567059</t>
  </si>
  <si>
    <t>166</t>
  </si>
  <si>
    <t>260020112</t>
  </si>
  <si>
    <t>pojistná hydroizolační folie</t>
  </si>
  <si>
    <t>-1740880050</t>
  </si>
  <si>
    <t>125,4*1,15 "Přepočtené koeficientem množství</t>
  </si>
  <si>
    <t>167</t>
  </si>
  <si>
    <t>998765201</t>
  </si>
  <si>
    <t>Přesun hmot pro krytiny skládané stanovený procentní sazbou (%) z ceny vodorovná dopravní vzdálenost do 50 m v objektech výšky do 6 m</t>
  </si>
  <si>
    <t>1537210105</t>
  </si>
  <si>
    <t>766</t>
  </si>
  <si>
    <t>Konstrukce truhlářské</t>
  </si>
  <si>
    <t>168</t>
  </si>
  <si>
    <t>766416221</t>
  </si>
  <si>
    <t>Montáž obložení stěn plochy přes 5 m2 panely obkladovými modřínovými nebo z tvrdých dřevin, plochy do 0,60 m2</t>
  </si>
  <si>
    <t>-2112512863</t>
  </si>
  <si>
    <t>9*3,4  "štíty - obklad vnější</t>
  </si>
  <si>
    <t>169</t>
  </si>
  <si>
    <t>61191157</t>
  </si>
  <si>
    <t>palubky obkladové modřín profil klasický 21x121mm jakost A/B</t>
  </si>
  <si>
    <t>-978205917</t>
  </si>
  <si>
    <t>30,6  "štíty - fasádní palubky</t>
  </si>
  <si>
    <t>30,6*1,1 "Přepočtené koeficientem množství</t>
  </si>
  <si>
    <t>170</t>
  </si>
  <si>
    <t>766622216</t>
  </si>
  <si>
    <t>Montáž oken plastových plochy do 1 m2 včetně montáže rámu otevíravých do zdiva</t>
  </si>
  <si>
    <t>-443077886</t>
  </si>
  <si>
    <t>4  "O1 600x600mm</t>
  </si>
  <si>
    <t>3  "O2 900x900mm</t>
  </si>
  <si>
    <t>171</t>
  </si>
  <si>
    <t>61140049</t>
  </si>
  <si>
    <t>okno plastové otevíravé/sklopné dvojsklo do plochy 1m2</t>
  </si>
  <si>
    <t>-2049188028</t>
  </si>
  <si>
    <t>0,6*0,6*4  "okna O1</t>
  </si>
  <si>
    <t>0,9*0,9*3  "okna O2</t>
  </si>
  <si>
    <t>172</t>
  </si>
  <si>
    <t>766660001</t>
  </si>
  <si>
    <t>Montáž dveřních křídel dřevěných nebo plastových otevíravých do ocelové zárubně povrchově upravených jednokřídlových, šířky do 800 mm</t>
  </si>
  <si>
    <t>-1173042599</t>
  </si>
  <si>
    <t>173</t>
  </si>
  <si>
    <t>61160192</t>
  </si>
  <si>
    <t>dveře dřevěné vnitřní hladké plné 1křídlé bílé 800x1970mm</t>
  </si>
  <si>
    <t>-358636736</t>
  </si>
  <si>
    <t>1  "dveře vnitřní L4,  800x1970mm, vč. kování a bezpeč. zámkem</t>
  </si>
  <si>
    <t>174</t>
  </si>
  <si>
    <t>61160126</t>
  </si>
  <si>
    <t>dveře dřevěné vnitřní hladké plné 1křídlé bílé 600x1970mm</t>
  </si>
  <si>
    <t>758881704</t>
  </si>
  <si>
    <t>2  "dveře vnitřní L5 , 600x1970mm, vč. kování a bezpeč zámkem</t>
  </si>
  <si>
    <t>175</t>
  </si>
  <si>
    <t>766660101</t>
  </si>
  <si>
    <t>Montáž dveřních křídel dřevěných nebo plastových otevíravých do dřevěné rámové zárubně povrchově upravených jednokřídlových, šířky do 800 mm</t>
  </si>
  <si>
    <t>-2103954043</t>
  </si>
  <si>
    <t>176</t>
  </si>
  <si>
    <t>611603211</t>
  </si>
  <si>
    <t>dveře plastové vnitřní hladké plné 1křídlé zateplené, vč. kování a bezp. zámku 800x1970mm</t>
  </si>
  <si>
    <t>-1486712965</t>
  </si>
  <si>
    <t>1  "P3 dveře</t>
  </si>
  <si>
    <t>177</t>
  </si>
  <si>
    <t>766681114</t>
  </si>
  <si>
    <t>Montáž zárubní dřevěných, plastových nebo z lamina rámových, pro dveře jednokřídlové, šířky do 900 mm</t>
  </si>
  <si>
    <t>1959671440</t>
  </si>
  <si>
    <t>1 "rám pro P3</t>
  </si>
  <si>
    <t>178</t>
  </si>
  <si>
    <t>61182251</t>
  </si>
  <si>
    <t>zárubeň rámová pro dveře 1křídlé 800x1970mm</t>
  </si>
  <si>
    <t>-578257516</t>
  </si>
  <si>
    <t>179</t>
  </si>
  <si>
    <t>766660411</t>
  </si>
  <si>
    <t>Montáž dveřních křídel dřevěných nebo plastových vchodových dveří včetně rámu do zdiva jednokřídlových bez nadsvětlíku</t>
  </si>
  <si>
    <t>-1982973131</t>
  </si>
  <si>
    <t>180</t>
  </si>
  <si>
    <t>611441631</t>
  </si>
  <si>
    <t>dveře plastové vchodové jednokřídlé otvíravé 1000x2000mm, zateplené, včetně kování a vložky bezpeč., okopový plech</t>
  </si>
  <si>
    <t>1327712199</t>
  </si>
  <si>
    <t>181</t>
  </si>
  <si>
    <t>766660451</t>
  </si>
  <si>
    <t>Montáž dveřních křídel dřevěných nebo plastových vchodových dveří včetně rámu do zdiva dvoukřídlových bez nadsvětlíku</t>
  </si>
  <si>
    <t>559215373</t>
  </si>
  <si>
    <t>182</t>
  </si>
  <si>
    <t>611441651</t>
  </si>
  <si>
    <t>dveře plastové vchodové dvoukřídlé otvíravé 1450x2000mm, zateplené, včetně kování a vložky bezpeč., okopový plech</t>
  </si>
  <si>
    <t>-266062894</t>
  </si>
  <si>
    <t>183</t>
  </si>
  <si>
    <t>766694111</t>
  </si>
  <si>
    <t>Montáž ostatních truhlářských konstrukcí parapetních desek dřevěných nebo plastových šířky do 300 mm, délky do 1000 mm</t>
  </si>
  <si>
    <t>1643908985</t>
  </si>
  <si>
    <t>184</t>
  </si>
  <si>
    <t>61144400</t>
  </si>
  <si>
    <t>parapet plastový vnitřní komůrkový 180x20x1000mm</t>
  </si>
  <si>
    <t>1216267018</t>
  </si>
  <si>
    <t>0,6*4  "4ks oken O1</t>
  </si>
  <si>
    <t>0,9*3 " 3ks oken O2</t>
  </si>
  <si>
    <t>185</t>
  </si>
  <si>
    <t>998766201</t>
  </si>
  <si>
    <t>Přesun hmot pro konstrukce truhlářské stanovený procentní sazbou (%) z ceny vodorovná dopravní vzdálenost do 50 m v objektech výšky do 6 m</t>
  </si>
  <si>
    <t>-979334388</t>
  </si>
  <si>
    <t>767</t>
  </si>
  <si>
    <t>Konstrukce zámečnické</t>
  </si>
  <si>
    <t>186</t>
  </si>
  <si>
    <t>767161111R</t>
  </si>
  <si>
    <t>MONTÁŽ A DODÁVKA zábradlí rovného z trubek nebo tenkostěnných profilů do zdiva, hmotnosti 1 m zábradlí do 20 kg, Pz, vč. kotevních prvků</t>
  </si>
  <si>
    <t>-1111189728</t>
  </si>
  <si>
    <t>1,2  "Z4</t>
  </si>
  <si>
    <t xml:space="preserve">13,7  "Z1, zábradlí lávky </t>
  </si>
  <si>
    <t>187</t>
  </si>
  <si>
    <t>767590120R</t>
  </si>
  <si>
    <t>Montáž a dodávka podlahových roštů, připevněných šroubováním z kompozitu, včetně nosníků Pz</t>
  </si>
  <si>
    <t>-445214991</t>
  </si>
  <si>
    <t>0,68*2,08  "Z5 - mřížový rošt kompozit, rám Pz L40x40x4mm</t>
  </si>
  <si>
    <t>7,5  "Z1 ,pochozí plocha lávky</t>
  </si>
  <si>
    <t>188</t>
  </si>
  <si>
    <t>76759012R</t>
  </si>
  <si>
    <t>Montáž nosné kce podlahového ocelového roštu</t>
  </si>
  <si>
    <t>-5111826</t>
  </si>
  <si>
    <t>7,5  "nosná kce lávky Z1, U180 , U100</t>
  </si>
  <si>
    <t>189</t>
  </si>
  <si>
    <t>13010936</t>
  </si>
  <si>
    <t>ocel profilová UPE 180 jakost 11 375</t>
  </si>
  <si>
    <t>-2143517451</t>
  </si>
  <si>
    <t>20,6*19,7*0,001  "UPE180</t>
  </si>
  <si>
    <t>190</t>
  </si>
  <si>
    <t>13011027</t>
  </si>
  <si>
    <t>ocel profilová UPE 100 jakost 11 375</t>
  </si>
  <si>
    <t>420659890</t>
  </si>
  <si>
    <t>(1,75+1,27)*4*9,82*0,001  "UPE100</t>
  </si>
  <si>
    <t>191</t>
  </si>
  <si>
    <t>767896110</t>
  </si>
  <si>
    <t>Montáž lišt a okopových plechů lišt šroubováním</t>
  </si>
  <si>
    <t>2081063222</t>
  </si>
  <si>
    <t>1,2  "Z4 okop. plech zábradlí</t>
  </si>
  <si>
    <t>5,1*2+1,7+1,75 "Z1  okop. plech zábradlí</t>
  </si>
  <si>
    <t>192</t>
  </si>
  <si>
    <t>998767201</t>
  </si>
  <si>
    <t>Přesun hmot pro zámečnické konstrukce stanovený procentní sazbou (%) z ceny vodorovná dopravní vzdálenost do 50 m v objektech výšky do 6 m</t>
  </si>
  <si>
    <t>-1066694109</t>
  </si>
  <si>
    <t>771</t>
  </si>
  <si>
    <t>Podlahy z dlaždic</t>
  </si>
  <si>
    <t>193</t>
  </si>
  <si>
    <t>771474112</t>
  </si>
  <si>
    <t>Montáž soklů z dlaždic keramických lepených flexibilním lepidlem rovných, výšky přes 65 do 90 mm</t>
  </si>
  <si>
    <t>1680928161</t>
  </si>
  <si>
    <t>2,35+2,8+3,65+2,2 " dmychárna 08</t>
  </si>
  <si>
    <t>2,2*2+2,25+2,3+0,7 "provoz 10</t>
  </si>
  <si>
    <t>1,05+0,8+0,6  "zádveří 11</t>
  </si>
  <si>
    <t>194</t>
  </si>
  <si>
    <t>59761276</t>
  </si>
  <si>
    <t>sokl-dlažba keramická slinutá hladká do interiéru i exteriéru 330x72mm</t>
  </si>
  <si>
    <t>1935105291</t>
  </si>
  <si>
    <t>23,1/3</t>
  </si>
  <si>
    <t>7,7*1,15 "Přepočtené koeficientem množství</t>
  </si>
  <si>
    <t>195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</si>
  <si>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</si>
  <si>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</si>
  <si>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-1942366420</t>
  </si>
  <si>
    <t>20,53  "komunikační prostor 09</t>
  </si>
  <si>
    <t>196</t>
  </si>
  <si>
    <t>59761409</t>
  </si>
  <si>
    <t>dlažba keramická slinutá protiskluzná do interiéru i exteriéru pro vysoké mechanické namáhání přes 9 do 12 ks/m2</t>
  </si>
  <si>
    <t>108128318</t>
  </si>
  <si>
    <t>42,71*1,1 "Přepočtené koeficientem množství</t>
  </si>
  <si>
    <t>197</t>
  </si>
  <si>
    <t>771579196</t>
  </si>
  <si>
    <t>Montáž podlah z dlaždic keramických lepených flexibilním lepidlem Příplatek k cenám za dvousložkový spárovací tmel</t>
  </si>
  <si>
    <t>-1866912637</t>
  </si>
  <si>
    <t>198</t>
  </si>
  <si>
    <t>771591111</t>
  </si>
  <si>
    <t>Příprava podkladu před provedením dlažby nátěr penetrační na podlahu</t>
  </si>
  <si>
    <t>128825142</t>
  </si>
  <si>
    <t>199</t>
  </si>
  <si>
    <t>998771201</t>
  </si>
  <si>
    <t>Přesun hmot pro podlahy z dlaždic stanovený procentní sazbou (%) z ceny vodorovná dopravní vzdálenost do 50 m v objektech výšky do 6 m</t>
  </si>
  <si>
    <t>31780181</t>
  </si>
  <si>
    <t>781</t>
  </si>
  <si>
    <t>Dokončovací práce - obklady</t>
  </si>
  <si>
    <t>200</t>
  </si>
  <si>
    <t>781121011</t>
  </si>
  <si>
    <t>Příprava podkladu před provedením obkladu nátěr penetrační na stěnu</t>
  </si>
  <si>
    <t>2113182325</t>
  </si>
  <si>
    <t>201</t>
  </si>
  <si>
    <t>781474112</t>
  </si>
  <si>
    <t>Montáž obkladů vnitřních stěn z dlaždic keramických lepených flexibilním lepidlem maloformátových hladkých přes 9 do 12 ks/m2</t>
  </si>
  <si>
    <t>867534288</t>
  </si>
  <si>
    <t>o  "plocha obkladů</t>
  </si>
  <si>
    <t>202</t>
  </si>
  <si>
    <t>59761026</t>
  </si>
  <si>
    <t>obklad keramický hladký do 12ks/m2</t>
  </si>
  <si>
    <t>-800279949</t>
  </si>
  <si>
    <t>46,5*1,1 "Přepočtené koeficientem množství</t>
  </si>
  <si>
    <t>203</t>
  </si>
  <si>
    <t>998781201</t>
  </si>
  <si>
    <t>Přesun hmot pro obklady keramické stanovený procentní sazbou (%) z ceny vodorovná dopravní vzdálenost do 50 m v objektech výšky do 6 m</t>
  </si>
  <si>
    <t>1924690909</t>
  </si>
  <si>
    <t>783</t>
  </si>
  <si>
    <t>Dokončovací práce - nátěry</t>
  </si>
  <si>
    <t>204</t>
  </si>
  <si>
    <t>783213011</t>
  </si>
  <si>
    <t>Napouštěcí nátěr tesařských prvků proti dřevokazným houbám, hmyzu a plísním nezabudovaných do konstrukce jednonásobný syntetický</t>
  </si>
  <si>
    <t>1682933443</t>
  </si>
  <si>
    <t>2*9,8*(0,18+0,1)*2  "pozednice 180/100</t>
  </si>
  <si>
    <t>114*(0,04+0,06)*2  "délka kontralatí</t>
  </si>
  <si>
    <t>19*(0,04+0,14)*2  "pomocné fošny 40/140</t>
  </si>
  <si>
    <t>4,3*8*(0,14+0,025)*2  "pomocné prkno 140/25</t>
  </si>
  <si>
    <t>11*22*2*(0,06+0,04)*2  "latě</t>
  </si>
  <si>
    <t>205</t>
  </si>
  <si>
    <t>783218111</t>
  </si>
  <si>
    <t>Lazurovací nátěr tesařských konstrukcí dvojnásobný syntetický</t>
  </si>
  <si>
    <t>325397133</t>
  </si>
  <si>
    <t>30,6  "štíty</t>
  </si>
  <si>
    <t>206</t>
  </si>
  <si>
    <t>783817401</t>
  </si>
  <si>
    <t>Krycí (ochranný ) nátěr omítek dvojnásobný hladkých betonových povrchů nebo povrchů z desek na bázi dřeva (dřevovláknitých apod.) syntetický</t>
  </si>
  <si>
    <t>-745859799</t>
  </si>
  <si>
    <t>Ochranný nátěr nádrží</t>
  </si>
  <si>
    <t>10,5*7,2  "dno nádrže tl.400mm</t>
  </si>
  <si>
    <t>(10,5+7,2)*2*4,9  "obvodové stěny nádrže, tl.400mm</t>
  </si>
  <si>
    <t>784</t>
  </si>
  <si>
    <t>Dokončovací práce - malby a tapety</t>
  </si>
  <si>
    <t>207</t>
  </si>
  <si>
    <t>784181101</t>
  </si>
  <si>
    <t>Penetrace podkladu jednonásobná základní akrylátová v místnostech výšky do 3,80 m</t>
  </si>
  <si>
    <t>911707188</t>
  </si>
  <si>
    <t>208</t>
  </si>
  <si>
    <t>784211101</t>
  </si>
  <si>
    <t>Malby z malířských směsí otěruvzdorných za mokra dvojnásobné, bílé za mokra otěruvzdorné výborně v místnostech výšky do 3,80 m</t>
  </si>
  <si>
    <t>1721039907</t>
  </si>
  <si>
    <t>22,18  "plocha stropu  - 2x akrylátsilikonový BISIL PROFI</t>
  </si>
  <si>
    <t>153,84  "vnitřní plocha stěn</t>
  </si>
  <si>
    <t>lo</t>
  </si>
  <si>
    <t>lože pod potrubí - štěrkoopísek</t>
  </si>
  <si>
    <t>6,105</t>
  </si>
  <si>
    <t>ob</t>
  </si>
  <si>
    <t>obsyp potrubí štěrkopískem</t>
  </si>
  <si>
    <t>19,961</t>
  </si>
  <si>
    <t>PVC_200</t>
  </si>
  <si>
    <t>Odtok  potrubí DN 200</t>
  </si>
  <si>
    <t>PVC_250</t>
  </si>
  <si>
    <t>potrubí DN 250</t>
  </si>
  <si>
    <t>š</t>
  </si>
  <si>
    <t>počet šachet</t>
  </si>
  <si>
    <t>ks</t>
  </si>
  <si>
    <t>zásyp</t>
  </si>
  <si>
    <t>53,643</t>
  </si>
  <si>
    <t>výkop pro potrubí</t>
  </si>
  <si>
    <t>86,38</t>
  </si>
  <si>
    <t>02 - SO 01-02 Odpadní potrubí</t>
  </si>
  <si>
    <t>132101201</t>
  </si>
  <si>
    <t>Hloubení zapažených i nezapažených rýh šířky přes 600 do 2 000 mm s urovnáním dna do předepsaného profilu a spádu v horninách tř. 1 a 2 do 100 m3</t>
  </si>
  <si>
    <t>CS ÚRS 2019 01</t>
  </si>
  <si>
    <t>289283302</t>
  </si>
  <si>
    <t>132201201</t>
  </si>
  <si>
    <t>Hloubení zapažených i nezapažených rýh šířky přes 600 do 2 000 mm s urovnáním dna do předepsaného profilu a spádu v hornině tř. 3 do 100 m3</t>
  </si>
  <si>
    <t>2072074239</t>
  </si>
  <si>
    <t>1,1*(PVC_200+PVC_250)*1,4  "  Odtok a obtok ČOV</t>
  </si>
  <si>
    <t>2,5*(2,5-1,1)*2,8*š "rozšíření pro šachty"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</si>
  <si>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</si>
  <si>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</si>
  <si>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724966281</t>
  </si>
  <si>
    <t>132401201</t>
  </si>
  <si>
    <t>Hloubení zapažených i nezapažených rýh šířky přes 600 do 2 000 mm s urovnáním dna do předepsaného profilu a spádu s použitím trhavin v hornině tř. 5 pro jakékoliv množství</t>
  </si>
  <si>
    <t>987586398</t>
  </si>
  <si>
    <t>151101101</t>
  </si>
  <si>
    <t>Zřízení pažení a rozepření stěn rýh pro podzemní vedení pro všechny šířky rýhy příložné pro jakoukoliv mezerovitost, hloubky do 2 m</t>
  </si>
  <si>
    <t>1600898361</t>
  </si>
  <si>
    <t>(PVC_200+PVC_250)*1,4*2 "DN 200+DN250</t>
  </si>
  <si>
    <t>151101111</t>
  </si>
  <si>
    <t>Odstranění pažení a rozepření stěn rýh pro podzemní vedení s uložením materiálu na vzdálenost do 3 m od kraje výkopu příložné, hloubky do 2 m</t>
  </si>
  <si>
    <t>-167851820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</si>
  <si>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</si>
  <si>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</si>
  <si>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-1481288133</t>
  </si>
  <si>
    <t>161101151</t>
  </si>
  <si>
    <t>Svislé přemístění výkopku bez naložení do dopravní nádoby avšak s vyprázdněním dopravní nádoby na hromadu nebo do dopravního prostředku z horniny tř. 5 až 7, při hloubce výkopu přes 1 do 2,5 m</t>
  </si>
  <si>
    <t>-2147025007</t>
  </si>
  <si>
    <t>436589816</t>
  </si>
  <si>
    <t>v*0,9  "výkopek k použítí</t>
  </si>
  <si>
    <t>-911039022</t>
  </si>
  <si>
    <t>523762141</t>
  </si>
  <si>
    <t>v  "celkový výkop</t>
  </si>
  <si>
    <t>-lo "lože</t>
  </si>
  <si>
    <t>-ob  "obsyp</t>
  </si>
  <si>
    <t>-PVC_250*0,0491 "DN 250 - vytlačený objem potrubím"</t>
  </si>
  <si>
    <t>-PVC_200*0,0346 "DN 200 - vytlačený objem potrubím"</t>
  </si>
  <si>
    <t>-PI*0,62*0,62*1,4*š  "vytlačený objem šachty DN 1000, tl. stěny 120mm"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</si>
  <si>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</si>
  <si>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</si>
  <si>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-909596861</t>
  </si>
  <si>
    <t>1,1*PVC_200*0,5 "DN 200</t>
  </si>
  <si>
    <t>1,1*PVC_250*0,55 "DN250</t>
  </si>
  <si>
    <t>-PVC_200*0,0346 "vytlač objem DN 200 plast"</t>
  </si>
  <si>
    <t xml:space="preserve">-PVC_250*0,0491  "vytlač.objem  DN250 plast </t>
  </si>
  <si>
    <t>583373020</t>
  </si>
  <si>
    <t>štěrkopísek frakce 0/16</t>
  </si>
  <si>
    <t>352069685</t>
  </si>
  <si>
    <t>19,961*1,8 "Přepočtené koeficientem množství</t>
  </si>
  <si>
    <t>271532213</t>
  </si>
  <si>
    <t>Podsyp pod základové konstrukce se zhutněním a urovnáním povrchu z kameniva hrubého, frakce 8 - 16 mm</t>
  </si>
  <si>
    <t>-122520287</t>
  </si>
  <si>
    <t>1,2*4,5*0,15  "podsyp výústního objektu</t>
  </si>
  <si>
    <t>-1889488200</t>
  </si>
  <si>
    <t>1,2*4,5*0,1  "podkladní beton</t>
  </si>
  <si>
    <t>1748482539</t>
  </si>
  <si>
    <t>(1,2+4,5)*2*0,1  "podkladní beton. deska</t>
  </si>
  <si>
    <t>-1496805769</t>
  </si>
  <si>
    <t>274313611</t>
  </si>
  <si>
    <t>Základy z betonu prostého pasy betonu kamenem neprokládaného tř. C 16/20</t>
  </si>
  <si>
    <t>308760564</t>
  </si>
  <si>
    <t>0,4*0,5*4,5 "bet. práh</t>
  </si>
  <si>
    <t>274351121</t>
  </si>
  <si>
    <t>Bednění základů pasů rovné zřízení</t>
  </si>
  <si>
    <t>-1447592894</t>
  </si>
  <si>
    <t>(0,4+4,5)*2*0,5 "bet. práh</t>
  </si>
  <si>
    <t>274351122</t>
  </si>
  <si>
    <t>Bednění základů pasů rovné odstranění</t>
  </si>
  <si>
    <t>1704462656</t>
  </si>
  <si>
    <t>274362021</t>
  </si>
  <si>
    <t>Výztuž základů pasů ze svařovaných sítí z drátů typu KARI</t>
  </si>
  <si>
    <t>-1017955784</t>
  </si>
  <si>
    <t>0,5*4,5*2*8*0,001 "výztuha prahu</t>
  </si>
  <si>
    <t>380316131</t>
  </si>
  <si>
    <t>Kompletní konstrukce čistíren odpadních vod, nádrží, vodojemů, kanálů z betonu prostého se zvýšenými nároky na prostředí tř. C 30/37, tl. přes 80 do 150 mm</t>
  </si>
  <si>
    <t>-149183048</t>
  </si>
  <si>
    <t>šachta měrného objektu - dobetonování kapsy pro Parshallův žlab</t>
  </si>
  <si>
    <t>PI*0,5*0,5*0,25 "dno</t>
  </si>
  <si>
    <t>380326132</t>
  </si>
  <si>
    <t>Kompletní konstrukce čistíren odpadních vod, nádrží, vodojemů, kanálů z betonu železového bez výztuže a bednění se zvýšenými nároky na prostředí tř. C 30/37, tl. přes 150 do 300 mm</t>
  </si>
  <si>
    <t>2093893602</t>
  </si>
  <si>
    <t>výústní objekt</t>
  </si>
  <si>
    <t>1,6*4,5*0,25  "dno</t>
  </si>
  <si>
    <t>1,7*4,5*0,25  "stěna</t>
  </si>
  <si>
    <t>372017116</t>
  </si>
  <si>
    <t>(1,6+4,5)*2*0,25  "dno</t>
  </si>
  <si>
    <t>(4,5+0,25)*2*1,7  "stěna</t>
  </si>
  <si>
    <t>-1598983224</t>
  </si>
  <si>
    <t>380361011</t>
  </si>
  <si>
    <t>Výztuž kompletních konstrukcí čistíren odpadních vod, nádrží, vodojemů, kanálů ze svařovaných sítí z drátů typu KARI</t>
  </si>
  <si>
    <t>-1637457126</t>
  </si>
  <si>
    <t>(1,6*4,5+1,7*4,5)*8*0,001*2  "dno+stěna  dvě vrstvy KARI 8/10</t>
  </si>
  <si>
    <t>451572111</t>
  </si>
  <si>
    <t>Lože pod potrubí, stoky a drobné objekty v otevřeném výkopu z kameniva drobného těženého 0 až 4 mm</t>
  </si>
  <si>
    <t>1494269899</t>
  </si>
  <si>
    <t>1,1*(PVC_200+PVC_250)*0,15 "DN 200+DN250</t>
  </si>
  <si>
    <t>462512270</t>
  </si>
  <si>
    <t>Zához z lomového kamene neupraveného záhozového s proštěrkováním z terénu, hmotnosti jednotlivých kamenů do 200 kg</t>
  </si>
  <si>
    <t>1235044838</t>
  </si>
  <si>
    <t>6,5*0,5*0,4 "vodoteč</t>
  </si>
  <si>
    <t>462519002</t>
  </si>
  <si>
    <t>Zához z lomového kamene neupraveného záhozového Příplatek k cenám za urovnání viditelných ploch záhozu z kamene, hmotnosti jednotlivých kamenů do 200 kg</t>
  </si>
  <si>
    <t>-1411340887</t>
  </si>
  <si>
    <t>465513227</t>
  </si>
  <si>
    <t>Dlažba z lomového kamene lomařsky upraveného na cementovou maltu, s vyspárováním cementovou maltou, tl. kamene 250 mm</t>
  </si>
  <si>
    <t>566700021</t>
  </si>
  <si>
    <t>6,5*1,9+2*0,35  "výústní objekt</t>
  </si>
  <si>
    <t>871355241</t>
  </si>
  <si>
    <t>Kanalizační potrubí z tvrdého PVC v otevřeném výkopu ve sklonu do 20 %, hladkého plnostěnného vícevrstvého, tuhost třídy SN 12 DN 200</t>
  </si>
  <si>
    <t>76730120</t>
  </si>
  <si>
    <t>15 " odtok DN200</t>
  </si>
  <si>
    <t>871365241</t>
  </si>
  <si>
    <t>Kanalizační potrubí z tvrdého PVC v otevřeném výkopu ve sklonu do 20 %, hladkého plnostěnného vícevrstvého, tuhost třídy SN 12 DN 250</t>
  </si>
  <si>
    <t>1925875493</t>
  </si>
  <si>
    <t>13  " obtok  PVC250</t>
  </si>
  <si>
    <t>9  "odtok PVC250</t>
  </si>
  <si>
    <t>891365111</t>
  </si>
  <si>
    <t>Montáž vodovodních armatur na potrubí koncových klapek (žabích) hrdlových DN 250</t>
  </si>
  <si>
    <t>-963218757</t>
  </si>
  <si>
    <t>993025000000</t>
  </si>
  <si>
    <t>KLAPKA ŽABÍ 250</t>
  </si>
  <si>
    <t>-590156275</t>
  </si>
  <si>
    <t>892351111</t>
  </si>
  <si>
    <t>Tlakové zkoušky vodou na potrubí DN 150 nebo 200</t>
  </si>
  <si>
    <t>839225468</t>
  </si>
  <si>
    <t>892381111</t>
  </si>
  <si>
    <t>Tlakové zkoušky vodou na potrubí DN 250, 300 nebo 350</t>
  </si>
  <si>
    <t>616298997</t>
  </si>
  <si>
    <t>894411121</t>
  </si>
  <si>
    <t>Zřízení šachet kanalizačních z betonových dílců výšky vstupu do 1,50 m s obložením dna betonem tř. C 25/30, na potrubí DN přes 200 do 300</t>
  </si>
  <si>
    <t>1053152642</t>
  </si>
  <si>
    <t>592243391</t>
  </si>
  <si>
    <t>dno betonové šachty kanalizační TZB-Q  200-685</t>
  </si>
  <si>
    <t>-194564962</t>
  </si>
  <si>
    <t>592243380</t>
  </si>
  <si>
    <t>dno betonové šachty kanalizační TZB-Q 250-735</t>
  </si>
  <si>
    <t>-726698066</t>
  </si>
  <si>
    <t>1  "Š1</t>
  </si>
  <si>
    <t>59224075</t>
  </si>
  <si>
    <t>deska betonová zákrytová k ukončení šachet 1000/625x200 mm</t>
  </si>
  <si>
    <t>-104865788</t>
  </si>
  <si>
    <t>59224160</t>
  </si>
  <si>
    <t>skruž kanalizační s ocelovými stupadly 100 x 25 x 12 cm</t>
  </si>
  <si>
    <t>-275022197</t>
  </si>
  <si>
    <t>59224161</t>
  </si>
  <si>
    <t>skruž kanalizační s ocelovými stupadly 100 x 50 x 12 cm</t>
  </si>
  <si>
    <t>836841384</t>
  </si>
  <si>
    <t>59224162</t>
  </si>
  <si>
    <t>skruž kanalizační s ocelovými stupadly 100 x 100 x 12 cm</t>
  </si>
  <si>
    <t>1977762659</t>
  </si>
  <si>
    <t>592243480</t>
  </si>
  <si>
    <t>těsnění elastomerové pro spojení šachetních dílů DN 1000</t>
  </si>
  <si>
    <t>411902897</t>
  </si>
  <si>
    <t>89481911R</t>
  </si>
  <si>
    <t>Parshalův žlab 1 s ultrazvukovou měřící sondou (osazení vč. dodávky)</t>
  </si>
  <si>
    <t>-1116999938</t>
  </si>
  <si>
    <t>1  "odtok vyčištěné vody - MO</t>
  </si>
  <si>
    <t>-1308103857</t>
  </si>
  <si>
    <t xml:space="preserve">3 "poklopy bez odvětrání, s tlumícími vložkami </t>
  </si>
  <si>
    <t>28661933</t>
  </si>
  <si>
    <t>poklop šachtový litinový dno DN 600 pro třídu zatížení B125</t>
  </si>
  <si>
    <t>-252215184</t>
  </si>
  <si>
    <t>899722112</t>
  </si>
  <si>
    <t>Krytí potrubí z plastů výstražnou fólií z PVC šířky 25 cm</t>
  </si>
  <si>
    <t>1594008186</t>
  </si>
  <si>
    <t>výstražná fólie šedá</t>
  </si>
  <si>
    <t>PVC_200+PVC_250</t>
  </si>
  <si>
    <t>998276101</t>
  </si>
  <si>
    <t>Přesun hmot pro trubní vedení hloubené z trub z plastických hmot nebo sklolaminátových pro vodovody nebo kanalizace v otevřeném výkopu dopravní vzdálenost do 15 m</t>
  </si>
  <si>
    <t>462365998</t>
  </si>
  <si>
    <t>03 - SO 01-03 Zpevněné plochy a terenní úpravy</t>
  </si>
  <si>
    <t xml:space="preserve">    5 - Komunikace</t>
  </si>
  <si>
    <t xml:space="preserve">    9 - Ostatní konstrukce a práce-bourání</t>
  </si>
  <si>
    <t>111201101</t>
  </si>
  <si>
    <t>Odstranění křovin a stromů s odstraněním kořenů průměru kmene do 100 mm do sklonu terénu 1 : 5, při celkové ploše do 1 000 m2</t>
  </si>
  <si>
    <t>249513289</t>
  </si>
  <si>
    <t>10  "topol osika</t>
  </si>
  <si>
    <t>111201401</t>
  </si>
  <si>
    <t>Spálení odstraněných křovin a stromů na hromadách průměru kmene do 100 mm pro jakoukoliv plochu</t>
  </si>
  <si>
    <t>247738986</t>
  </si>
  <si>
    <t>112101102</t>
  </si>
  <si>
    <t>Odstranění stromů s odřezáním kmene a s odvětvením listnatých, průměru kmene přes 300 do 500 mm</t>
  </si>
  <si>
    <t>1444774764</t>
  </si>
  <si>
    <t>112201102</t>
  </si>
  <si>
    <t>Odstranění pařezů s jejich vykopáním, vytrháním nebo odstřelením, s přesekáním kořenů průměru přes 300 do 500 mm</t>
  </si>
  <si>
    <t>-2077795063</t>
  </si>
  <si>
    <t>171101105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</si>
  <si>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103 % PS</t>
  </si>
  <si>
    <t>-228568672</t>
  </si>
  <si>
    <t>Výkopek z meziskládky</t>
  </si>
  <si>
    <t>(4*9+4*12+6*12)*1,1+2*9*1,4  "násyp okolo ČOV</t>
  </si>
  <si>
    <t>1,4*4*3*20/2  "násyp ve spádu 1:3</t>
  </si>
  <si>
    <t>1,4*8*15/2   "násyp k obratišti</t>
  </si>
  <si>
    <t>0,7*2,5*25/2  " násyp ke komunikaci SO07</t>
  </si>
  <si>
    <t>-766319708</t>
  </si>
  <si>
    <t>167101101</t>
  </si>
  <si>
    <t>Nakládání, skládání a překládání neulehlého výkopku nebo sypaniny nakládání, množství do 100 m3, z hornin tř. 1 až 4</t>
  </si>
  <si>
    <t>863492642</t>
  </si>
  <si>
    <t>182301132</t>
  </si>
  <si>
    <t>Rozprostření a urovnání ornice ve svahu sklonu přes 1:5 při souvislé ploše přes 500 m2, tl. vrstvy přes 100 do 150 mm</t>
  </si>
  <si>
    <t>270391530</t>
  </si>
  <si>
    <t>700  "zatravněná plocha pozemku dle TZ, svah  1:3</t>
  </si>
  <si>
    <t>181951102</t>
  </si>
  <si>
    <t>Úprava pláně vyrovnáním výškových rozdílů v hornině tř. 1 až 4 se zhutněním</t>
  </si>
  <si>
    <t>-1926365797</t>
  </si>
  <si>
    <t>183405211</t>
  </si>
  <si>
    <t>Výsev trávníku hydroosevem na ornici</t>
  </si>
  <si>
    <t>154186933</t>
  </si>
  <si>
    <t>00572410</t>
  </si>
  <si>
    <t>osivo směs travní parková</t>
  </si>
  <si>
    <t>-1162728021</t>
  </si>
  <si>
    <t>700*0,025 "Přepočtené koeficientem množství</t>
  </si>
  <si>
    <t>184802311</t>
  </si>
  <si>
    <t>Chemické odplevelení půdy před založením kultury, trávníku nebo zpevněných ploch o výměře jednotlivě přes 20 m2 na svahu přes 1:2 do 1:1 postřikem na široko</t>
  </si>
  <si>
    <t>-372490974</t>
  </si>
  <si>
    <t>185803113</t>
  </si>
  <si>
    <t>Ošetření trávníku jednorázové na svahu přes 1:2 do 1:1</t>
  </si>
  <si>
    <t>966272895</t>
  </si>
  <si>
    <t>184102116</t>
  </si>
  <si>
    <t>Výsadba dřeviny s balem do předem vyhloubené jamky se zalitím v rovině nebo na svahu do 1:5, při průměru balu přes 600 do 800 mm</t>
  </si>
  <si>
    <t>-1253074438</t>
  </si>
  <si>
    <t>02650483</t>
  </si>
  <si>
    <t>Vrba kroucená /Salix erythroflexuosa/ 120-150cm</t>
  </si>
  <si>
    <t>978793098</t>
  </si>
  <si>
    <t>184215112</t>
  </si>
  <si>
    <t>Ukotvení dřeviny kůly jedním kůlem, délky přes 1 do 2 m</t>
  </si>
  <si>
    <t>489549735</t>
  </si>
  <si>
    <t>60591253</t>
  </si>
  <si>
    <t>kůl vyvazovací dřevěný impregnovaný D 8cm dl 2m</t>
  </si>
  <si>
    <t>899989200</t>
  </si>
  <si>
    <t>184813121</t>
  </si>
  <si>
    <t>Ochrana dřevin před okusem zvěří mechanicky v rovině nebo ve svahu do 1:5, pletivem, výšky do 2 m</t>
  </si>
  <si>
    <t>895411608</t>
  </si>
  <si>
    <t>Komunikace</t>
  </si>
  <si>
    <t>564851113</t>
  </si>
  <si>
    <t>Podklad ze štěrkodrti ŠD s rozprostřením a zhutněním, po zhutnění tl. 170 mm</t>
  </si>
  <si>
    <t>1729403889</t>
  </si>
  <si>
    <t>47  "pojízdná plocha v areálu - TZ</t>
  </si>
  <si>
    <t>564752114</t>
  </si>
  <si>
    <t>Podklad nebo kryt z vibrovaného štěrku VŠ s rozprostřením, vlhčením a zhutněním, po zhutnění tl. 180 mm</t>
  </si>
  <si>
    <t>1923463574</t>
  </si>
  <si>
    <t>574381111</t>
  </si>
  <si>
    <t>Penetrační makadam PM s rozprostřením kameniva na sucho, s prolitím živicí, s posypem drtí a se zhutněním hrubý (PMH) z kameniva hrubého drceného, po zhutnění tl. 90 mm</t>
  </si>
  <si>
    <t>1821263865</t>
  </si>
  <si>
    <t>573451113</t>
  </si>
  <si>
    <t>Dvojitý nátěr DN s posypem kamenivem a se zaválcováním z asfaltu silničního, v množství 2,1 kg/m2</t>
  </si>
  <si>
    <t>116246043</t>
  </si>
  <si>
    <t>564731111</t>
  </si>
  <si>
    <t>Podklad nebo kryt z kameniva hrubého drceného vel. 32-63 mm s rozprostřením a zhutněním, po zhutnění tl. 100 mm</t>
  </si>
  <si>
    <t>-1648314730</t>
  </si>
  <si>
    <t>41  "celková plocha zámkové dlažby, pochozí a přístupová</t>
  </si>
  <si>
    <t>564710011</t>
  </si>
  <si>
    <t>Podklad nebo kryt z kameniva hrubého drceného vel. 8-16 mm s rozprostřením a zhutněním, po zhutnění tl. 50 mm</t>
  </si>
  <si>
    <t>-479520192</t>
  </si>
  <si>
    <t>596211120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</si>
  <si>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do </t>
  </si>
  <si>
    <t>-1426331568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</si>
  <si>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do 50 m2</t>
  </si>
  <si>
    <t>59245212</t>
  </si>
  <si>
    <t>dlažba zámková tvaru I 196x161x60mm přírodní</t>
  </si>
  <si>
    <t>-1563021292</t>
  </si>
  <si>
    <t>41*1,05 "Přepočtené koeficientem množství</t>
  </si>
  <si>
    <t>564811111</t>
  </si>
  <si>
    <t>Podklad ze štěrkodrti ŠD s rozprostřením a zhutněním, po zhutnění tl. 50 mm</t>
  </si>
  <si>
    <t>-1639648833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</si>
  <si>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</si>
  <si>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</si>
  <si>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336221406</t>
  </si>
  <si>
    <t>4,1 "okapový chodník - betonová dlažba</t>
  </si>
  <si>
    <t>592456000</t>
  </si>
  <si>
    <t>dlažba desková betonová 500x500x50mm přírodní</t>
  </si>
  <si>
    <t>1287334055</t>
  </si>
  <si>
    <t>4,1*1,03 "Přepočtené koeficientem množství</t>
  </si>
  <si>
    <t>Ostatní konstrukce a práce-bourání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</si>
  <si>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</si>
  <si>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</si>
  <si>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1257955186</t>
  </si>
  <si>
    <t>34,1  "lemování pojízdné plochy</t>
  </si>
  <si>
    <t>59217034</t>
  </si>
  <si>
    <t>obrubník betonový silniční 1000x150x300mm</t>
  </si>
  <si>
    <t>-1868806232</t>
  </si>
  <si>
    <t>916991121</t>
  </si>
  <si>
    <t>Lože pod obrubníky, krajníky nebo obruby z dlažebních kostek z betonu prostého tř. C 16/20</t>
  </si>
  <si>
    <t>-476197446</t>
  </si>
  <si>
    <t>0,3*0,5*34,1 "obrubníky silniční</t>
  </si>
  <si>
    <t>916331112</t>
  </si>
  <si>
    <t>Osazení zahradního obrubníku betonového s ložem tl. od 50 do 100 mm z betonu prostého tř. C 12/15 s boční opěrou z betonu prostého tř. C 12/15</t>
  </si>
  <si>
    <t>677905868</t>
  </si>
  <si>
    <t>34,2  "lemování dlažby</t>
  </si>
  <si>
    <t>59217002</t>
  </si>
  <si>
    <t>obrubník betonový zahradní šedý 1000x50x200mm</t>
  </si>
  <si>
    <t>-46222088</t>
  </si>
  <si>
    <t>998225111</t>
  </si>
  <si>
    <t>Přesun hmot pro komunikace s krytem z kameniva, monolitickým betonovým nebo živičným dopravní vzdálenost do 200 m jakékoliv délky objektu</t>
  </si>
  <si>
    <t>-330050124</t>
  </si>
  <si>
    <t>výkop pro sloupky</t>
  </si>
  <si>
    <t>3,982</t>
  </si>
  <si>
    <t>zásyp zeminou</t>
  </si>
  <si>
    <t>0,417</t>
  </si>
  <si>
    <t>04 - SO 01-04 Oplocení</t>
  </si>
  <si>
    <t>131201101</t>
  </si>
  <si>
    <t>Hloubení nezapažených jam a zářezů s urovnáním dna do předepsaného profilu a spádu v hornině tř. 3 do 100 m3</t>
  </si>
  <si>
    <t>-565541372</t>
  </si>
  <si>
    <t xml:space="preserve">0,4*0,4*0,65*25  "sloupky </t>
  </si>
  <si>
    <t>0,5*0,5*0,6*2  "sloupky branky</t>
  </si>
  <si>
    <t>72,1*0,3*0,05  "lože pro dlažbu</t>
  </si>
  <si>
    <t>1804008889</t>
  </si>
  <si>
    <t>Meziskládka</t>
  </si>
  <si>
    <t>v-z  "výkopek k použítí</t>
  </si>
  <si>
    <t>799645452</t>
  </si>
  <si>
    <t>-(2,7+0,3*0,04*72,1) "objem betonu a desek</t>
  </si>
  <si>
    <t>275313711</t>
  </si>
  <si>
    <t>Základy z betonu prostého patky a bloky z betonu kamenem neprokládaného tř. C 20/25</t>
  </si>
  <si>
    <t>-981567923</t>
  </si>
  <si>
    <t>0,4*0,4*0,6*25 "sloupky průběžné"</t>
  </si>
  <si>
    <t>0,5*0,5*0,6*2  "slopky brány</t>
  </si>
  <si>
    <t>275356021</t>
  </si>
  <si>
    <t>Bednění základů z betonu prostého nebo železového patek pro plochy rovinné zřízení</t>
  </si>
  <si>
    <t>1775579508</t>
  </si>
  <si>
    <t>0,4*4*0,6*25 "sloupky průběžné"</t>
  </si>
  <si>
    <t>0,5*4*0,6*2  "brána</t>
  </si>
  <si>
    <t>275356022</t>
  </si>
  <si>
    <t>Bednění základů z betonu prostého nebo železového patek pro plochy rovinné odstranění</t>
  </si>
  <si>
    <t>295743561</t>
  </si>
  <si>
    <t>338171123</t>
  </si>
  <si>
    <t>Montáž sloupků a vzpěr plotových ocelových trubkových nebo profilovaných výšky do 2,60 m se zabetonováním do 0,08 m3 do připravených jamek</t>
  </si>
  <si>
    <t>-1913522729</t>
  </si>
  <si>
    <t>553421851</t>
  </si>
  <si>
    <t>plotový sloupek  60x60x3mm dl 2,1m, povrchová úprava Pz a komaxit</t>
  </si>
  <si>
    <t>-889871988</t>
  </si>
  <si>
    <t>25  "sloupek -2-</t>
  </si>
  <si>
    <t>553423281</t>
  </si>
  <si>
    <t>sloupek pro branku Pz  D 100mm v 2,2m včetně pantu</t>
  </si>
  <si>
    <t>-201831634</t>
  </si>
  <si>
    <t>348172214</t>
  </si>
  <si>
    <t>Montáž vjezdových bran samonosných posuvných dvoukřídlových plochy přes 5 do 10 m2</t>
  </si>
  <si>
    <t>-2145213533</t>
  </si>
  <si>
    <t>553423411</t>
  </si>
  <si>
    <t>brána kovová dvoukřídlová 1600x3916mm</t>
  </si>
  <si>
    <t>-282141977</t>
  </si>
  <si>
    <t>1  "brána s kovoovu kcí 60/80/3, výplň z latí 22/50/100mm</t>
  </si>
  <si>
    <t>34850121R</t>
  </si>
  <si>
    <t>Osazení dřevěného oplocení na podélné profily výšky přes 1 do 2 m z latí</t>
  </si>
  <si>
    <t>-617645911</t>
  </si>
  <si>
    <t>72,1  "délka oplocení</t>
  </si>
  <si>
    <t>60514101R</t>
  </si>
  <si>
    <t>řezivo jehličnaté lať 10-25cm2</t>
  </si>
  <si>
    <t>206533940</t>
  </si>
  <si>
    <t>755*0,022*0,1*1,6 " plotové latě 22/100mm, dl.1,6m</t>
  </si>
  <si>
    <t>55342353R</t>
  </si>
  <si>
    <t>Podélné  plotové profily 60x80x3mm, dl. 1,6m</t>
  </si>
  <si>
    <t>-839810848</t>
  </si>
  <si>
    <t>136  "podélné profily -3-</t>
  </si>
  <si>
    <t>451597777</t>
  </si>
  <si>
    <t>Podklad nebo lože pod dlažbu (přídlažbu) v ploše vodorovné nebo ve sklonu do 1:5, tloušťky od 30 do 100 mm z prohozené zeminy</t>
  </si>
  <si>
    <t>-662525617</t>
  </si>
  <si>
    <t>0,3*72,1  "dlaždice proti prorůstání trávy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</si>
  <si>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</si>
  <si>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</si>
  <si>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1867537572</t>
  </si>
  <si>
    <t>59248005</t>
  </si>
  <si>
    <t>dlažba plošná betonová chodníková 300x300x50mm přírodní</t>
  </si>
  <si>
    <t>974668242</t>
  </si>
  <si>
    <t>998232111</t>
  </si>
  <si>
    <t>Přesun hmot pro oplocení se svislou nosnou konstrukcí zděnou z cihel, tvárnic, bloků, popř. kovovou nebo dřevěnou vodorovná dopravní vzdálenost do 50 m, pro oplocení výšky přes 3 do 10 m</t>
  </si>
  <si>
    <t>-960388840</t>
  </si>
  <si>
    <t>783218111R</t>
  </si>
  <si>
    <t>Lazurovací nátěr tesařských konstrukcí trojnásobný syntetický</t>
  </si>
  <si>
    <t>636742124</t>
  </si>
  <si>
    <t>755*(0,022+0,1)*2*1,6 " plotové latě 22/100mm, dl.1,6m</t>
  </si>
  <si>
    <t>02 - SO 02 Čerpací stanice odpadních vod</t>
  </si>
  <si>
    <t>115101202</t>
  </si>
  <si>
    <t>Čerpání vody na dopravní výšku do 10 m s uvažovaným průměrným přítokem přes 500 do 1 000 l/min</t>
  </si>
  <si>
    <t>-20115051</t>
  </si>
  <si>
    <t>7*24 "Přepočtené koeficientem množství</t>
  </si>
  <si>
    <t>115101302</t>
  </si>
  <si>
    <t>Pohotovost záložní čerpací soupravy pro dopravní výšku do 10 m s uvažovaným průměrným přítokem přes 500 do 1 000 l/min</t>
  </si>
  <si>
    <t>-492360982</t>
  </si>
  <si>
    <t>134702301</t>
  </si>
  <si>
    <t>Vykopávky pro vodárenskou studnu nespouštěnou pro jakýkoliv tvar studny, se svislým přemístěním výkopku na terén a s vodorovným přemístěním výkopku do 20 m od kraje výkopu půdorysné plochy přes 20 do 36 m2 v horninách tř. 1 až 4, kromě hornin kašovité kon</t>
  </si>
  <si>
    <t>-1302383491</t>
  </si>
  <si>
    <t>Vykopávky pro vodárenskou studnu nespouštěnou pro jakýkoliv tvar studny, se svislým přemístěním výkopku na terén a s vodorovným přemístěním výkopku do 20 m od kraje výkopu půdorysné plochy přes 20 do 36 m2 v horninách tř. 1 až 4, kromě hornin kašovité konsistence a tekoucích s pažením příložným nebo zátažným, v hloubce do 2 m</t>
  </si>
  <si>
    <t>134702421</t>
  </si>
  <si>
    <t>Vykopávky pro vodárenskou studnu spouštěnou a spouštění pláště studny pro jakýkoliv tvar studny, se svislým přemístěním výkopku na terén a s vodorovným přemístěním výkopku na vzdálenost do 20 m od vnějšího okraje studny půdorysné plochy studny přes 4 do 2</t>
  </si>
  <si>
    <t>1967360644</t>
  </si>
  <si>
    <t>Vykopávky pro vodárenskou studnu spouštěnou a spouštění pláště studny pro jakýkoliv tvar studny, se svislým přemístěním výkopku na terén a s vodorovným přemístěním výkopku na vzdálenost do 20 m od vnějšího okraje studny půdorysné plochy studny přes 4 do 20 m2 v horninách tř. 1 až 4, kromě hornin kašovité konzistence a tekoucích, v hloubce do 10 m</t>
  </si>
  <si>
    <t>134702431</t>
  </si>
  <si>
    <t>537354391</t>
  </si>
  <si>
    <t>Vykopávky pro vodárenskou studnu spouštěnou a spouštění pláště studny pro jakýkoliv tvar studny, se svislým přemístěním výkopku na terén a s vodorovným přemístěním výkopku na vzdálenost do 20 m od vnějšího okraje studny půdorysné plochy studny přes 4 do 20 m2 v horninách kašovité konsistence nebo tekoucích, v hloubce do 10 m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</si>
  <si>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</si>
  <si>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</si>
  <si>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-1011598900</t>
  </si>
  <si>
    <t>52,815+40,059*2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</si>
  <si>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</si>
  <si>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</si>
  <si>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-1852559766</t>
  </si>
  <si>
    <t>132,933*14 "Přepočtené koeficientem množství</t>
  </si>
  <si>
    <t>171201201</t>
  </si>
  <si>
    <t>Uložení sypaniny na skládky</t>
  </si>
  <si>
    <t>-1589550735</t>
  </si>
  <si>
    <t>171201211</t>
  </si>
  <si>
    <t>Poplatek za uložení stavebního odpadu na skládce (skládkovné) zeminy a kameniva zatříděného do Katalogu odpadů pod kódem 170 504</t>
  </si>
  <si>
    <t>1688955793</t>
  </si>
  <si>
    <t>132,933*1,6 "Přepočtené koeficientem množství</t>
  </si>
  <si>
    <t>243531111</t>
  </si>
  <si>
    <t>Výplň na dně vodárenské studny z kameniva hrubého drceného frakce 32 až 63 mm</t>
  </si>
  <si>
    <t>869600102</t>
  </si>
  <si>
    <t>PI*2*2*0,2</t>
  </si>
  <si>
    <t>247531111</t>
  </si>
  <si>
    <t>Obsyp a těsnění vodárenské studny obsyp se zhutněním z kameniva hrubého drceného 8-16 mm</t>
  </si>
  <si>
    <t>1138736240</t>
  </si>
  <si>
    <t>(PI*5,43*(2,75*2,75-2,6*2,6))</t>
  </si>
  <si>
    <t>380326243</t>
  </si>
  <si>
    <t>Kompletní konstrukce čistíren odpadních vod, nádrží, vodojemů, kanálů z betonu železového bez výztuže a bednění pro prostředí s mrazovými cykly tř. C 30/37, tl. přes 300 mm</t>
  </si>
  <si>
    <t>-415198668</t>
  </si>
  <si>
    <t>(PI*5,43*(2,6*2,6-2*2))</t>
  </si>
  <si>
    <t>(PI*0,3*(2,6*2,6-2,2*2,2))</t>
  </si>
  <si>
    <t>PI*2*2*0,6</t>
  </si>
  <si>
    <t>PI*2*2,1*0,75</t>
  </si>
  <si>
    <t>PI*2,2*2,2*0,3</t>
  </si>
  <si>
    <t>-(0,6*0,9*2+0,6*0,6)*0,3</t>
  </si>
  <si>
    <t>380356241</t>
  </si>
  <si>
    <t>Bednění kompletních konstrukcí čistíren odpadních vod, nádrží, vodojemů, kanálů konstrukcí neomítaných z betonu prostého nebo železového ploch zaoblených zřízení</t>
  </si>
  <si>
    <t>1652979192</t>
  </si>
  <si>
    <t>2*PI*(5,43+0,3)*2,6</t>
  </si>
  <si>
    <t>2*PI*5,43*2</t>
  </si>
  <si>
    <t>2*PI*0,3*2,2</t>
  </si>
  <si>
    <t>PI*2,0*2,0</t>
  </si>
  <si>
    <t>(0,6+0,9)*2*2*0,3</t>
  </si>
  <si>
    <t>0,6*4*0,3</t>
  </si>
  <si>
    <t>380356242</t>
  </si>
  <si>
    <t>Bednění kompletních konstrukcí čistíren odpadních vod, nádrží, vodojemů, kanálů konstrukcí neomítaných z betonu prostého nebo železového ploch zaoblených odstranění</t>
  </si>
  <si>
    <t>-230755823</t>
  </si>
  <si>
    <t>1233975808</t>
  </si>
  <si>
    <t>70,458*0,05 "Přepočtené koeficientem množství</t>
  </si>
  <si>
    <t>939941112</t>
  </si>
  <si>
    <t>Zřízení těsnění pracovní spáry ocelovým plechem mezi dnem a stěnou</t>
  </si>
  <si>
    <t>-1062716048</t>
  </si>
  <si>
    <t>pi*2,0*2</t>
  </si>
  <si>
    <t>939941113</t>
  </si>
  <si>
    <t>Zřízení těsnění pracovní spáry ocelovým plechem ve stěně</t>
  </si>
  <si>
    <t>57732563</t>
  </si>
  <si>
    <t>RR</t>
  </si>
  <si>
    <t>F kus do dna pro čerpání vody</t>
  </si>
  <si>
    <t>-516831945</t>
  </si>
  <si>
    <t>RRR</t>
  </si>
  <si>
    <t>ocelový břit přes 500kg</t>
  </si>
  <si>
    <t>1326689095</t>
  </si>
  <si>
    <t>-1724098528</t>
  </si>
  <si>
    <t>št</t>
  </si>
  <si>
    <t>štěrkové cesty</t>
  </si>
  <si>
    <t>34,8</t>
  </si>
  <si>
    <t>mk</t>
  </si>
  <si>
    <t>místní komunikace</t>
  </si>
  <si>
    <t>kk</t>
  </si>
  <si>
    <t>krajská komunikace</t>
  </si>
  <si>
    <t>658</t>
  </si>
  <si>
    <t>nezp</t>
  </si>
  <si>
    <t>nezpevněné plochy - ornice tl. 100mm</t>
  </si>
  <si>
    <t>137,4</t>
  </si>
  <si>
    <t>výkop rýhy</t>
  </si>
  <si>
    <t>1490,294</t>
  </si>
  <si>
    <t>skl</t>
  </si>
  <si>
    <t>odvoz přebytečného výkopku na skládku</t>
  </si>
  <si>
    <t>1322,971</t>
  </si>
  <si>
    <t>lože pod potrubí 100mm</t>
  </si>
  <si>
    <t>101,205</t>
  </si>
  <si>
    <t>03 - SO 03 Kanalizace</t>
  </si>
  <si>
    <t>s</t>
  </si>
  <si>
    <t>zásyp šp ve stání komunikaci - I. tř.</t>
  </si>
  <si>
    <t>394,8</t>
  </si>
  <si>
    <t>zásyp šp v místní asf kom</t>
  </si>
  <si>
    <t>01 - SO 03-01 Hlavní dešťová kanalizace</t>
  </si>
  <si>
    <t>PVC_300</t>
  </si>
  <si>
    <t>PVC-U  DN 300 SN 12</t>
  </si>
  <si>
    <t>241,5</t>
  </si>
  <si>
    <t>PVC_400</t>
  </si>
  <si>
    <t>PVC-U  DN 400 SN 12</t>
  </si>
  <si>
    <t>218</t>
  </si>
  <si>
    <t>PVC_500</t>
  </si>
  <si>
    <t>PVC-U  DN 500 SN 12</t>
  </si>
  <si>
    <t>343,5</t>
  </si>
  <si>
    <t>PVC_700</t>
  </si>
  <si>
    <t>PVC-U  DN 700 SN 12</t>
  </si>
  <si>
    <t>25,5</t>
  </si>
  <si>
    <t>obsyp potrubí 300mm nad potrubí</t>
  </si>
  <si>
    <t>601,474</t>
  </si>
  <si>
    <t>šachty prefabrikované</t>
  </si>
  <si>
    <t>DL</t>
  </si>
  <si>
    <t>dlažba chodník</t>
  </si>
  <si>
    <t>2,4</t>
  </si>
  <si>
    <t>PVC200</t>
  </si>
  <si>
    <t>potrubí</t>
  </si>
  <si>
    <t>214,27</t>
  </si>
  <si>
    <t>vp</t>
  </si>
  <si>
    <t>výkopek přípojek</t>
  </si>
  <si>
    <t>285,867</t>
  </si>
  <si>
    <t>sus</t>
  </si>
  <si>
    <t>ppk</t>
  </si>
  <si>
    <t>181,62</t>
  </si>
  <si>
    <t>mk_p</t>
  </si>
  <si>
    <t>v příp</t>
  </si>
  <si>
    <t>32,65</t>
  </si>
  <si>
    <t>ošp</t>
  </si>
  <si>
    <t>obsyp</t>
  </si>
  <si>
    <t>119,134</t>
  </si>
  <si>
    <t>o</t>
  </si>
  <si>
    <t>obsyp celá kubatura</t>
  </si>
  <si>
    <t>129,633</t>
  </si>
  <si>
    <t>l</t>
  </si>
  <si>
    <t>lože</t>
  </si>
  <si>
    <t>23,57</t>
  </si>
  <si>
    <t>sk</t>
  </si>
  <si>
    <t>skládka</t>
  </si>
  <si>
    <t>271,052</t>
  </si>
  <si>
    <t>zšps</t>
  </si>
  <si>
    <t>99,891</t>
  </si>
  <si>
    <t>zšpm</t>
  </si>
  <si>
    <t>17,958</t>
  </si>
  <si>
    <t xml:space="preserve">    DK - Dešťová kanalizace</t>
  </si>
  <si>
    <t xml:space="preserve">      1 - Zemní práce</t>
  </si>
  <si>
    <t xml:space="preserve">      2 - Zakládání</t>
  </si>
  <si>
    <t xml:space="preserve">      3 - Svislé a kompletní konstrukce</t>
  </si>
  <si>
    <t xml:space="preserve">      4 - Vodorovné konstrukce</t>
  </si>
  <si>
    <t xml:space="preserve">      5 - Komunikace</t>
  </si>
  <si>
    <t xml:space="preserve">      6 - Úpravy povrchů, podlahy a osazování výplní</t>
  </si>
  <si>
    <t xml:space="preserve">      8 - Trubní vedení</t>
  </si>
  <si>
    <t xml:space="preserve">      9 - Ostatní konstrukce a práce-bourání</t>
  </si>
  <si>
    <t xml:space="preserve">      997 - Přesun sutě</t>
  </si>
  <si>
    <t xml:space="preserve">      998 - Přesun hmot</t>
  </si>
  <si>
    <t xml:space="preserve">    DKP - Dešťová kanalizace přípojky</t>
  </si>
  <si>
    <t>DK</t>
  </si>
  <si>
    <t>Dešťová kanalizace</t>
  </si>
  <si>
    <t>113106021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</si>
  <si>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</t>
  </si>
  <si>
    <t>58901651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</si>
  <si>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</si>
  <si>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DL "chodník"</t>
  </si>
  <si>
    <t>113107225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</si>
  <si>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</si>
  <si>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-1053876786</t>
  </si>
  <si>
    <t>1,2*kk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</si>
  <si>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</si>
  <si>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</si>
  <si>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1417776220</t>
  </si>
  <si>
    <t>(1,2+0,25*2)*kk</t>
  </si>
  <si>
    <t>1,2*mk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</si>
  <si>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</si>
  <si>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</si>
  <si>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-1453647306</t>
  </si>
  <si>
    <t>št "štěrkové cesty"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</si>
  <si>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</si>
  <si>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</si>
  <si>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1692161936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</si>
  <si>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</si>
  <si>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</si>
  <si>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-1797060922</t>
  </si>
  <si>
    <t>113154332</t>
  </si>
  <si>
    <t>Frézování živičného podkladu nebo krytu s naložením na dopravní prostředek plochy přes 1 000 do 10 000 m2 bez překážek v trase pruhu šířky přes 1 m do 2 m, tloušťky vrstvy 40 mm</t>
  </si>
  <si>
    <t>262748702</t>
  </si>
  <si>
    <t>3,5*kk</t>
  </si>
  <si>
    <t>(1,2+0,3*2)*mk</t>
  </si>
  <si>
    <t>280778744</t>
  </si>
  <si>
    <t>30*24 "Přepočtené koeficientem množství</t>
  </si>
  <si>
    <t>920751011</t>
  </si>
  <si>
    <t>119001405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</si>
  <si>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</t>
  </si>
  <si>
    <t>1986708833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</si>
  <si>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</si>
  <si>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1,4*12</t>
  </si>
  <si>
    <t>119001406</t>
  </si>
  <si>
    <t>504122883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</si>
  <si>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plastového, jmenovité světlosti DN přes 200 do 500 mm</t>
  </si>
  <si>
    <t>1,4*14</t>
  </si>
  <si>
    <t>119001421</t>
  </si>
  <si>
    <t>48610301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</si>
  <si>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</si>
  <si>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1,4*2</t>
  </si>
  <si>
    <t>119001422</t>
  </si>
  <si>
    <t>-738664339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</si>
  <si>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přes 3 do 6 kabelů</t>
  </si>
  <si>
    <t>1,4*9</t>
  </si>
  <si>
    <t>-729561820</t>
  </si>
  <si>
    <t>nezp*0,1 "nezpevněné plochy"</t>
  </si>
  <si>
    <t>130001101</t>
  </si>
  <si>
    <t>Příplatek k cenám hloubených vykopávek za ztížení vykopávky v blízkosti podzemního vedení nebo výbušnin pro jakoukoliv třídu horniny</t>
  </si>
  <si>
    <t>-2032564828</t>
  </si>
  <si>
    <t>(12+14+2+9)*1,0*1,5*1,4</t>
  </si>
  <si>
    <t>132101203</t>
  </si>
  <si>
    <t>Hloubení zapažených i nezapažených rýh šířky přes 600 do 2 000 mm s urovnáním dna do předepsaného profilu a spádu v horninách tř. 1 a 2 přes 1 000 do 5 000 m3</t>
  </si>
  <si>
    <t>-1617147496</t>
  </si>
  <si>
    <t>132201203</t>
  </si>
  <si>
    <t>Hloubení zapažených i nezapažených rýh šířky přes 600 do 2 000 mm s urovnáním dna do předepsaného profilu a spádu v hornině tř. 3 přes 1 000 do 5 000 m3</t>
  </si>
  <si>
    <t>1506225420</t>
  </si>
  <si>
    <t>PVC potrubí</t>
  </si>
  <si>
    <t>1,1*PVC_300*1,8</t>
  </si>
  <si>
    <t>1,2*PVC_400*1,8</t>
  </si>
  <si>
    <t>1,3*PVC_500*1,8</t>
  </si>
  <si>
    <t>1,5*PVC_700*1,8</t>
  </si>
  <si>
    <t>ŠACHTY PREFABRIKOVANÉ</t>
  </si>
  <si>
    <t>2,5*(2,5-1,2)*2,0*š "rozšíření"</t>
  </si>
  <si>
    <t>POVRCHY</t>
  </si>
  <si>
    <t>-1,2*kk*0,61 "krajská komunikace"</t>
  </si>
  <si>
    <t>-1,2*mk*0,46 "místní komunikace"</t>
  </si>
  <si>
    <t>-št*0,1 "štěrkové cesty"</t>
  </si>
  <si>
    <t>-dl*0,3 "dlažba chodník"</t>
  </si>
  <si>
    <t>-nezp*0,1 "nezpevněné plochy"</t>
  </si>
  <si>
    <t>1336377293</t>
  </si>
  <si>
    <t>-1880098698</t>
  </si>
  <si>
    <t>230088910</t>
  </si>
  <si>
    <t>PVC_300*1,8*2</t>
  </si>
  <si>
    <t>PVC_400*1,8*2</t>
  </si>
  <si>
    <t>PVC_500*1,8*2</t>
  </si>
  <si>
    <t>PVC_700*1,8*2</t>
  </si>
  <si>
    <t>989176059</t>
  </si>
  <si>
    <t>1625609363</t>
  </si>
  <si>
    <t>-529755953</t>
  </si>
  <si>
    <t>1094924682</t>
  </si>
  <si>
    <t>skl-v*0,1</t>
  </si>
  <si>
    <t>1495190958</t>
  </si>
  <si>
    <t>1173,942*14 "Přepočtené koeficientem množství</t>
  </si>
  <si>
    <t>162701155</t>
  </si>
  <si>
    <t>Vodorovné přemístění výkopku nebo sypaniny po suchu na obvyklém dopravním prostředku, bez naložení výkopku, avšak se složením bez rozhrnutí z horniny tř. 5 až 7 na vzdálenost přes 9 000 do 10 000 m</t>
  </si>
  <si>
    <t>-134646169</t>
  </si>
  <si>
    <t>162701159</t>
  </si>
  <si>
    <t>Vodorovné přemístění výkopku nebo sypaniny po suchu na obvyklém dopravním prostředku, bez naložení výkopku, avšak se složením bez rozhrnutí z horniny tř. 5 až 7 na vzdálenost Příplatek k ceně za každých dalších i započatých 1 000 m</t>
  </si>
  <si>
    <t>-1601419985</t>
  </si>
  <si>
    <t>149,029*14 "Přepočtené koeficientem množství</t>
  </si>
  <si>
    <t>-64104542</t>
  </si>
  <si>
    <t>ob+lo</t>
  </si>
  <si>
    <t>1,2*kk*0,5 "zásyp šp v krajské kom"</t>
  </si>
  <si>
    <t>1,2*mk*0,5 "zásyp šp v místní asf kom"</t>
  </si>
  <si>
    <t>PVC_300*0,0781 "vytlačený objem"</t>
  </si>
  <si>
    <t>PVC_400*0,1382 "vytlačený objem"</t>
  </si>
  <si>
    <t>PVC_500*0,2644 "vytlačený objem"</t>
  </si>
  <si>
    <t>PVC_700*0,385 "vytlačený objem"</t>
  </si>
  <si>
    <t>PI*0,62*0,62*1,8*š "vytlačený objem šachty beton"</t>
  </si>
  <si>
    <t>281409335</t>
  </si>
  <si>
    <t>1322,971*1,6 "Přepočtené koeficientem množství</t>
  </si>
  <si>
    <t>-779804282</t>
  </si>
  <si>
    <t>v-skl "zemina"</t>
  </si>
  <si>
    <t>s+m "šp v komunikaci mk+kk"</t>
  </si>
  <si>
    <t>1693249091</t>
  </si>
  <si>
    <t>přepočet na tuny</t>
  </si>
  <si>
    <t>(s+m)*1,8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</si>
  <si>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</si>
  <si>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</si>
  <si>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-1895163843</t>
  </si>
  <si>
    <t>1,1*PVC_300*0,6</t>
  </si>
  <si>
    <t>-PVC_300*0,0781 "vytlačený objem"</t>
  </si>
  <si>
    <t>1,2*PVC_400*0,7</t>
  </si>
  <si>
    <t>-PVC_400*0,0781 "vytlačený objem"</t>
  </si>
  <si>
    <t>1,3*PVC_500*0,8</t>
  </si>
  <si>
    <t>-PVC_500*0,2644 "vytlačený objem"</t>
  </si>
  <si>
    <t>1,5*PVC_700*1,0</t>
  </si>
  <si>
    <t>-PVC_700*0,385 "vytlačený objem"</t>
  </si>
  <si>
    <t>58337302</t>
  </si>
  <si>
    <t>-78505561</t>
  </si>
  <si>
    <t>601,474*1,8 "Přepočtené koeficientem množství</t>
  </si>
  <si>
    <t>181301101</t>
  </si>
  <si>
    <t>Rozprostření a urovnání ornice v rovině nebo ve svahu sklonu do 1:5 při souvislé ploše do 500 m2, tl. vrstvy do 100 mm</t>
  </si>
  <si>
    <t>-1514679036</t>
  </si>
  <si>
    <t>181411131</t>
  </si>
  <si>
    <t>Založení trávníku na půdě předem připravené plochy do 1000 m2 výsevem včetně utažení parkového v rovině nebo na svahu do 1:5</t>
  </si>
  <si>
    <t>-420966383</t>
  </si>
  <si>
    <t>1,2*(62+15,5+28+9)</t>
  </si>
  <si>
    <t>005724700</t>
  </si>
  <si>
    <t>osivo směs travní univerzál</t>
  </si>
  <si>
    <t>1763200823</t>
  </si>
  <si>
    <t>137,4*0,025 "Přepočtené koeficientem množství</t>
  </si>
  <si>
    <t>183403111</t>
  </si>
  <si>
    <t>Obdělání půdy nakopáním hl. přes 50 do 100 mm v rovině nebo na svahu do 1:5</t>
  </si>
  <si>
    <t>-396345728</t>
  </si>
  <si>
    <t>185803111</t>
  </si>
  <si>
    <t>Ošetření trávníku jednorázové v rovině nebo na svahu do 1:5</t>
  </si>
  <si>
    <t>-145637123</t>
  </si>
  <si>
    <t>185804312</t>
  </si>
  <si>
    <t>Zalití rostlin vodou plochy záhonů jednotlivě přes 20 m2</t>
  </si>
  <si>
    <t>1402610807</t>
  </si>
  <si>
    <t>137,4*0,1 "Přepočtené koeficientem množství</t>
  </si>
  <si>
    <t>08211321</t>
  </si>
  <si>
    <t>voda pitná pro ostatní odběratele</t>
  </si>
  <si>
    <t>-644406192</t>
  </si>
  <si>
    <t>211531111</t>
  </si>
  <si>
    <t>Výplň kamenivem do rýh odvodňovacích žeber nebo trativodů bez zhutnění, s úpravou povrchu výplně kamenivem hrubým drceným frakce 16 až 63 mm</t>
  </si>
  <si>
    <t>1804700115</t>
  </si>
  <si>
    <t>spojná šachta DŠ1</t>
  </si>
  <si>
    <t>6,0*5,8*0,2</t>
  </si>
  <si>
    <t>rozdělovací šachta DŠ2</t>
  </si>
  <si>
    <t>5,0*5,35*0,2</t>
  </si>
  <si>
    <t>výústní objekt VO1</t>
  </si>
  <si>
    <t>3,6*4,5*0,15</t>
  </si>
  <si>
    <t>výústní objekt VO2</t>
  </si>
  <si>
    <t>3,1*6,5*0,15</t>
  </si>
  <si>
    <t>271572211</t>
  </si>
  <si>
    <t>Podsyp pod základové konstrukce se zhutněním a urovnáním povrchu ze štěrkopísku netříděného</t>
  </si>
  <si>
    <t>536739053</t>
  </si>
  <si>
    <t>4,6*3,4*0,15</t>
  </si>
  <si>
    <t>2,6*2,95*0,15</t>
  </si>
  <si>
    <t>359901111</t>
  </si>
  <si>
    <t>Vyčištění stok jakékoliv výšky</t>
  </si>
  <si>
    <t>-323771975</t>
  </si>
  <si>
    <t>359901211</t>
  </si>
  <si>
    <t>Monitoring stok (kamerový systém) jakékoli výšky nová kanalizace</t>
  </si>
  <si>
    <t>1470025250</t>
  </si>
  <si>
    <t>380311531</t>
  </si>
  <si>
    <t>Kompletní konstrukce čistíren odpadních vod, nádrží, vodojemů, kanálů z betonu prostého bez zvýšených nároků na prostředí tř. C 12/15, tl. přes 80 do 150 mm</t>
  </si>
  <si>
    <t>780165853</t>
  </si>
  <si>
    <t>4,2*3,0*0,1</t>
  </si>
  <si>
    <t>2,2*2,55*0,1</t>
  </si>
  <si>
    <t>3,6*4,5*0,1</t>
  </si>
  <si>
    <t>3,1*6,5*0,1</t>
  </si>
  <si>
    <t>-600685696</t>
  </si>
  <si>
    <t>2,7*2,5*0,3+2,7*1,4*0,5*0,3</t>
  </si>
  <si>
    <t>(1,35+2,25+1,0+1,6+2,107)*0,25*2,0</t>
  </si>
  <si>
    <t>2,2*2,0*0,3+2,2*1,1*0,5*0,25</t>
  </si>
  <si>
    <t>-0,6*0,9*0,25</t>
  </si>
  <si>
    <t>(0,9+1,1)*2*0,25*0,2</t>
  </si>
  <si>
    <t>2,0*2,35*0,3</t>
  </si>
  <si>
    <t>(1,5+1,35)*2*1,5*0,25</t>
  </si>
  <si>
    <t>1,5*1,85*0,25</t>
  </si>
  <si>
    <t>-PI*0,3*0,3*0,25</t>
  </si>
  <si>
    <t>(PI*0,2*(0,45*0,45-0,3*0,3))</t>
  </si>
  <si>
    <t>893459586</t>
  </si>
  <si>
    <t>1,5*3,45*0,4+3,3*1,4*0,5*0,4</t>
  </si>
  <si>
    <t>(3,25+2,4+1,75)*1,4*0,4</t>
  </si>
  <si>
    <t>3,4*0,4*0,5</t>
  </si>
  <si>
    <t>0,8*0,55*4,5</t>
  </si>
  <si>
    <t>0,4*1,45*4,5</t>
  </si>
  <si>
    <t>1235845295</t>
  </si>
  <si>
    <t>(2,1+2,75+1,75+2,1+2,6047)*0,3</t>
  </si>
  <si>
    <t>(1,35+2,25+1,0+1,6+2,107)*2,0*2</t>
  </si>
  <si>
    <t>(1,6+2,5+1,25+1,6+2,107)*0,25</t>
  </si>
  <si>
    <t>(0,6+0,9)*2*0,25</t>
  </si>
  <si>
    <t>(0,9+1,1)*4*0,2</t>
  </si>
  <si>
    <t>(2,0+2,35)*2*0,3</t>
  </si>
  <si>
    <t>(1,5+1,0+1,85+1,35)*2*1,5</t>
  </si>
  <si>
    <t>(1,5+1,85)*2*0,25</t>
  </si>
  <si>
    <t>2*PI*0,3*0,45</t>
  </si>
  <si>
    <t>2*PI*0,45*0,2</t>
  </si>
  <si>
    <t>(3,25+2,7+1,75)*1,4</t>
  </si>
  <si>
    <t>(2,2+2,0+1,5)*1,0</t>
  </si>
  <si>
    <t>3,8*0,9+2,8*0,5</t>
  </si>
  <si>
    <t>(0,8+4,5)*2*0,55</t>
  </si>
  <si>
    <t>(0,4+4,5)*1,45</t>
  </si>
  <si>
    <t>-952529718</t>
  </si>
  <si>
    <t>-1559422812</t>
  </si>
  <si>
    <t>25,084*0,14 "Přepočtené koeficientem množství</t>
  </si>
  <si>
    <t>59201593</t>
  </si>
  <si>
    <t>1,1*PVC_300*0,1</t>
  </si>
  <si>
    <t>1,2*PVC_400*0,1</t>
  </si>
  <si>
    <t>1,3*PVC_500*0,1</t>
  </si>
  <si>
    <t>1,5*PVC_700*0,1</t>
  </si>
  <si>
    <t>452112111</t>
  </si>
  <si>
    <t>Osazení betonových dílců prstenců nebo rámů pod poklopy a mříže, výšky do 100 mm</t>
  </si>
  <si>
    <t>-1026658095</t>
  </si>
  <si>
    <t>59224184</t>
  </si>
  <si>
    <t>prstenec šachtový vyrovnávací betonový 625x120x40mm</t>
  </si>
  <si>
    <t>-279645545</t>
  </si>
  <si>
    <t>59224185</t>
  </si>
  <si>
    <t>prstenec šachtový vyrovnávací betonový 625x120x60mm</t>
  </si>
  <si>
    <t>-1535643255</t>
  </si>
  <si>
    <t>59224176</t>
  </si>
  <si>
    <t>prstenec šachtový vyrovnávací betonový 625x120x80mm</t>
  </si>
  <si>
    <t>30362609</t>
  </si>
  <si>
    <t>59224187</t>
  </si>
  <si>
    <t>prstenec šachtový vyrovnávací betonový 625x120x100mm</t>
  </si>
  <si>
    <t>1212389690</t>
  </si>
  <si>
    <t>452112121</t>
  </si>
  <si>
    <t>Osazení betonových dílců prstenců nebo rámů pod poklopy a mříže, výšky přes 100 do 200 mm</t>
  </si>
  <si>
    <t>130973190</t>
  </si>
  <si>
    <t>59224188</t>
  </si>
  <si>
    <t>prstenec šachtový vyrovnávací betonový 625x120x120mm</t>
  </si>
  <si>
    <t>387062813</t>
  </si>
  <si>
    <t>4548111R1</t>
  </si>
  <si>
    <t>Osazení prostupu z trub se zajištěním polohy v konstrukci z betonu průměru do 600 mm</t>
  </si>
  <si>
    <t>-1071811003</t>
  </si>
  <si>
    <t>1 "DN 300"</t>
  </si>
  <si>
    <t>6 "DN 500"</t>
  </si>
  <si>
    <t>4548111R2</t>
  </si>
  <si>
    <t>Osazení prostupu z trub se zajištěním polohy v konstrukci z betonu průměru přes 600 mm</t>
  </si>
  <si>
    <t>1982109015</t>
  </si>
  <si>
    <t>1 "DN 700"</t>
  </si>
  <si>
    <t>718448431</t>
  </si>
  <si>
    <t>5,8*1,7</t>
  </si>
  <si>
    <t>2,8*6,5</t>
  </si>
  <si>
    <t>564750111</t>
  </si>
  <si>
    <t>Podklad nebo kryt z kameniva hrubého drceného vel. 0-32 mm s rozprostřením a zhutněním, po zhutnění tl. 150 mm</t>
  </si>
  <si>
    <t>-1085899962</t>
  </si>
  <si>
    <t>564760111</t>
  </si>
  <si>
    <t>Podklad nebo kryt z kameniva hrubého drceného vel. 16-32 mm s rozprostřením a zhutněním, po zhutnění tl. 200 mm</t>
  </si>
  <si>
    <t>954741571</t>
  </si>
  <si>
    <t>564761111</t>
  </si>
  <si>
    <t>Podklad nebo kryt z kameniva hrubého drceného vel. 32-63 mm s rozprostřením a zhutněním, po zhutnění tl. 200 mm</t>
  </si>
  <si>
    <t>-108916164</t>
  </si>
  <si>
    <t>564831111</t>
  </si>
  <si>
    <t>Podklad ze štěrkodrti ŠD s rozprostřením a zhutněním, po zhutnění tl. 100 mm</t>
  </si>
  <si>
    <t>-1544618750</t>
  </si>
  <si>
    <t xml:space="preserve">štěrkové cesty </t>
  </si>
  <si>
    <t>29*1,2</t>
  </si>
  <si>
    <t>564871111</t>
  </si>
  <si>
    <t>Podklad ze štěrkodrti ŠD s rozprostřením a zhutněním, po zhutnění tl. 250 mm</t>
  </si>
  <si>
    <t>1204626499</t>
  </si>
  <si>
    <t>564962111</t>
  </si>
  <si>
    <t>Podklad z mechanicky zpevněného kameniva MZK (minerální beton) s rozprostřením a s hutněním, po zhutnění tl. 200 mm</t>
  </si>
  <si>
    <t>1919726789</t>
  </si>
  <si>
    <t>565146111</t>
  </si>
  <si>
    <t>Asfaltový beton vrstva podkladní ACP 22 (obalované kamenivo hrubozrnné - OKH) s rozprostřením a zhutněním v pruhu šířky do 3 m, po zhutnění tl. 60 mm</t>
  </si>
  <si>
    <t>-80197266</t>
  </si>
  <si>
    <t>565155111</t>
  </si>
  <si>
    <t>Asfaltový beton vrstva podkladní ACP 16 (obalované kamenivo střednězrnné - OKS) s rozprostřením a zhutněním v pruhu šířky do 3 m, po zhutnění tl. 70 mm</t>
  </si>
  <si>
    <t>1237042111</t>
  </si>
  <si>
    <t>573211107</t>
  </si>
  <si>
    <t>Postřik spojovací PS bez posypu kamenivem z asfaltu silničního, v množství 0,30 kg/m2</t>
  </si>
  <si>
    <t>743868043</t>
  </si>
  <si>
    <t>577134121</t>
  </si>
  <si>
    <t>Asfaltový beton vrstva obrusná ACO 11 (ABS) s rozprostřením a se zhutněním z nemodifikovaného asfaltu v pruhu šířky přes 3 m tř. I, po zhutnění tl. 40 mm</t>
  </si>
  <si>
    <t>-1132183751</t>
  </si>
  <si>
    <t>577134211</t>
  </si>
  <si>
    <t>Asfaltový beton vrstva obrusná ACO 11 (ABS) s rozprostřením a se zhutněním z nemodifikovaného asfaltu v pruhu šířky do 3 m tř. II, po zhutnění tl. 40 mm</t>
  </si>
  <si>
    <t>660569261</t>
  </si>
  <si>
    <t>577155112</t>
  </si>
  <si>
    <t>Asfaltový beton vrstva ložní ACL 16 (ABH) s rozprostřením a zhutněním z nemodifikovaného asfaltu v pruhu šířky do 3 m, po zhutnění tl. 60 mm</t>
  </si>
  <si>
    <t>-354300139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</si>
  <si>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</si>
  <si>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</si>
  <si>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-1227443684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</si>
  <si>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</si>
  <si>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2*1,2 "chodník"</t>
  </si>
  <si>
    <t>59246115</t>
  </si>
  <si>
    <t>dlažba betonová chodníková 300x300x32mm přírodní</t>
  </si>
  <si>
    <t>340834116</t>
  </si>
  <si>
    <t>631311123</t>
  </si>
  <si>
    <t>Mazanina z betonu prostého bez zvýšených nároků na prostředí tl. přes 80 do 120 mm tř. C 12/15</t>
  </si>
  <si>
    <t>-1564402915</t>
  </si>
  <si>
    <t>2,5*1,5*0,1 "spádový beton"</t>
  </si>
  <si>
    <t>1,0*1,35*0,1 "spádový beton"</t>
  </si>
  <si>
    <t>871373121</t>
  </si>
  <si>
    <t>Montáž kanalizačního potrubí z plastů z tvrdého PVC těsněných gumovým kroužkem v otevřeném výkopu ve sklonu do 20 % DN 315</t>
  </si>
  <si>
    <t>-465397820</t>
  </si>
  <si>
    <t>22,5 "DS-1"</t>
  </si>
  <si>
    <t>15,5 "DS-1-1"</t>
  </si>
  <si>
    <t>171 "DS-1-2"</t>
  </si>
  <si>
    <t>15,5 "DS-1-4"</t>
  </si>
  <si>
    <t>17 "DS-2"</t>
  </si>
  <si>
    <t>28611109</t>
  </si>
  <si>
    <t>trubka kanalizační PVC-U 315x10,8x6000 mm SN 12</t>
  </si>
  <si>
    <t>120626682</t>
  </si>
  <si>
    <t>Poznámka k položce:
Zhotovitel zakalkuluje ztratné u dodávky materiálu do jednotkových cen stavebních prací</t>
  </si>
  <si>
    <t>871393121</t>
  </si>
  <si>
    <t>Montáž kanalizačního potrubí z plastů z tvrdého PVC těsněných gumovým kroužkem v otevřeném výkopu ve sklonu do 20 % DN 400</t>
  </si>
  <si>
    <t>-1644263773</t>
  </si>
  <si>
    <t>153 "DS-1-2"</t>
  </si>
  <si>
    <t>65 "DS-1-3"</t>
  </si>
  <si>
    <t>28611110</t>
  </si>
  <si>
    <t>trubka kanalizační PVC-U 400x13,7x6000 mm SN 12</t>
  </si>
  <si>
    <t>-938316088</t>
  </si>
  <si>
    <t>871423121</t>
  </si>
  <si>
    <t>Montáž kanalizačního potrubí z plastů z tvrdého PVC těsněných gumovým kroužkem v otevřeném výkopu ve sklonu do 20 % DN 500</t>
  </si>
  <si>
    <t>-991762417</t>
  </si>
  <si>
    <t>343,5 "DS-1"</t>
  </si>
  <si>
    <t>28611111</t>
  </si>
  <si>
    <t>trubka kanalizační PVC-U 500x17,1x6000 mm SN 12</t>
  </si>
  <si>
    <t>981220579</t>
  </si>
  <si>
    <t>871473121</t>
  </si>
  <si>
    <t>Montáž kanalizačního potrubí z plastů z tvrdého PVC těsněných gumovým kroužkem v otevřeném výkopu ve sklonu do 20 % DN 800</t>
  </si>
  <si>
    <t>1833748836</t>
  </si>
  <si>
    <t>25,5 "DS-1"</t>
  </si>
  <si>
    <t>HSSR3070</t>
  </si>
  <si>
    <t>trubka kanalizační PVC-U DN 700 mm SN 12</t>
  </si>
  <si>
    <t>1473027017</t>
  </si>
  <si>
    <t>877355211</t>
  </si>
  <si>
    <t>Montáž tvarovek na kanalizačním potrubí z trub z plastu z tvrdého PVC nebo z polypropylenu v otevřeném výkopu jednoosých DN 200</t>
  </si>
  <si>
    <t>-2147196967</t>
  </si>
  <si>
    <t>20045</t>
  </si>
  <si>
    <t>Koleno kanalizační  PVC  De 200/45°</t>
  </si>
  <si>
    <t>930176687</t>
  </si>
  <si>
    <t>877375221</t>
  </si>
  <si>
    <t>Montáž tvarovek na kanalizačním potrubí z trub z plastu z tvrdého PVC nebo z polypropylenu v otevřeném výkopu dvouosých DN 315</t>
  </si>
  <si>
    <t>1114447529</t>
  </si>
  <si>
    <t>2 "DP"</t>
  </si>
  <si>
    <t>3020</t>
  </si>
  <si>
    <t xml:space="preserve">Odbočka kanalizační PVC  De 315/200/45° </t>
  </si>
  <si>
    <t>945878882</t>
  </si>
  <si>
    <t>Odbočka kanalizační PVC  De 315/200/45°</t>
  </si>
  <si>
    <t>877395221</t>
  </si>
  <si>
    <t>Montáž tvarovek na kanalizačním potrubí z trub z plastu z tvrdého PVC nebo z polypropylenu v otevřeném výkopu dvouosých DN 400</t>
  </si>
  <si>
    <t>-1823454723</t>
  </si>
  <si>
    <t>8 "DP"</t>
  </si>
  <si>
    <t>4020</t>
  </si>
  <si>
    <t>Odbočka kanalizační PVC De 400/200/45°</t>
  </si>
  <si>
    <t>2135706910</t>
  </si>
  <si>
    <t>877425221</t>
  </si>
  <si>
    <t>Montáž tvarovek na kanalizačním potrubí z trub z plastu z tvrdého PVC nebo z polypropylenu v otevřeném výkopu dvouosých DN 500</t>
  </si>
  <si>
    <t>85075759</t>
  </si>
  <si>
    <t>21 "DP"</t>
  </si>
  <si>
    <t>2 "UV"</t>
  </si>
  <si>
    <t>5020</t>
  </si>
  <si>
    <t>Odbočka kanalizační PVC  De 500/200/45°</t>
  </si>
  <si>
    <t>-1318918112</t>
  </si>
  <si>
    <t>877625221R</t>
  </si>
  <si>
    <t>Montáž tvarovek na kanalizačním potrubí z trub z plastu z tvrdého PVC nebo z polypropylenu v otevřeném výkopu dvouosých DN 700</t>
  </si>
  <si>
    <t>-1046779569</t>
  </si>
  <si>
    <t>1 "DP"</t>
  </si>
  <si>
    <t>6020</t>
  </si>
  <si>
    <t>Odbočka kanalizační PVC  De 700/200/45°</t>
  </si>
  <si>
    <t>-445013237</t>
  </si>
  <si>
    <t>891375111</t>
  </si>
  <si>
    <t>Montáž vodovodních armatur na potrubí koncových klapek (žabích) hrdlových DN 300</t>
  </si>
  <si>
    <t>823576886</t>
  </si>
  <si>
    <t>993030000000</t>
  </si>
  <si>
    <t>KLAPKA ŽABÍ 300</t>
  </si>
  <si>
    <t>788811951</t>
  </si>
  <si>
    <t>891425211</t>
  </si>
  <si>
    <t>Montáž vodovodních armatur na potrubí koncových klapek přírubových DN 500</t>
  </si>
  <si>
    <t>-1590341005</t>
  </si>
  <si>
    <t>988350000010</t>
  </si>
  <si>
    <t>KLAPKA KONCOVÁ KRUHOVÁ 500</t>
  </si>
  <si>
    <t>566636732</t>
  </si>
  <si>
    <t>894118001</t>
  </si>
  <si>
    <t>Šachty kanalizační zděné Příplatek k cenám za každých dalších 0,60 m výšky vstupu</t>
  </si>
  <si>
    <t>1041625067</t>
  </si>
  <si>
    <t>1695072941</t>
  </si>
  <si>
    <t>11 "šachta DN 300"</t>
  </si>
  <si>
    <t>592243371</t>
  </si>
  <si>
    <t>dno betonové šachty kanalizační TBZ-Q  300-785</t>
  </si>
  <si>
    <t>-922835708</t>
  </si>
  <si>
    <t>894411131</t>
  </si>
  <si>
    <t>Zřízení šachet kanalizačních z betonových dílců výšky vstupu do 1,50 m s obložením dna betonem tř. C 25/30, na potrubí DN přes 300 do 400</t>
  </si>
  <si>
    <t>757722772</t>
  </si>
  <si>
    <t>592243381</t>
  </si>
  <si>
    <t>dno betonové šachty kanalizační TBZ-Q  400-885</t>
  </si>
  <si>
    <t>1430679714</t>
  </si>
  <si>
    <t>894411141</t>
  </si>
  <si>
    <t>Zřízení šachet kanalizačních z betonových dílců výšky vstupu do 1,50 m s obložením dna betonem tř. C 25/30, na potrubí DN 500</t>
  </si>
  <si>
    <t>-625941670</t>
  </si>
  <si>
    <t>dno betonové šachty kanalizační TBZ-Q  500-1085</t>
  </si>
  <si>
    <t>-207635441</t>
  </si>
  <si>
    <t>89441115R</t>
  </si>
  <si>
    <t>Zřízení šachet kanalizačních z betonových dílců výšky vstupu do 1,50 m s obložením dna betonem tř. C 25/30, na potrubí DN 700</t>
  </si>
  <si>
    <t>-332345130</t>
  </si>
  <si>
    <t>1126005</t>
  </si>
  <si>
    <t>dno betonové šachty kanalizační TBZ-Q  700-1430</t>
  </si>
  <si>
    <t>1190491026</t>
  </si>
  <si>
    <t>-1761410892</t>
  </si>
  <si>
    <t>592243011</t>
  </si>
  <si>
    <t>skruž betonová šachetní TBS-Q  1000/330/120 SK</t>
  </si>
  <si>
    <t>-1472250967</t>
  </si>
  <si>
    <t>59224070</t>
  </si>
  <si>
    <t>skruž betonová DN 1000x1000 PS, 100x100x12 cm</t>
  </si>
  <si>
    <t>877758761</t>
  </si>
  <si>
    <t>59224068</t>
  </si>
  <si>
    <t>skruž betonová DN 1000x500 PS, 100x50x12 cm</t>
  </si>
  <si>
    <t>137115263</t>
  </si>
  <si>
    <t>59224066</t>
  </si>
  <si>
    <t>skruž betonová DN 1000x250 PS, 100x25x12 cm</t>
  </si>
  <si>
    <t>1859593518</t>
  </si>
  <si>
    <t>59224348</t>
  </si>
  <si>
    <t>446139552</t>
  </si>
  <si>
    <t>1121602</t>
  </si>
  <si>
    <t>deska zákrytová TZK-Q 1200/270-625</t>
  </si>
  <si>
    <t>-1521693783</t>
  </si>
  <si>
    <t>59224341</t>
  </si>
  <si>
    <t>těsnění elastomerové pro spojení šachetních dílů DN 1200</t>
  </si>
  <si>
    <t>-1079774060</t>
  </si>
  <si>
    <t>899104111</t>
  </si>
  <si>
    <t>Osazení poklopů litinových a ocelových včetně rámů pro třídu zatížení D400, E600</t>
  </si>
  <si>
    <t>1115053667</t>
  </si>
  <si>
    <t>11 "DN 300"</t>
  </si>
  <si>
    <t>7  "DN 400"</t>
  </si>
  <si>
    <t>8  "DN 500"</t>
  </si>
  <si>
    <t>2  "DN 700"</t>
  </si>
  <si>
    <t>28661935</t>
  </si>
  <si>
    <t>poklop šachtový litinový dno DN 600 pro třídu zatížení D400</t>
  </si>
  <si>
    <t>1712767804</t>
  </si>
  <si>
    <t>919121211</t>
  </si>
  <si>
    <t>Utěsnění dilatačních spár zálivkou za studena v cementobetonovém nebo živičném krytu včetně adhezního nátěru bez těsnicího profilu pod zálivkou, pro komůrky šířky 10 mm, hloubky 15 mm</t>
  </si>
  <si>
    <t>451042589</t>
  </si>
  <si>
    <t>mk*2</t>
  </si>
  <si>
    <t>kk*2</t>
  </si>
  <si>
    <t>919731121</t>
  </si>
  <si>
    <t>Zarovnání styčné plochy podkladu nebo krytu podél vybourané části komunikace nebo zpevněné plochy živičné tl. do 50 mm</t>
  </si>
  <si>
    <t>-232520203</t>
  </si>
  <si>
    <t>919731122</t>
  </si>
  <si>
    <t>Zarovnání styčné plochy podkladu nebo krytu podél vybourané části komunikace nebo zpevněné plochy živičné tl. přes 50 do 100 mm</t>
  </si>
  <si>
    <t>1718814213</t>
  </si>
  <si>
    <t>919735111</t>
  </si>
  <si>
    <t>Řezání stávajícího živičného krytu nebo podkladu hloubky do 50 mm</t>
  </si>
  <si>
    <t>1490047292</t>
  </si>
  <si>
    <t>919735112</t>
  </si>
  <si>
    <t>Řezání stávajícího živičného krytu nebo podkladu hloubky přes 50 do 100 mm</t>
  </si>
  <si>
    <t>-534129272</t>
  </si>
  <si>
    <t>322+324+6+6</t>
  </si>
  <si>
    <t>Mezisoučet</t>
  </si>
  <si>
    <t>7,5+9,5+8</t>
  </si>
  <si>
    <t>(mk+kk)*2</t>
  </si>
  <si>
    <t>953171023</t>
  </si>
  <si>
    <t>Osazování kovových předmětů poklopů litinových nebo ocelových včetně rámů, hmotnosti přes 100 do 150 kg</t>
  </si>
  <si>
    <t>-912247617</t>
  </si>
  <si>
    <t>55241406</t>
  </si>
  <si>
    <t>poklop šachtový s rámem DN600 třída D 400,  s odvětráním</t>
  </si>
  <si>
    <t>-1361661231</t>
  </si>
  <si>
    <t>953171024</t>
  </si>
  <si>
    <t>Osazování kovových předmětů poklopů litinových nebo ocelových včetně rámů, hmotnosti přes 150 kg</t>
  </si>
  <si>
    <t>-184951080</t>
  </si>
  <si>
    <t>562306051</t>
  </si>
  <si>
    <t>poklop šachtový s rámem 900x600mm, uzamykatelný, vodotěsný, plynotěsný, třída D 400</t>
  </si>
  <si>
    <t>-966785726</t>
  </si>
  <si>
    <t>953171031</t>
  </si>
  <si>
    <t>Osazování kovových předmětů stupadel z betonářské oceli nebo litinových</t>
  </si>
  <si>
    <t>-2125900184</t>
  </si>
  <si>
    <t>5+3</t>
  </si>
  <si>
    <t>55243806</t>
  </si>
  <si>
    <t>stupadlo ocelové s PE povlakem forma A - P162 mm</t>
  </si>
  <si>
    <t>-57444307</t>
  </si>
  <si>
    <t>997</t>
  </si>
  <si>
    <t>Přesun sutě</t>
  </si>
  <si>
    <t>997221551</t>
  </si>
  <si>
    <t>Vodorovná doprava suti bez naložení, ale se složením a s hrubým urovnáním ze sypkých materiálů, na vzdálenost do 1 km</t>
  </si>
  <si>
    <t>350205689</t>
  </si>
  <si>
    <t>592,2+5,916+0,696+17,4+241,844</t>
  </si>
  <si>
    <t>997221559</t>
  </si>
  <si>
    <t>Vodorovná doprava suti bez naložení, ale se složením a s hrubým urovnáním Příplatek k ceně za každý další i započatý 1 km přes 1 km</t>
  </si>
  <si>
    <t>647056774</t>
  </si>
  <si>
    <t>858,056*23 "Přepočtené koeficientem množství</t>
  </si>
  <si>
    <t>997221561</t>
  </si>
  <si>
    <t>Vodorovná doprava suti bez naložení, ale se složením a s hrubým urovnáním z kusových materiálů, na vzdálenost do 1 km</t>
  </si>
  <si>
    <t>327289716</t>
  </si>
  <si>
    <t>0,612+426,404</t>
  </si>
  <si>
    <t>997221569</t>
  </si>
  <si>
    <t>-1997618519</t>
  </si>
  <si>
    <t>427,016*23 "Přepočtené koeficientem množství</t>
  </si>
  <si>
    <t>997221815</t>
  </si>
  <si>
    <t>Poplatek za uložení stavebního odpadu na skládce (skládkovné) z prostého betonu zatříděného do Katalogu odpadů pod kódem 170 101</t>
  </si>
  <si>
    <t>-2076797203</t>
  </si>
  <si>
    <t>0,612</t>
  </si>
  <si>
    <t>997221845</t>
  </si>
  <si>
    <t>Poplatek za uložení stavebního odpadu na skládce (skládkovné) asfaltového bez obsahu dehtu zatříděného do Katalogu odpadů pod kódem 170 302</t>
  </si>
  <si>
    <t>15398188</t>
  </si>
  <si>
    <t>426,404+241,844</t>
  </si>
  <si>
    <t>997221855</t>
  </si>
  <si>
    <t>-329928356</t>
  </si>
  <si>
    <t>592,2+5,916+0,696+17,4</t>
  </si>
  <si>
    <t>1929664639</t>
  </si>
  <si>
    <t>DKP</t>
  </si>
  <si>
    <t>Dešťová kanalizace přípojky</t>
  </si>
  <si>
    <t>690326649</t>
  </si>
  <si>
    <t>1,1*sus</t>
  </si>
  <si>
    <t>1060909780</t>
  </si>
  <si>
    <t>(1,1+0,25*2)*sus</t>
  </si>
  <si>
    <t>1,1*mk_p</t>
  </si>
  <si>
    <t>478493647</t>
  </si>
  <si>
    <t>392666090</t>
  </si>
  <si>
    <t>(1,1+0,3*2)*mk_p</t>
  </si>
  <si>
    <t>-412359725</t>
  </si>
  <si>
    <t>3*24 "Přepočtené koeficientem množství</t>
  </si>
  <si>
    <t>-1680384956</t>
  </si>
  <si>
    <t>-379828547</t>
  </si>
  <si>
    <t>vp*0,3</t>
  </si>
  <si>
    <t>-1111555643</t>
  </si>
  <si>
    <t>1,1*PVC200*1,8</t>
  </si>
  <si>
    <t>-1,1*sus*0,61 "krajská komunikace"</t>
  </si>
  <si>
    <t>-1,1*mk_p*0,46 "místní komunikace"</t>
  </si>
  <si>
    <t>vp*0,6</t>
  </si>
  <si>
    <t>1643309838</t>
  </si>
  <si>
    <t>-1003493155</t>
  </si>
  <si>
    <t>vp*0,1</t>
  </si>
  <si>
    <t>1189777320</t>
  </si>
  <si>
    <t>PVC200*1,8*2</t>
  </si>
  <si>
    <t>-1170683009</t>
  </si>
  <si>
    <t>977065555</t>
  </si>
  <si>
    <t>vp*0,9</t>
  </si>
  <si>
    <t>504673155</t>
  </si>
  <si>
    <t>-1018023855</t>
  </si>
  <si>
    <t>sk-vp*0,1</t>
  </si>
  <si>
    <t>782484036</t>
  </si>
  <si>
    <t>242,465*14 "Přepočtené koeficientem množství</t>
  </si>
  <si>
    <t>-468894789</t>
  </si>
  <si>
    <t>1947982401</t>
  </si>
  <si>
    <t>28,587*14 "Přepočtené koeficientem množství</t>
  </si>
  <si>
    <t>-549876742</t>
  </si>
  <si>
    <t>o+l</t>
  </si>
  <si>
    <t>1,1*sus*0,5 "zásyp šp v krajské kom"</t>
  </si>
  <si>
    <t>1,1*mk_p*0,5 "zásyp šp v místní asf kom"</t>
  </si>
  <si>
    <t>876928442</t>
  </si>
  <si>
    <t>sk*1,6 "Přepočtené koeficientem množství</t>
  </si>
  <si>
    <t>-1229402180</t>
  </si>
  <si>
    <t>vp-sk "zemina"</t>
  </si>
  <si>
    <t>zšps+zšpm "šp v komunikaci mk+kk"</t>
  </si>
  <si>
    <t>-582931337</t>
  </si>
  <si>
    <t>(zšps+zšpm)*1,8</t>
  </si>
  <si>
    <t>-16048527</t>
  </si>
  <si>
    <t>1,1*PVC200*0,55</t>
  </si>
  <si>
    <t>-PVC200*0,049 "vytlačený objem"</t>
  </si>
  <si>
    <t>-658557954</t>
  </si>
  <si>
    <t>ošp*1,8 "Přepočtené koeficientem množství</t>
  </si>
  <si>
    <t>-1668682973</t>
  </si>
  <si>
    <t>1218728528</t>
  </si>
  <si>
    <t>1574642382</t>
  </si>
  <si>
    <t>1,1*PVC200*0,1</t>
  </si>
  <si>
    <t>478606635</t>
  </si>
  <si>
    <t>1272806732</t>
  </si>
  <si>
    <t>-604540406</t>
  </si>
  <si>
    <t>-1525833074</t>
  </si>
  <si>
    <t>1185315923</t>
  </si>
  <si>
    <t>-1247919382</t>
  </si>
  <si>
    <t>2087436750</t>
  </si>
  <si>
    <t>1278047404</t>
  </si>
  <si>
    <t>-909475408</t>
  </si>
  <si>
    <t>871353121</t>
  </si>
  <si>
    <t>Montáž kanalizačního potrubí z PVC těsněné gumovým kroužkem otevřený výkop sklon do 20 % DN 200</t>
  </si>
  <si>
    <t>CS ÚRS 2021 01</t>
  </si>
  <si>
    <t>-1452284346</t>
  </si>
  <si>
    <t>Montáž kanalizačního potrubí z plastů z tvrdého PVC těsněných gumovým kroužkem v otevřeném výkopu ve sklonu do 20 % DN 200</t>
  </si>
  <si>
    <t>7,8+135,97 "DS-1"</t>
  </si>
  <si>
    <t>48,19+13,41 "DS-1-2"</t>
  </si>
  <si>
    <t>8,9 "DS-1-3"</t>
  </si>
  <si>
    <t>28611107</t>
  </si>
  <si>
    <t>trubka kanalizační PVC-U DN 200x6000mm SN12</t>
  </si>
  <si>
    <t>243685232</t>
  </si>
  <si>
    <t>877355231</t>
  </si>
  <si>
    <t>Montáž víčka z tvrdého PVC-systém KG DN 200</t>
  </si>
  <si>
    <t>913301779</t>
  </si>
  <si>
    <t>Montáž tvarovek na kanalizačním potrubí z trub z plastu z tvrdého PVC nebo z polypropylenu v otevřeném výkopu víček DN 200</t>
  </si>
  <si>
    <t>1+23 "DS-1"</t>
  </si>
  <si>
    <t>7+2 "DS-1-2"</t>
  </si>
  <si>
    <t>1 "DS-1-3"</t>
  </si>
  <si>
    <t>28611724</t>
  </si>
  <si>
    <t>víčko kanalizace plastové KG DN 200</t>
  </si>
  <si>
    <t>-832765327</t>
  </si>
  <si>
    <t>-770166254</t>
  </si>
  <si>
    <t>mk_p*2</t>
  </si>
  <si>
    <t>sus*2</t>
  </si>
  <si>
    <t>1381027127</t>
  </si>
  <si>
    <t>-630341334</t>
  </si>
  <si>
    <t>428,54</t>
  </si>
  <si>
    <t>955416838</t>
  </si>
  <si>
    <t>-337339212</t>
  </si>
  <si>
    <t>7,8+112,22 "DS-1"</t>
  </si>
  <si>
    <t>23,75 "DS-1"</t>
  </si>
  <si>
    <t>(mk_p+sus)*2</t>
  </si>
  <si>
    <t>-455254730</t>
  </si>
  <si>
    <t>292,168-115,784</t>
  </si>
  <si>
    <t>1022197681</t>
  </si>
  <si>
    <t>176,384*23 "Přepočtené koeficientem množství</t>
  </si>
  <si>
    <t>-873850370</t>
  </si>
  <si>
    <t>115,784</t>
  </si>
  <si>
    <t>-1490626403</t>
  </si>
  <si>
    <t>115,784*23 "Přepočtené koeficientem množství</t>
  </si>
  <si>
    <t>994798434</t>
  </si>
  <si>
    <t>292,168-170,668</t>
  </si>
  <si>
    <t>734371364</t>
  </si>
  <si>
    <t>149,837+20,831</t>
  </si>
  <si>
    <t>-601158176</t>
  </si>
  <si>
    <t>2,476</t>
  </si>
  <si>
    <t>2,6</t>
  </si>
  <si>
    <t>682</t>
  </si>
  <si>
    <t>1592,5</t>
  </si>
  <si>
    <t>140,4</t>
  </si>
  <si>
    <t>328,25</t>
  </si>
  <si>
    <t>4086,073</t>
  </si>
  <si>
    <t>1890,7</t>
  </si>
  <si>
    <t>379,584</t>
  </si>
  <si>
    <t>02 - SO 03-02 Oddílná kanalizace obecní</t>
  </si>
  <si>
    <t>443,3</t>
  </si>
  <si>
    <t>1035,125</t>
  </si>
  <si>
    <t>2418</t>
  </si>
  <si>
    <t>PE_90</t>
  </si>
  <si>
    <t>PE 100RC SDR 11 90x8,2mm</t>
  </si>
  <si>
    <t>251</t>
  </si>
  <si>
    <t>pr_400</t>
  </si>
  <si>
    <t>protlak DN 400/250</t>
  </si>
  <si>
    <t>pr_150</t>
  </si>
  <si>
    <t>protlak DN 150/80</t>
  </si>
  <si>
    <t>7576,598</t>
  </si>
  <si>
    <t>PVC_150</t>
  </si>
  <si>
    <t>398,4</t>
  </si>
  <si>
    <t xml:space="preserve">    997 - Přesun sutě</t>
  </si>
  <si>
    <t>M - Práce a dodávky M</t>
  </si>
  <si>
    <t xml:space="preserve">    23-M - Montáže potrubí</t>
  </si>
  <si>
    <t>-1483632544</t>
  </si>
  <si>
    <t>113107161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</si>
  <si>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</si>
  <si>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308610958</t>
  </si>
  <si>
    <t>-971674914</t>
  </si>
  <si>
    <t>1,3*kk</t>
  </si>
  <si>
    <t>1388527641</t>
  </si>
  <si>
    <t>(1,3+0,25*2)*kk</t>
  </si>
  <si>
    <t>1,3*mk</t>
  </si>
  <si>
    <t>688187947</t>
  </si>
  <si>
    <t>124557002</t>
  </si>
  <si>
    <t>1841517681</t>
  </si>
  <si>
    <t>(1,3+0,3*2)*mk</t>
  </si>
  <si>
    <t>-1009056043</t>
  </si>
  <si>
    <t>120*24 "Přepočtené koeficientem množství</t>
  </si>
  <si>
    <t>1256648920</t>
  </si>
  <si>
    <t>1911952422</t>
  </si>
  <si>
    <t>1,3*49</t>
  </si>
  <si>
    <t>-1058025966</t>
  </si>
  <si>
    <t>1,3*8</t>
  </si>
  <si>
    <t>-1111319910</t>
  </si>
  <si>
    <t>1,3*25</t>
  </si>
  <si>
    <t>2001000893</t>
  </si>
  <si>
    <t>1192899719</t>
  </si>
  <si>
    <t>(49+8+25)*1,0*1,5*1,3</t>
  </si>
  <si>
    <t>132101204</t>
  </si>
  <si>
    <t>Hloubení zapažených i nezapažených rýh šířky přes 600 do 2 000 mm s urovnáním dna do předepsaného profilu a spádu v horninách tř. 1 a 2 přes 5 000 m3</t>
  </si>
  <si>
    <t>-367725318</t>
  </si>
  <si>
    <t>132201204</t>
  </si>
  <si>
    <t>Hloubení zapažených i nezapažených rýh šířky přes 600 do 2 000 mm s urovnáním dna do předepsaného profilu a spádu v hornině tř. 3 přes 5 000 m3</t>
  </si>
  <si>
    <t>160326634</t>
  </si>
  <si>
    <t>1,0*(PE_90-pr_150)*2,0</t>
  </si>
  <si>
    <t>1,3*(PVC_250-pr_400)*2,3</t>
  </si>
  <si>
    <t>1,1*PVC_150*2,1 "domovní přípojky"</t>
  </si>
  <si>
    <t>2,5*(2,5-1,3)*2,3*š "rozšíření"</t>
  </si>
  <si>
    <t>-1,3*kk*0,61 "krajská komunikace"</t>
  </si>
  <si>
    <t>-1,3*mk*0,46 "místní komunikace"</t>
  </si>
  <si>
    <t>-DL*0,3 "dlažba chodník"</t>
  </si>
  <si>
    <t>-1991819086</t>
  </si>
  <si>
    <t>1643096879</t>
  </si>
  <si>
    <t>141721214</t>
  </si>
  <si>
    <t>Řízený zemní protlak délky protlaku do 50 m v hornině tř. 1 až 4 včetně protlačení trub v hloubce do 6 m vnějšího průměru vrtu přes 140 do 180 mm</t>
  </si>
  <si>
    <t>-1175046855</t>
  </si>
  <si>
    <t>141721222</t>
  </si>
  <si>
    <t>Řízený zemní protlak délky protlaku do 50 m v hornině tř. 1 až 4 včetně protlačení trub v hloubce do 6 m vnějšího průměru vrtu přes 400 do 450 mm</t>
  </si>
  <si>
    <t>318561117</t>
  </si>
  <si>
    <t>801215696</t>
  </si>
  <si>
    <t>(PE_90-pr_150)*2,0*2</t>
  </si>
  <si>
    <t>(PVC_250-pr_400)*2,3*2</t>
  </si>
  <si>
    <t>PVC_150*2,1*2 "domovní přípojky"</t>
  </si>
  <si>
    <t>1089869939</t>
  </si>
  <si>
    <t>2033305602</t>
  </si>
  <si>
    <t>-1858158851</t>
  </si>
  <si>
    <t>1347803311</t>
  </si>
  <si>
    <t>922300628</t>
  </si>
  <si>
    <t>3328,413*14 "Přepočtené koeficientem množství</t>
  </si>
  <si>
    <t>-1097652750</t>
  </si>
  <si>
    <t>-1323719061</t>
  </si>
  <si>
    <t>757,66*14 "Přepočtené koeficientem množství</t>
  </si>
  <si>
    <t>-33428636</t>
  </si>
  <si>
    <t>1,3*kk*0,5 "zásyp šp v krajské kom"</t>
  </si>
  <si>
    <t>1,3*mk*0,5 "zásyp šp v místní asf kom"</t>
  </si>
  <si>
    <t>(PVC_250-pr_400)*0,0491 "vytlačený objem"</t>
  </si>
  <si>
    <t>PI*0,62*0,62*2,3*š "vytlačený objem šachty beton"</t>
  </si>
  <si>
    <t>739625981</t>
  </si>
  <si>
    <t>4086,073*1,6 "Přepočtené koeficientem množství</t>
  </si>
  <si>
    <t>1740816061</t>
  </si>
  <si>
    <t>-2132570297</t>
  </si>
  <si>
    <t>635420099</t>
  </si>
  <si>
    <t>1,0*(PE_90-pr_150)*0,4</t>
  </si>
  <si>
    <t>1,3*(PVC_250-pr_400)*0,55</t>
  </si>
  <si>
    <t>-(PVC_250-pr_400)*0,0491 "vytlačený objem"</t>
  </si>
  <si>
    <t>1,1*PVC_150*0,45 "domovní přípojky"</t>
  </si>
  <si>
    <t>-581934715</t>
  </si>
  <si>
    <t>1890,7*1,8 "Přepočtené koeficientem množství</t>
  </si>
  <si>
    <t>661019287</t>
  </si>
  <si>
    <t>481216299</t>
  </si>
  <si>
    <t>1,3*(213+13,5+26)</t>
  </si>
  <si>
    <t>-1413431658</t>
  </si>
  <si>
    <t>328,25*0,025 "Přepočtené koeficientem množství</t>
  </si>
  <si>
    <t>450576159</t>
  </si>
  <si>
    <t>-1841896910</t>
  </si>
  <si>
    <t>-1161529982</t>
  </si>
  <si>
    <t>328,25*0,1 "Přepočtené koeficientem množství</t>
  </si>
  <si>
    <t>1186163048</t>
  </si>
  <si>
    <t>873914576</t>
  </si>
  <si>
    <t>-2083169636</t>
  </si>
  <si>
    <t>1207989453</t>
  </si>
  <si>
    <t>1,0*(PE_90-pr_150)*0,1</t>
  </si>
  <si>
    <t>1,1*PVC_150*0,1 "domovní přípojky"</t>
  </si>
  <si>
    <t>1,3*(PVC_250-pr_400)*0,1</t>
  </si>
  <si>
    <t>-544719033</t>
  </si>
  <si>
    <t>2015887871</t>
  </si>
  <si>
    <t>-1988554938</t>
  </si>
  <si>
    <t>-117692548</t>
  </si>
  <si>
    <t>-649280170</t>
  </si>
  <si>
    <t>178561078</t>
  </si>
  <si>
    <t>736079445</t>
  </si>
  <si>
    <t>-1367120131</t>
  </si>
  <si>
    <t>-2115593962</t>
  </si>
  <si>
    <t>-1155921109</t>
  </si>
  <si>
    <t>1313476163</t>
  </si>
  <si>
    <t>(21+66,5+20,5)*1,3</t>
  </si>
  <si>
    <t>981738237</t>
  </si>
  <si>
    <t>-1788666916</t>
  </si>
  <si>
    <t>901533559</t>
  </si>
  <si>
    <t>1375058867</t>
  </si>
  <si>
    <t>-401120474</t>
  </si>
  <si>
    <t>2052395558</t>
  </si>
  <si>
    <t>1645585958</t>
  </si>
  <si>
    <t>-1337473730</t>
  </si>
  <si>
    <t>439885584</t>
  </si>
  <si>
    <t>2*1,3 "chodník"</t>
  </si>
  <si>
    <t>1367750903</t>
  </si>
  <si>
    <t>871255202</t>
  </si>
  <si>
    <t>Montáž kanalizačního potrubí z plastů z polyetylenu PE 100 svařovaných elektrotvarovkou v otevřeném výkopu ve sklonu do 20 % SDR 11/PN16 D 90 x 8,2 mm</t>
  </si>
  <si>
    <t>1835841746</t>
  </si>
  <si>
    <t>251 "výtlak"</t>
  </si>
  <si>
    <t>28613556</t>
  </si>
  <si>
    <t>potrubí dvouvrstvé PE100 RC SDR11 90x8,2 dl 12m</t>
  </si>
  <si>
    <t>-1609842573</t>
  </si>
  <si>
    <t>871313121</t>
  </si>
  <si>
    <t>Montáž kanalizačního potrubí z plastů z tvrdého PVC těsněných gumovým kroužkem v otevřeném výkopu ve sklonu do 20 % DN 160</t>
  </si>
  <si>
    <t>-665694910</t>
  </si>
  <si>
    <t>398,4 "domovní přípojky - 78ks"</t>
  </si>
  <si>
    <t>28611106</t>
  </si>
  <si>
    <t>trubka kanalizační PVC-U 160x5,5x6000 mm SN 12</t>
  </si>
  <si>
    <t>-216503151</t>
  </si>
  <si>
    <t>871325201</t>
  </si>
  <si>
    <t>Montáž kanalizačního potrubí z plastů z polyetylenu PE 100 svařovaných elektrotvarovkou v otevřeném výkopu ve sklonu do 20 % SDR 11/PN16 D 160 x 14,6 mm</t>
  </si>
  <si>
    <t>-738066139</t>
  </si>
  <si>
    <t>pr_150 "chránička"</t>
  </si>
  <si>
    <t>28613560</t>
  </si>
  <si>
    <t>potrubí dvouvrstvé PE100 RC SDR11 160x14,6 dl 12m</t>
  </si>
  <si>
    <t>1901580886</t>
  </si>
  <si>
    <t>871363121</t>
  </si>
  <si>
    <t>Montáž kanalizačního potrubí z plastů z tvrdého PVC těsněných gumovým kroužkem v otevřeném výkopu ve sklonu do 20 % DN 250</t>
  </si>
  <si>
    <t>1588151876</t>
  </si>
  <si>
    <t>404 "A-1. část"</t>
  </si>
  <si>
    <t>596,5 "A-2. část"</t>
  </si>
  <si>
    <t>405 "AA"</t>
  </si>
  <si>
    <t>91,5 "AA-1"</t>
  </si>
  <si>
    <t>48,5 "AA-2"</t>
  </si>
  <si>
    <t>66,5 "AB"</t>
  </si>
  <si>
    <t>308 "AC"</t>
  </si>
  <si>
    <t>25,5 "AD"</t>
  </si>
  <si>
    <t>209,5 "B"</t>
  </si>
  <si>
    <t>263 "BA"</t>
  </si>
  <si>
    <t>28611108</t>
  </si>
  <si>
    <t>trubka kanalizační PVC-U 250x8,6x6000 mm SN 12</t>
  </si>
  <si>
    <t>-1049920770</t>
  </si>
  <si>
    <t>877315211</t>
  </si>
  <si>
    <t>Montáž tvarovek na kanalizačním potrubí z trub z plastu z tvrdého PVC nebo z polypropylenu v otevřeném výkopu jednoosých DN 160</t>
  </si>
  <si>
    <t>-126258273</t>
  </si>
  <si>
    <t>16045</t>
  </si>
  <si>
    <t>Koleno kanalizační  PVC  De 160/45°</t>
  </si>
  <si>
    <t>468521581</t>
  </si>
  <si>
    <t>877365221</t>
  </si>
  <si>
    <t>Montáž tvarovek na kanalizačním potrubí z trub z plastu z tvrdého PVC nebo z polypropylenu v otevřeném výkopu dvouosých DN 250</t>
  </si>
  <si>
    <t>-2133862937</t>
  </si>
  <si>
    <t>2515</t>
  </si>
  <si>
    <t>Odbočka kanalizační  De 250/160/45°</t>
  </si>
  <si>
    <t>1830034728</t>
  </si>
  <si>
    <t>892241111</t>
  </si>
  <si>
    <t>Tlakové zkoušky vodou na potrubí DN do 80</t>
  </si>
  <si>
    <t>1672532253</t>
  </si>
  <si>
    <t>892273122</t>
  </si>
  <si>
    <t>Proplach a dezinfekce vodovodního potrubí DN od 80 do 125</t>
  </si>
  <si>
    <t>-1172234425</t>
  </si>
  <si>
    <t>892372111</t>
  </si>
  <si>
    <t>Tlakové zkoušky vodou zabezpečení konců potrubí při tlakových zkouškách DN do 300</t>
  </si>
  <si>
    <t>664317787</t>
  </si>
  <si>
    <t>579534219</t>
  </si>
  <si>
    <t>379673336</t>
  </si>
  <si>
    <t>79 "šachta DN 250"</t>
  </si>
  <si>
    <t>1614494565</t>
  </si>
  <si>
    <t>1627301085</t>
  </si>
  <si>
    <t>59224312</t>
  </si>
  <si>
    <t>kónus šachetní betonový kapsové plastové stupadlo 100x62,5x58 cm</t>
  </si>
  <si>
    <t>-1196253425</t>
  </si>
  <si>
    <t>362233246</t>
  </si>
  <si>
    <t>-652082412</t>
  </si>
  <si>
    <t>2023433059</t>
  </si>
  <si>
    <t>1873157052</t>
  </si>
  <si>
    <t>-1616113950</t>
  </si>
  <si>
    <t>57518507</t>
  </si>
  <si>
    <t>79 "DN 250"</t>
  </si>
  <si>
    <t>-1810759729</t>
  </si>
  <si>
    <t>899721111</t>
  </si>
  <si>
    <t>Signalizační vodič na potrubí DN do 150 mm</t>
  </si>
  <si>
    <t>-1406090908</t>
  </si>
  <si>
    <t>identifikační vodič CY 6mm2</t>
  </si>
  <si>
    <t>899722111</t>
  </si>
  <si>
    <t>Krytí potrubí z plastů výstražnou fólií z PVC šířky 20 cm</t>
  </si>
  <si>
    <t>847891114</t>
  </si>
  <si>
    <t>výstražná folie PVC hnědo-bílé barvy s nápisem "POZOR KANALIZACE"</t>
  </si>
  <si>
    <t>PE_90-pr_150</t>
  </si>
  <si>
    <t>899913133</t>
  </si>
  <si>
    <t>Koncové uzavírací manžety chrániček DN potrubí x DN chráničky DN 80 x 150</t>
  </si>
  <si>
    <t>-211347597</t>
  </si>
  <si>
    <t>899913163</t>
  </si>
  <si>
    <t>Koncové uzavírací manžety chrániček DN potrubí x DN chráničky DN 250 x 400</t>
  </si>
  <si>
    <t>-1144600221</t>
  </si>
  <si>
    <t>899914116</t>
  </si>
  <si>
    <t>Montáž ocelové chráničky v otevřeném výkopu vnějšího průměru D 426 x 10 mm</t>
  </si>
  <si>
    <t>-1478054836</t>
  </si>
  <si>
    <t>14033234</t>
  </si>
  <si>
    <t>trubka ocelová bezešvá hladká tl 10mm ČSN 41 1375.1 D 426mm</t>
  </si>
  <si>
    <t>-559096687</t>
  </si>
  <si>
    <t>1345060457</t>
  </si>
  <si>
    <t>1105391986</t>
  </si>
  <si>
    <t>-577587590</t>
  </si>
  <si>
    <t>-178547321</t>
  </si>
  <si>
    <t>-1914400295</t>
  </si>
  <si>
    <t>370+308+4</t>
  </si>
  <si>
    <t>191+226,5+405+91,5+27,5+180+263+208</t>
  </si>
  <si>
    <t>-2015352085</t>
  </si>
  <si>
    <t>23,868+664,95+0,754+1200,745+557,513</t>
  </si>
  <si>
    <t>-759360055</t>
  </si>
  <si>
    <t>2447,83*23 "Přepočtené koeficientem množství</t>
  </si>
  <si>
    <t>927793534</t>
  </si>
  <si>
    <t>0,663+920,579</t>
  </si>
  <si>
    <t>1713208207</t>
  </si>
  <si>
    <t>921,242*23 "Přepočtené koeficientem množství</t>
  </si>
  <si>
    <t>-1756626748</t>
  </si>
  <si>
    <t>0,663</t>
  </si>
  <si>
    <t>-1861755617</t>
  </si>
  <si>
    <t>920,579+557,513</t>
  </si>
  <si>
    <t>1560474514</t>
  </si>
  <si>
    <t>23,868+664,95+0,754+1200,745</t>
  </si>
  <si>
    <t>1955223566</t>
  </si>
  <si>
    <t>Práce a dodávky M</t>
  </si>
  <si>
    <t>23-M</t>
  </si>
  <si>
    <t>Montáže potrubí</t>
  </si>
  <si>
    <t>230200117</t>
  </si>
  <si>
    <t>Nasunutí potrubní sekce do chráničky jmenovitá světlost nasouvaného potrubí DN 80</t>
  </si>
  <si>
    <t>160006963</t>
  </si>
  <si>
    <t>PR_150 "protlak DN 150/80"</t>
  </si>
  <si>
    <t>230200122</t>
  </si>
  <si>
    <t>Nasunutí potrubní sekce do chráničky jmenovitá světlost nasouvaného potrubí DN 250</t>
  </si>
  <si>
    <t>834212504</t>
  </si>
  <si>
    <t>154,5</t>
  </si>
  <si>
    <t>22,5</t>
  </si>
  <si>
    <t>206,413</t>
  </si>
  <si>
    <t>117,613</t>
  </si>
  <si>
    <t>21,95</t>
  </si>
  <si>
    <t>421,1</t>
  </si>
  <si>
    <t>04 - SO 04 Záchytné příkopy dešťových vod</t>
  </si>
  <si>
    <t>vod</t>
  </si>
  <si>
    <t>vodoteč - prohloubení</t>
  </si>
  <si>
    <t>42,27</t>
  </si>
  <si>
    <t>př</t>
  </si>
  <si>
    <t>příkop</t>
  </si>
  <si>
    <t>140,9</t>
  </si>
  <si>
    <t>VO</t>
  </si>
  <si>
    <t>4,59</t>
  </si>
  <si>
    <t>VO_bed</t>
  </si>
  <si>
    <t>výústní objekt - bednění</t>
  </si>
  <si>
    <t>12,935</t>
  </si>
  <si>
    <t>PVC-U  DN 200 SN 12</t>
  </si>
  <si>
    <t>20,5</t>
  </si>
  <si>
    <t>VO_PB</t>
  </si>
  <si>
    <t>výústní objekt - podkladní beton</t>
  </si>
  <si>
    <t>2,015</t>
  </si>
  <si>
    <t>VO_šp</t>
  </si>
  <si>
    <t>výústní objekt - štěrkopísek</t>
  </si>
  <si>
    <t>3,023</t>
  </si>
  <si>
    <t>VO_kam</t>
  </si>
  <si>
    <t>výústní objekt - kamenivo</t>
  </si>
  <si>
    <t>VO_dl</t>
  </si>
  <si>
    <t>výústní objekt - dlažba</t>
  </si>
  <si>
    <t>18,2</t>
  </si>
  <si>
    <t>-1172700257</t>
  </si>
  <si>
    <t>10*24 "Přepočtené koeficientem množství</t>
  </si>
  <si>
    <t>-997824882</t>
  </si>
  <si>
    <t>1152440492</t>
  </si>
  <si>
    <t>př*0,1*3 "příkopy"</t>
  </si>
  <si>
    <t>129203101</t>
  </si>
  <si>
    <t>Čištění otevřených koryt vodotečí s přehozením rozpojeného nánosu do 3 m nebo s naložením na dopravní prostředek při šířce původního dna do 5 m a hloubce koryta do 2,5 m v hornině tř. 3</t>
  </si>
  <si>
    <t>-20697044</t>
  </si>
  <si>
    <t>př*0,3</t>
  </si>
  <si>
    <t>132101202</t>
  </si>
  <si>
    <t>Hloubení zapažených i nezapažených rýh šířky přes 600 do 2 000 mm s urovnáním dna do předepsaného profilu a spádu v horninách tř. 1 a 2 přes 100 do 1 000 m3</t>
  </si>
  <si>
    <t>1997895614</t>
  </si>
  <si>
    <t>132201202</t>
  </si>
  <si>
    <t>Hloubení zapažených i nezapažených rýh šířky přes 600 do 2 000 mm s urovnáním dna do předepsaného profilu a spádu v hornině tř. 3 přes 100 do 1 000 m3</t>
  </si>
  <si>
    <t>952178618</t>
  </si>
  <si>
    <t>1,1*PVC_200*1,8</t>
  </si>
  <si>
    <t>909303126</t>
  </si>
  <si>
    <t>-1434586156</t>
  </si>
  <si>
    <t>-1528014524</t>
  </si>
  <si>
    <t>PVC_200*1,8*2</t>
  </si>
  <si>
    <t>374907068</t>
  </si>
  <si>
    <t>-1158064904</t>
  </si>
  <si>
    <t>2009021641</t>
  </si>
  <si>
    <t>681873854</t>
  </si>
  <si>
    <t>-1913515645</t>
  </si>
  <si>
    <t>164,303*14 "Přepočtené koeficientem množství</t>
  </si>
  <si>
    <t>1436718543</t>
  </si>
  <si>
    <t>280336872</t>
  </si>
  <si>
    <t>42,11*14 "Přepočtené koeficientem množství</t>
  </si>
  <si>
    <t>-11379800</t>
  </si>
  <si>
    <t>ob+lo+vod</t>
  </si>
  <si>
    <t>PVC_200*0,0346"vytlačený objem"</t>
  </si>
  <si>
    <t>597038590</t>
  </si>
  <si>
    <t>206,413*1,6 "Přepočtené koeficientem množství</t>
  </si>
  <si>
    <t>297639229</t>
  </si>
  <si>
    <t>v-(skl-vod) "zemina"</t>
  </si>
  <si>
    <t>2063141673</t>
  </si>
  <si>
    <t>1,1*PVC_200*0,5</t>
  </si>
  <si>
    <t>-PVC_200*0,0346"vytlačený objem"</t>
  </si>
  <si>
    <t>-1454497350</t>
  </si>
  <si>
    <t>117,613*1,8 "Přepočtené koeficientem množství</t>
  </si>
  <si>
    <t>-1367745847</t>
  </si>
  <si>
    <t>př*3 "příkopy"</t>
  </si>
  <si>
    <t>1867323205</t>
  </si>
  <si>
    <t>ornice tl. 100mm</t>
  </si>
  <si>
    <t>-2015007540</t>
  </si>
  <si>
    <t>422,7*0,025 "Přepočtené koeficientem množství</t>
  </si>
  <si>
    <t>1572288128</t>
  </si>
  <si>
    <t>509564943</t>
  </si>
  <si>
    <t>221397527</t>
  </si>
  <si>
    <t>422,7*0,1 "Přepočtené koeficientem množství</t>
  </si>
  <si>
    <t>-82801517</t>
  </si>
  <si>
    <t>490450249</t>
  </si>
  <si>
    <t>výústní objekt VO</t>
  </si>
  <si>
    <t>VO_kam*5</t>
  </si>
  <si>
    <t>195899572</t>
  </si>
  <si>
    <t>0,7*0,15*př</t>
  </si>
  <si>
    <t>-1304235586</t>
  </si>
  <si>
    <t>vo_šp*5</t>
  </si>
  <si>
    <t>-1692323106</t>
  </si>
  <si>
    <t>435107259</t>
  </si>
  <si>
    <t>1494308674</t>
  </si>
  <si>
    <t>VO_PB*5</t>
  </si>
  <si>
    <t>1903197330</t>
  </si>
  <si>
    <t xml:space="preserve">výústní objekt </t>
  </si>
  <si>
    <t>vo*5</t>
  </si>
  <si>
    <t>-1850344233</t>
  </si>
  <si>
    <t>vo_bed*5</t>
  </si>
  <si>
    <t>1810692616</t>
  </si>
  <si>
    <t>1366389833</t>
  </si>
  <si>
    <t>22,95*0,14 "Přepočtené koeficientem množství</t>
  </si>
  <si>
    <t>-566553693</t>
  </si>
  <si>
    <t>1,1*PVC_200*0,1</t>
  </si>
  <si>
    <t>-1479010943</t>
  </si>
  <si>
    <t>-927447703</t>
  </si>
  <si>
    <t>669252862</t>
  </si>
  <si>
    <t>VO_dl*5</t>
  </si>
  <si>
    <t>-1051139191</t>
  </si>
  <si>
    <t>4,5 "UV1"</t>
  </si>
  <si>
    <t>4,5 "UV2"</t>
  </si>
  <si>
    <t>10,5 "UV3"</t>
  </si>
  <si>
    <t>1,0 "UV4"</t>
  </si>
  <si>
    <t>trubka kanalizační PVC-U 200x6,9x6000 mm SN 12</t>
  </si>
  <si>
    <t>2082540225</t>
  </si>
  <si>
    <t>-1663059263</t>
  </si>
  <si>
    <t>14,5 "ZP-1"</t>
  </si>
  <si>
    <t>24,5 "ZP-2"</t>
  </si>
  <si>
    <t>61 "ZP-3"</t>
  </si>
  <si>
    <t>6 "ZP-5"</t>
  </si>
  <si>
    <t>4 "ZP-7"</t>
  </si>
  <si>
    <t>13,5  "ZP-8"</t>
  </si>
  <si>
    <t>14  "ZP-9"</t>
  </si>
  <si>
    <t>13  "ZP-10"</t>
  </si>
  <si>
    <t>4 "přeliv"</t>
  </si>
  <si>
    <t>-1497850735</t>
  </si>
  <si>
    <t>-1547173852</t>
  </si>
  <si>
    <t>22,5 "ZP-4"</t>
  </si>
  <si>
    <t>1709804602</t>
  </si>
  <si>
    <t>1990139553</t>
  </si>
  <si>
    <t>659495033</t>
  </si>
  <si>
    <t>-445068742</t>
  </si>
  <si>
    <t>-1705288219</t>
  </si>
  <si>
    <t>891395211</t>
  </si>
  <si>
    <t>Montáž vodovodních armatur na potrubí koncových klapek přírubových DN 400</t>
  </si>
  <si>
    <t>-1229806256</t>
  </si>
  <si>
    <t>6340016</t>
  </si>
  <si>
    <t>KLAPKA KONCOVÁ KRUHOVÁ 400</t>
  </si>
  <si>
    <t>-727618325</t>
  </si>
  <si>
    <t>1032519871</t>
  </si>
  <si>
    <t>-1563305285</t>
  </si>
  <si>
    <t>3 "šachta DN 300"</t>
  </si>
  <si>
    <t>-1549789748</t>
  </si>
  <si>
    <t>1687211869</t>
  </si>
  <si>
    <t>-2136171565</t>
  </si>
  <si>
    <t>890520213</t>
  </si>
  <si>
    <t>-649311150</t>
  </si>
  <si>
    <t>891466605</t>
  </si>
  <si>
    <t>89593111R</t>
  </si>
  <si>
    <t>Lapače splavenin pro záchytné příkopy vč. mříže</t>
  </si>
  <si>
    <t>421668935</t>
  </si>
  <si>
    <t>895941311</t>
  </si>
  <si>
    <t>Zřízení vpusti kanalizační uliční z betonových dílců typ UVB-50</t>
  </si>
  <si>
    <t>398916703</t>
  </si>
  <si>
    <t>592238500</t>
  </si>
  <si>
    <t>dno pro uliční vpusť s výtokovým otvorem betonové 450x330x50mm</t>
  </si>
  <si>
    <t>1142220061</t>
  </si>
  <si>
    <t>592238580</t>
  </si>
  <si>
    <t>skruž pro uliční vpusť horní betonová 450x570x50mm</t>
  </si>
  <si>
    <t>-1819271574</t>
  </si>
  <si>
    <t>592238600</t>
  </si>
  <si>
    <t>skruž pro uliční vpusť středová betonová 450x195x50mm</t>
  </si>
  <si>
    <t>-1411355563</t>
  </si>
  <si>
    <t>592238640</t>
  </si>
  <si>
    <t>prstenec pro uliční vpusť vyrovnávací betonový 390x60x130mm</t>
  </si>
  <si>
    <t>830713299</t>
  </si>
  <si>
    <t>899204112</t>
  </si>
  <si>
    <t>Osazení mříží litinových včetně rámů a košů na bahno pro třídu zatížení D400, E600</t>
  </si>
  <si>
    <t>-158301672</t>
  </si>
  <si>
    <t>28661787</t>
  </si>
  <si>
    <t>mříž šachtová dešťová litinová dešťová dno DN 425 pro třídu zatížení D400 čtverec</t>
  </si>
  <si>
    <t>-1637444955</t>
  </si>
  <si>
    <t>592238740</t>
  </si>
  <si>
    <t>koš vysoký pro uliční vpusti žárově Pz plech pro rám 500/300mm</t>
  </si>
  <si>
    <t>1874443066</t>
  </si>
  <si>
    <t>-1997322948</t>
  </si>
  <si>
    <t>3 "DN 300"</t>
  </si>
  <si>
    <t>1  "DN 400"</t>
  </si>
  <si>
    <t>-70732346</t>
  </si>
  <si>
    <t>935111211</t>
  </si>
  <si>
    <t>Osazení betonového příkopového žlabu s vyplněním a zatřením spár cementovou maltou s ložem tl. 100 mm z kameniva těženého nebo štěrkopísku z betonových příkopových tvárnic šířky přes 500 do 800 mm</t>
  </si>
  <si>
    <t>603801246</t>
  </si>
  <si>
    <t>koryto silničního příkopu</t>
  </si>
  <si>
    <t>39 "ZP-3"</t>
  </si>
  <si>
    <t>38,4 "ZP-4"</t>
  </si>
  <si>
    <t>25,5 "ZP-5"</t>
  </si>
  <si>
    <t>9 "ZP-6"</t>
  </si>
  <si>
    <t>29 "ZP-7"</t>
  </si>
  <si>
    <t>592270261</t>
  </si>
  <si>
    <t>žlabovka příkopová betonová TBM-Q 80/600/300</t>
  </si>
  <si>
    <t>-1330496957</t>
  </si>
  <si>
    <t>1259471603</t>
  </si>
  <si>
    <t>9,5</t>
  </si>
  <si>
    <t>část vodovodu</t>
  </si>
  <si>
    <t>33,25</t>
  </si>
  <si>
    <t>pd</t>
  </si>
  <si>
    <t>vrstva pracovní drenáže</t>
  </si>
  <si>
    <t>23,75</t>
  </si>
  <si>
    <t>PE_32</t>
  </si>
  <si>
    <t>vodovodní potrubí PE 32</t>
  </si>
  <si>
    <t>skládka - odvoz přebytečného výkopku</t>
  </si>
  <si>
    <t>66,5</t>
  </si>
  <si>
    <t>114,4</t>
  </si>
  <si>
    <t>06 - SO 06 Vodovodní přípojka</t>
  </si>
  <si>
    <t>47,9</t>
  </si>
  <si>
    <t>657179897</t>
  </si>
  <si>
    <t>1,0*1   "vedení NN</t>
  </si>
  <si>
    <t>1835941231</t>
  </si>
  <si>
    <t>nezp*1,0*0,2" část vodovodu</t>
  </si>
  <si>
    <t>1395042087</t>
  </si>
  <si>
    <t>1,0*1,5*1*1,0</t>
  </si>
  <si>
    <t>-200691195</t>
  </si>
  <si>
    <t>-330207742</t>
  </si>
  <si>
    <t>0,8*(PE_32)*1,6  "potrubí DN32</t>
  </si>
  <si>
    <t>-nezp*1,0*0,2</t>
  </si>
  <si>
    <t>1859923359</t>
  </si>
  <si>
    <t>901345401</t>
  </si>
  <si>
    <t>1494540776</t>
  </si>
  <si>
    <t>PE_32*1,6*2 "DN 32</t>
  </si>
  <si>
    <t>-31576821</t>
  </si>
  <si>
    <t>1749449799</t>
  </si>
  <si>
    <t>-735906056</t>
  </si>
  <si>
    <t>-1612778323</t>
  </si>
  <si>
    <t>1424232972</t>
  </si>
  <si>
    <t>55,06*14 "Přepočtené koeficientem množství</t>
  </si>
  <si>
    <t>-716003215</t>
  </si>
  <si>
    <t>-845011881</t>
  </si>
  <si>
    <t>11,44*14 "Přepočtené koeficientem množství</t>
  </si>
  <si>
    <t>1223516344</t>
  </si>
  <si>
    <t>v-z "nepotřebná zemina</t>
  </si>
  <si>
    <t>1631246561</t>
  </si>
  <si>
    <t>66,5*1,6 "Přepočtené koeficientem množství</t>
  </si>
  <si>
    <t>-1088068387</t>
  </si>
  <si>
    <t>-pd  "drenáž</t>
  </si>
  <si>
    <t>-707473855</t>
  </si>
  <si>
    <t>1,0*PE_32*0,35 "DN 32</t>
  </si>
  <si>
    <t>11290767</t>
  </si>
  <si>
    <t>33,25*1,8 "Přepočtené koeficientem množství</t>
  </si>
  <si>
    <t>181301102</t>
  </si>
  <si>
    <t>Rozprostření a urovnání ornice v rovině nebo ve svahu sklonu do 1:5 při souvislé ploše do 500 m2, tl. vrstvy přes 100 do 150 mm</t>
  </si>
  <si>
    <t>-727673517</t>
  </si>
  <si>
    <t>"nezpevněné plochy -  tráva  tl. 150mm</t>
  </si>
  <si>
    <t xml:space="preserve">36 " zatravněná část vodovodu od čp.309 k budoucí silnici </t>
  </si>
  <si>
    <t>36*1</t>
  </si>
  <si>
    <t>199245618</t>
  </si>
  <si>
    <t>1409199749</t>
  </si>
  <si>
    <t>1372729785</t>
  </si>
  <si>
    <t>36*0,025 "Přepočtené koeficientem množství</t>
  </si>
  <si>
    <t>1828683961</t>
  </si>
  <si>
    <t>213141111</t>
  </si>
  <si>
    <t>Zřízení vrstvy z geotextilie filtrační, separační, odvodňovací, ochranné, výztužné nebo protierozní v rovině nebo ve sklonu do 1:5, šířky do 3 m</t>
  </si>
  <si>
    <t>380097239</t>
  </si>
  <si>
    <t>1.0*PE_32  " separační vrstva</t>
  </si>
  <si>
    <t>69311288</t>
  </si>
  <si>
    <t>geotextilie drenážní 1200g/m2</t>
  </si>
  <si>
    <t>2057746174</t>
  </si>
  <si>
    <t>95*1,15 "Přepočtené koeficientem množství</t>
  </si>
  <si>
    <t>451541111</t>
  </si>
  <si>
    <t>Lože pod potrubí, stoky a drobné objekty v otevřeném výkopu ze štěrkodrtě 0-63 mm</t>
  </si>
  <si>
    <t>355013336</t>
  </si>
  <si>
    <t>1,0*PE_32*0,25  "pracovní drenáž</t>
  </si>
  <si>
    <t>-823620260</t>
  </si>
  <si>
    <t>1,0*PE_32*0,1 "DN 32 lože pod potrubí</t>
  </si>
  <si>
    <t>871161211</t>
  </si>
  <si>
    <t>Montáž vodovodního potrubí z plastů v otevřeném výkopu z polyetylenu PE 100 svařovaných elektrotvarovkou SDR 11/PN16 D 32 x 3,0 mm</t>
  </si>
  <si>
    <t>701771971</t>
  </si>
  <si>
    <t>95  "potrubí PE32</t>
  </si>
  <si>
    <t>28613524</t>
  </si>
  <si>
    <t>potrubí třívrstvé PE100 RC SDR11 32x3,0 dl 12m</t>
  </si>
  <si>
    <t>-1703811061</t>
  </si>
  <si>
    <t>pe_32</t>
  </si>
  <si>
    <t>95*1,02 "Přepočtené koeficientem množství</t>
  </si>
  <si>
    <t>891249111</t>
  </si>
  <si>
    <t>Montáž vodovodních armatur na potrubí navrtávacích pasů s ventilem Jt 1 MPa, na potrubí z trub litinových, ocelových nebo plastických hmot DN 80</t>
  </si>
  <si>
    <t>-308173829</t>
  </si>
  <si>
    <t>531009005416</t>
  </si>
  <si>
    <t>PAS NAVRTÁVACÍ  DN 90-5/4''</t>
  </si>
  <si>
    <t>KS</t>
  </si>
  <si>
    <t>-1546183542</t>
  </si>
  <si>
    <t>892233122</t>
  </si>
  <si>
    <t>Proplach a dezinfekce vodovodního potrubí DN od 40 do 70</t>
  </si>
  <si>
    <t>292277748</t>
  </si>
  <si>
    <t>88927682</t>
  </si>
  <si>
    <t>899401111</t>
  </si>
  <si>
    <t>Osazení poklopů litinových ventilových</t>
  </si>
  <si>
    <t>313997822</t>
  </si>
  <si>
    <t>960103400000</t>
  </si>
  <si>
    <t>SOUPRAVA ZEMNÍ TELESKOPICKÁ DOM. ŠOUPÁTKA-1,3-1,8 DN 3/4"-2" (1,3-1,8m)</t>
  </si>
  <si>
    <t>-888593188</t>
  </si>
  <si>
    <t>165000000001</t>
  </si>
  <si>
    <t>POKLOPY DOMOVNÍ PŘÍPOJKY ULIČNÍ TĚŽKÝ VODA</t>
  </si>
  <si>
    <t>940378808</t>
  </si>
  <si>
    <t>348100000000</t>
  </si>
  <si>
    <t>PODKLAD. DESKA UNI</t>
  </si>
  <si>
    <t>-2061277329</t>
  </si>
  <si>
    <t>899712111</t>
  </si>
  <si>
    <t>Orientační tabulky na vodovodních a kanalizačních řadech na zdivu</t>
  </si>
  <si>
    <t>-1072893055</t>
  </si>
  <si>
    <t>-135684627</t>
  </si>
  <si>
    <t>PE_32 "CY 6mm2"</t>
  </si>
  <si>
    <t>-992629286</t>
  </si>
  <si>
    <t>PE_32  "bílá - vodovod</t>
  </si>
  <si>
    <t>754798525</t>
  </si>
  <si>
    <t>07 - SO 07 Příjezdová komunikace</t>
  </si>
  <si>
    <t>66570353</t>
  </si>
  <si>
    <t>130*4*0,2 "plocha dotčená stavbou</t>
  </si>
  <si>
    <t>122101102</t>
  </si>
  <si>
    <t>Odkopávky a prokopávky nezapažené s přehozením výkopku na vzdálenost do 3 m nebo s naložením na dopravní prostředek v horninách tř. 1 a 2 přes 100 do 1 000 m3</t>
  </si>
  <si>
    <t>60804954</t>
  </si>
  <si>
    <t xml:space="preserve">130*4*0,15  "příprava pláně </t>
  </si>
  <si>
    <t>130*4*0,25 "výměna stávající zeminy podloží - geolog.zpráva</t>
  </si>
  <si>
    <t>1892631477</t>
  </si>
  <si>
    <t>-237991502</t>
  </si>
  <si>
    <t>130  "skládka vzdálená 24km</t>
  </si>
  <si>
    <t>130*14 "Přepočtené koeficientem množství</t>
  </si>
  <si>
    <t>-2047892785</t>
  </si>
  <si>
    <t>2133186155</t>
  </si>
  <si>
    <t>130*1,6 "Přepočtené koeficientem množství</t>
  </si>
  <si>
    <t>2107726595</t>
  </si>
  <si>
    <t>(0,9+1,2)*130  "krajnice, osetí</t>
  </si>
  <si>
    <t>-25342037</t>
  </si>
  <si>
    <t>273*0,025 "Přepočtené koeficientem množství</t>
  </si>
  <si>
    <t>841743407</t>
  </si>
  <si>
    <t>215901101</t>
  </si>
  <si>
    <t>Zhutnění podloží pod násypy z rostlé horniny tř. 1 až 4 z hornin soudružných do 92 % PS a nesoudržných sypkých relativní ulehlosti I(d) do 0,8</t>
  </si>
  <si>
    <t>1954926724</t>
  </si>
  <si>
    <t>130*4 "výměna stávající zeminy podloží - geolog.zpráva</t>
  </si>
  <si>
    <t>561121113</t>
  </si>
  <si>
    <t>Zřízení podkladu nebo ochranné vrstvy vozovky z mechanicky zpevněné zeminy MZ bez přidání pojiva nebo vylepšovacího materiálu, s rozprostřením, vlhčením, promísením a zhutněním, tloušťka po zhutnění 250 mm</t>
  </si>
  <si>
    <t>-172645019</t>
  </si>
  <si>
    <t>10364100</t>
  </si>
  <si>
    <t>zemina pro terénní úpravy - tříděná</t>
  </si>
  <si>
    <t>1207340372</t>
  </si>
  <si>
    <t>1861672703</t>
  </si>
  <si>
    <t>130*3,8  "celková délka komunikace - TZ</t>
  </si>
  <si>
    <t>-1164466434</t>
  </si>
  <si>
    <t>569531111</t>
  </si>
  <si>
    <t>Zpevnění krajnic nebo komunikací pro pěší s rozprostřením a zhutněním, po zhutnění prohozenou zeminou tl. 100 mm</t>
  </si>
  <si>
    <t>-1321560289</t>
  </si>
  <si>
    <t>(0,9+1,2)*130  "krajnice - ohumusení</t>
  </si>
  <si>
    <t>569903311</t>
  </si>
  <si>
    <t>Zřízení zemních krajnic z hornin jakékoliv třídy se zhutněním</t>
  </si>
  <si>
    <t>-1475300618</t>
  </si>
  <si>
    <t>0,3*0,5/2*130 " krajnice -horní</t>
  </si>
  <si>
    <t>0,6*0,45/2*130 "krajnice spodní</t>
  </si>
  <si>
    <t>zk</t>
  </si>
  <si>
    <t>-154208487</t>
  </si>
  <si>
    <t>2127822733</t>
  </si>
  <si>
    <t>914111111</t>
  </si>
  <si>
    <t>Montáž svislé dopravní značky základní velikosti do 1 m2 objímkami na sloupky nebo konzoly</t>
  </si>
  <si>
    <t>-375633334</t>
  </si>
  <si>
    <t>40445620</t>
  </si>
  <si>
    <t>zákazové, příkazové dopravní značky B1-B34, C1-15 700mm</t>
  </si>
  <si>
    <t>1065450656</t>
  </si>
  <si>
    <t>1  "značka B1</t>
  </si>
  <si>
    <t>40445650</t>
  </si>
  <si>
    <t>dodatkové tabulky E7, E12, E13 500x300mm</t>
  </si>
  <si>
    <t>-1929438755</t>
  </si>
  <si>
    <t>1  "tabulka E12</t>
  </si>
  <si>
    <t>914511111</t>
  </si>
  <si>
    <t>Montáž sloupku dopravních značek délky do 3,5 m do betonového základu</t>
  </si>
  <si>
    <t>-2011726519</t>
  </si>
  <si>
    <t>40445230</t>
  </si>
  <si>
    <t>sloupek pro dopravní značku Zn D 70mm v 3,5m</t>
  </si>
  <si>
    <t>-1936401095</t>
  </si>
  <si>
    <t>-1263273659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</si>
  <si>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</si>
  <si>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</si>
  <si>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</si>
  <si>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</si>
  <si>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</si>
  <si>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</si>
  <si>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</si>
  <si>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</si>
  <si>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</si>
  <si>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</si>
  <si>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</si>
  <si>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</si>
  <si>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</si>
  <si>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</si>
  <si>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</si>
  <si>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</si>
  <si>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</si>
  <si>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</si>
  <si>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</si>
  <si>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</si>
  <si>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</si>
  <si>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</si>
  <si>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</si>
  <si>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</si>
  <si>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</si>
  <si>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</si>
  <si>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</si>
  <si>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</si>
  <si>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</si>
  <si>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</si>
  <si>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</si>
  <si>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</si>
  <si>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</si>
  <si>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</si>
  <si>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</si>
  <si>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</si>
  <si>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</si>
  <si>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</si>
  <si>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</si>
  <si>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</si>
  <si>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</si>
  <si>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</si>
  <si>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</si>
  <si>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</si>
  <si>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</si>
  <si>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</si>
  <si>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</si>
  <si>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</si>
  <si>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</si>
  <si>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</si>
  <si>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</si>
  <si>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</si>
  <si>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</si>
  <si>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</si>
  <si>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</si>
  <si>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</si>
  <si>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</si>
  <si>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</si>
  <si>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</si>
  <si>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</si>
  <si>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</si>
  <si>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</si>
  <si>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</si>
  <si>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</si>
  <si>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</si>
  <si>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</si>
  <si>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</si>
  <si>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</si>
  <si>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</si>
  <si>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</si>
  <si>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</si>
  <si>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</si>
  <si>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</si>
  <si>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</si>
  <si>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</si>
  <si>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</si>
  <si>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</si>
  <si>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</si>
  <si>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</si>
  <si>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</si>
  <si>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</si>
  <si>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</si>
  <si>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</si>
  <si>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</si>
  <si>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</si>
  <si>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</si>
  <si>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</si>
  <si>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</si>
  <si>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</si>
  <si>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</si>
  <si>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</si>
  <si>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</si>
  <si>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</si>
  <si>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</si>
  <si>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</si>
  <si>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</si>
  <si>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</si>
  <si>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</si>
  <si>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</si>
  <si>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</si>
  <si>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</si>
  <si>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</si>
  <si>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</si>
  <si>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</si>
  <si>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</si>
  <si>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</si>
  <si>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</si>
  <si>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</si>
  <si>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</si>
  <si>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</si>
  <si>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</si>
  <si>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</si>
  <si>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</si>
  <si>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</si>
  <si>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</si>
  <si>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</si>
  <si>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</si>
  <si>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</si>
  <si>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</si>
  <si>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</si>
  <si>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</si>
  <si>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</si>
  <si>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</si>
  <si>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</si>
  <si>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</si>
  <si>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</si>
  <si>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</si>
  <si>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</si>
  <si>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</si>
  <si>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</si>
  <si>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</si>
  <si>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</si>
  <si>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</si>
  <si>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</si>
  <si>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</si>
  <si>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</si>
  <si>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</si>
  <si>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</si>
  <si>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</si>
  <si>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</si>
  <si>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</si>
  <si>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</si>
  <si>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</si>
  <si>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</si>
  <si>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</si>
  <si>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</si>
  <si>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</si>
  <si>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</si>
  <si>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</si>
  <si>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</si>
  <si>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</si>
  <si>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</si>
  <si>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</si>
  <si>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</si>
  <si>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</si>
  <si>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</si>
  <si>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</si>
  <si>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</si>
  <si>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</si>
  <si>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</si>
  <si>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</si>
  <si>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</si>
  <si>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</si>
  <si>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</si>
  <si>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</si>
  <si>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</si>
  <si>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</si>
  <si>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</si>
  <si>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</si>
  <si>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</si>
  <si>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</si>
  <si>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</si>
  <si>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</si>
  <si>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</si>
  <si>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</si>
  <si>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</si>
  <si>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</si>
  <si>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</si>
  <si>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</si>
  <si>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</si>
  <si>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</si>
  <si>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</si>
  <si>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</si>
  <si>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</si>
  <si>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</si>
  <si>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SEZNAM FIGUR</t>
  </si>
  <si>
    <t>Výměra</t>
  </si>
  <si>
    <t xml:space="preserve"> 01/ 01</t>
  </si>
  <si>
    <t>Použití figury:</t>
  </si>
  <si>
    <t xml:space="preserve"> 01/ 02</t>
  </si>
  <si>
    <t xml:space="preserve"> 01/ 04</t>
  </si>
  <si>
    <t xml:space="preserve"> 03/ 01</t>
  </si>
  <si>
    <t xml:space="preserve"> 03/ 02</t>
  </si>
  <si>
    <t xml:space="preserve"> 04</t>
  </si>
  <si>
    <t xml:space="preserve"> 06</t>
  </si>
  <si>
    <t xml:space="preserve"> 07</t>
  </si>
  <si>
    <t>15920310R</t>
  </si>
  <si>
    <t>pažnice ocelová UNION dl 7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</si>
</sst>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b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</cellStyleXfs>
  <cellXfs count="4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167" fontId="23" fillId="5" borderId="22" xfId="0" applyNumberFormat="1" applyFont="1" applyFill="1" applyBorder="1" applyAlignment="1" applyProtection="1">
      <alignment vertical="center"/>
      <protection locked="0"/>
    </xf>
    <xf numFmtId="167" fontId="39" fillId="5" borderId="22" xfId="0" applyNumberFormat="1" applyFont="1" applyFill="1" applyBorder="1" applyAlignment="1" applyProtection="1">
      <alignment vertical="center"/>
      <protection locked="0"/>
    </xf>
    <xf numFmtId="0" fontId="23" fillId="5" borderId="22" xfId="0" applyFont="1" applyFill="1" applyBorder="1" applyAlignment="1" applyProtection="1">
      <alignment horizontal="center" vertical="center"/>
      <protection locked="0"/>
    </xf>
    <xf numFmtId="49" fontId="23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Alignment="1">
      <alignment vertical="center"/>
    </xf>
    <xf numFmtId="0" fontId="37" fillId="5" borderId="0" xfId="0" applyFont="1" applyFill="1" applyAlignment="1">
      <alignment horizontal="left" vertical="center"/>
    </xf>
    <xf numFmtId="0" fontId="38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 wrapText="1"/>
    </xf>
    <xf numFmtId="167" fontId="10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left" vertical="center" wrapText="1"/>
    </xf>
    <xf numFmtId="167" fontId="11" fillId="5" borderId="0" xfId="0" applyNumberFormat="1" applyFont="1" applyFill="1" applyAlignment="1">
      <alignment vertical="center"/>
    </xf>
    <xf numFmtId="0" fontId="39" fillId="5" borderId="22" xfId="0" applyFont="1" applyFill="1" applyBorder="1" applyAlignment="1" applyProtection="1">
      <alignment horizontal="center" vertical="center"/>
      <protection locked="0"/>
    </xf>
    <xf numFmtId="49" fontId="39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9" fillId="5" borderId="22" xfId="0" applyFont="1" applyFill="1" applyBorder="1" applyAlignment="1" applyProtection="1">
      <alignment horizontal="left" vertical="center" wrapText="1"/>
      <protection locked="0"/>
    </xf>
    <xf numFmtId="0" fontId="39" fillId="5" borderId="22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 wrapText="1"/>
    </xf>
    <xf numFmtId="167" fontId="13" fillId="5" borderId="0" xfId="0" applyNumberFormat="1" applyFont="1" applyFill="1" applyAlignment="1">
      <alignment vertical="center"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3" xfId="21" applyBorder="1">
      <alignment/>
      <protection/>
    </xf>
    <xf numFmtId="0" fontId="16" fillId="0" borderId="0" xfId="21" applyFont="1" applyAlignment="1">
      <alignment horizontal="left" vertical="center"/>
      <protection/>
    </xf>
    <xf numFmtId="0" fontId="2" fillId="0" borderId="0" xfId="21" applyFont="1" applyAlignment="1">
      <alignment horizontal="left" vertical="top"/>
      <protection/>
    </xf>
    <xf numFmtId="0" fontId="4" fillId="0" borderId="0" xfId="21" applyFont="1" applyAlignment="1">
      <alignment horizontal="left" vertical="top"/>
      <protection/>
    </xf>
    <xf numFmtId="0" fontId="2" fillId="0" borderId="0" xfId="21" applyFont="1" applyAlignment="1">
      <alignment horizontal="left" vertical="center"/>
      <protection/>
    </xf>
    <xf numFmtId="165" fontId="3" fillId="0" borderId="0" xfId="21" applyNumberFormat="1" applyFont="1" applyAlignment="1">
      <alignment horizontal="left" vertical="center"/>
      <protection/>
    </xf>
    <xf numFmtId="0" fontId="0" fillId="0" borderId="0" xfId="21" applyFont="1" applyAlignment="1">
      <alignment vertical="center"/>
      <protection/>
    </xf>
    <xf numFmtId="0" fontId="0" fillId="0" borderId="3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Font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 wrapText="1"/>
      <protection/>
    </xf>
    <xf numFmtId="0" fontId="23" fillId="4" borderId="14" xfId="21" applyFont="1" applyFill="1" applyBorder="1" applyAlignment="1">
      <alignment horizontal="center" vertical="center" wrapText="1"/>
      <protection/>
    </xf>
    <xf numFmtId="0" fontId="23" fillId="4" borderId="15" xfId="21" applyFont="1" applyFill="1" applyBorder="1" applyAlignment="1">
      <alignment horizontal="center" vertical="center" wrapText="1"/>
      <protection/>
    </xf>
    <xf numFmtId="0" fontId="23" fillId="4" borderId="16" xfId="21" applyFont="1" applyFill="1" applyBorder="1" applyAlignment="1">
      <alignment horizontal="center" vertical="center" wrapText="1"/>
      <protection/>
    </xf>
    <xf numFmtId="0" fontId="0" fillId="0" borderId="0" xfId="21" applyAlignment="1">
      <alignment horizontal="center" vertical="center" wrapText="1"/>
      <protection/>
    </xf>
    <xf numFmtId="0" fontId="5" fillId="0" borderId="0" xfId="21" applyFont="1" applyAlignment="1">
      <alignment horizontal="left" vertical="center" wrapText="1"/>
      <protection/>
    </xf>
    <xf numFmtId="0" fontId="51" fillId="0" borderId="14" xfId="21" applyFont="1" applyBorder="1" applyAlignment="1">
      <alignment horizontal="left" vertical="center" wrapText="1"/>
      <protection/>
    </xf>
    <xf numFmtId="0" fontId="51" fillId="0" borderId="22" xfId="21" applyFont="1" applyBorder="1" applyAlignment="1">
      <alignment horizontal="left" vertical="center" wrapText="1"/>
      <protection/>
    </xf>
    <xf numFmtId="0" fontId="51" fillId="0" borderId="22" xfId="21" applyFont="1" applyBorder="1" applyAlignment="1">
      <alignment horizontal="left" vertical="center"/>
      <protection/>
    </xf>
    <xf numFmtId="167" fontId="51" fillId="0" borderId="16" xfId="21" applyNumberFormat="1" applyFont="1" applyBorder="1" applyAlignment="1">
      <alignment vertical="center"/>
      <protection/>
    </xf>
    <xf numFmtId="0" fontId="0" fillId="0" borderId="0" xfId="21" applyFont="1" applyAlignment="1">
      <alignment horizontal="left" vertical="center" wrapText="1"/>
      <protection/>
    </xf>
    <xf numFmtId="0" fontId="0" fillId="0" borderId="0" xfId="21" applyFont="1" applyAlignment="1">
      <alignment horizontal="left" vertical="center"/>
      <protection/>
    </xf>
    <xf numFmtId="167" fontId="0" fillId="0" borderId="0" xfId="21" applyNumberFormat="1" applyFont="1" applyAlignment="1">
      <alignment vertical="center"/>
      <protection/>
    </xf>
    <xf numFmtId="0" fontId="36" fillId="0" borderId="0" xfId="21" applyFont="1" applyAlignment="1">
      <alignment horizontal="left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9" xfId="21" applyFont="1" applyBorder="1" applyAlignment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21" applyFont="1" applyAlignment="1">
      <alignment horizontal="left" vertical="center" wrapText="1"/>
      <protection/>
    </xf>
    <xf numFmtId="0" fontId="0" fillId="0" borderId="0" xfId="21">
      <alignment/>
      <protection/>
    </xf>
    <xf numFmtId="0" fontId="4" fillId="0" borderId="0" xfId="21" applyFont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/>
    </xf>
    <xf numFmtId="49" fontId="39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39" fillId="7" borderId="22" xfId="0" applyFont="1" applyFill="1" applyBorder="1" applyAlignment="1" applyProtection="1">
      <alignment horizontal="left" vertical="center" wrapText="1"/>
      <protection locked="0"/>
    </xf>
    <xf numFmtId="0" fontId="38" fillId="7" borderId="0" xfId="0" applyFont="1" applyFill="1" applyAlignment="1">
      <alignment horizontal="left" vertical="center" wrapText="1"/>
    </xf>
    <xf numFmtId="0" fontId="39" fillId="7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zemlickova\Desktop\M&#283;sto%20T&#345;ebo&#328;\M&#381;P%20-%20n&#225;rodn&#237;%20dotace\Kanalizace%20a%20&#268;OV%20Brann&#225;\11%20V&#344;,%20smlouvy,%20fakturace\Stavba\Dodate&#269;n&#233;%20informace%20&#269;.%2001\OPRAVA%20M&#283;sto%20%20-%20SO_&#268;OV%20a%20kanalizace-etapa%201a_V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SO 01-01 Stavební část"/>
      <sheetName val="02 - SO 01-02 Odpadní pot..."/>
      <sheetName val="03 - SO 01-03 Zpevněné pl..."/>
      <sheetName val="04 - SO 01-04 Oplocení"/>
      <sheetName val="02 - SO 02 Čerpací stanic..."/>
      <sheetName val="01 - SO 03-01 Hlavní dešť..."/>
      <sheetName val="02 - SO 03-02 Oddílná kan..."/>
      <sheetName val="04 - SO 04 Záchytné příko..."/>
      <sheetName val="06 - SO 06 Vodovodní příp..."/>
      <sheetName val="07 - SO 07 Příjezdová kom..."/>
      <sheetName val="Seznam figur"/>
      <sheetName val="Pokyny pro vyplnění"/>
    </sheetNames>
    <sheetDataSet>
      <sheetData sheetId="0">
        <row r="8">
          <cell r="AN8" t="str">
            <v>20. 8. 2019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8"/>
  <sheetViews>
    <sheetView showGridLines="0" workbookViewId="0" topLeftCell="A46">
      <selection activeCell="A62" sqref="A6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65" t="s">
        <v>6</v>
      </c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S2" s="19" t="s">
        <v>7</v>
      </c>
      <c r="BT2" s="19" t="s">
        <v>8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85" t="s">
        <v>15</v>
      </c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R5" s="22"/>
      <c r="BE5" s="382" t="s">
        <v>16</v>
      </c>
      <c r="BS5" s="19" t="s">
        <v>7</v>
      </c>
    </row>
    <row r="6" spans="2:71" s="1" customFormat="1" ht="36.9" customHeight="1">
      <c r="B6" s="22"/>
      <c r="D6" s="28" t="s">
        <v>17</v>
      </c>
      <c r="K6" s="386" t="s">
        <v>18</v>
      </c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R6" s="22"/>
      <c r="BE6" s="383"/>
      <c r="BS6" s="19" t="s">
        <v>7</v>
      </c>
    </row>
    <row r="7" spans="2:71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383"/>
      <c r="BS7" s="19" t="s">
        <v>7</v>
      </c>
    </row>
    <row r="8" spans="2:71" s="1" customFormat="1" ht="12" customHeight="1">
      <c r="B8" s="22"/>
      <c r="D8" s="29" t="s">
        <v>21</v>
      </c>
      <c r="K8" s="27" t="s">
        <v>22</v>
      </c>
      <c r="AK8" s="29" t="s">
        <v>23</v>
      </c>
      <c r="AN8" s="30" t="s">
        <v>24</v>
      </c>
      <c r="AR8" s="22"/>
      <c r="BE8" s="383"/>
      <c r="BS8" s="19" t="s">
        <v>7</v>
      </c>
    </row>
    <row r="9" spans="2:71" s="1" customFormat="1" ht="14.4" customHeight="1">
      <c r="B9" s="22"/>
      <c r="AR9" s="22"/>
      <c r="BE9" s="383"/>
      <c r="BS9" s="19" t="s">
        <v>7</v>
      </c>
    </row>
    <row r="10" spans="2:71" s="1" customFormat="1" ht="12" customHeight="1">
      <c r="B10" s="22"/>
      <c r="D10" s="29" t="s">
        <v>25</v>
      </c>
      <c r="AK10" s="29" t="s">
        <v>26</v>
      </c>
      <c r="AN10" s="27" t="s">
        <v>3</v>
      </c>
      <c r="AR10" s="22"/>
      <c r="BE10" s="383"/>
      <c r="BS10" s="19" t="s">
        <v>7</v>
      </c>
    </row>
    <row r="11" spans="2:71" s="1" customFormat="1" ht="18.45" customHeight="1">
      <c r="B11" s="22"/>
      <c r="E11" s="27" t="s">
        <v>27</v>
      </c>
      <c r="AK11" s="29" t="s">
        <v>28</v>
      </c>
      <c r="AN11" s="27" t="s">
        <v>3</v>
      </c>
      <c r="AR11" s="22"/>
      <c r="BE11" s="383"/>
      <c r="BS11" s="19" t="s">
        <v>7</v>
      </c>
    </row>
    <row r="12" spans="2:71" s="1" customFormat="1" ht="6.9" customHeight="1">
      <c r="B12" s="22"/>
      <c r="AR12" s="22"/>
      <c r="BE12" s="383"/>
      <c r="BS12" s="19" t="s">
        <v>7</v>
      </c>
    </row>
    <row r="13" spans="2:71" s="1" customFormat="1" ht="12" customHeight="1">
      <c r="B13" s="22"/>
      <c r="D13" s="29" t="s">
        <v>29</v>
      </c>
      <c r="AK13" s="29" t="s">
        <v>26</v>
      </c>
      <c r="AN13" s="31" t="s">
        <v>30</v>
      </c>
      <c r="AR13" s="22"/>
      <c r="BE13" s="383"/>
      <c r="BS13" s="19" t="s">
        <v>7</v>
      </c>
    </row>
    <row r="14" spans="2:71" ht="13.2">
      <c r="B14" s="22"/>
      <c r="E14" s="387" t="s">
        <v>30</v>
      </c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29" t="s">
        <v>28</v>
      </c>
      <c r="AN14" s="31" t="s">
        <v>30</v>
      </c>
      <c r="AR14" s="22"/>
      <c r="BE14" s="383"/>
      <c r="BS14" s="19" t="s">
        <v>7</v>
      </c>
    </row>
    <row r="15" spans="2:71" s="1" customFormat="1" ht="6.9" customHeight="1">
      <c r="B15" s="22"/>
      <c r="AR15" s="22"/>
      <c r="BE15" s="383"/>
      <c r="BS15" s="19" t="s">
        <v>4</v>
      </c>
    </row>
    <row r="16" spans="2:71" s="1" customFormat="1" ht="12" customHeight="1">
      <c r="B16" s="22"/>
      <c r="D16" s="29" t="s">
        <v>31</v>
      </c>
      <c r="AK16" s="29" t="s">
        <v>26</v>
      </c>
      <c r="AN16" s="27" t="s">
        <v>3</v>
      </c>
      <c r="AR16" s="22"/>
      <c r="BE16" s="383"/>
      <c r="BS16" s="19" t="s">
        <v>4</v>
      </c>
    </row>
    <row r="17" spans="2:71" s="1" customFormat="1" ht="18.45" customHeight="1">
      <c r="B17" s="22"/>
      <c r="E17" s="27" t="s">
        <v>32</v>
      </c>
      <c r="AK17" s="29" t="s">
        <v>28</v>
      </c>
      <c r="AN17" s="27" t="s">
        <v>3</v>
      </c>
      <c r="AR17" s="22"/>
      <c r="BE17" s="383"/>
      <c r="BS17" s="19" t="s">
        <v>33</v>
      </c>
    </row>
    <row r="18" spans="2:71" s="1" customFormat="1" ht="6.9" customHeight="1">
      <c r="B18" s="22"/>
      <c r="AR18" s="22"/>
      <c r="BE18" s="383"/>
      <c r="BS18" s="19" t="s">
        <v>7</v>
      </c>
    </row>
    <row r="19" spans="2:71" s="1" customFormat="1" ht="12" customHeight="1">
      <c r="B19" s="22"/>
      <c r="D19" s="29" t="s">
        <v>34</v>
      </c>
      <c r="AK19" s="29" t="s">
        <v>26</v>
      </c>
      <c r="AN19" s="27" t="s">
        <v>3</v>
      </c>
      <c r="AR19" s="22"/>
      <c r="BE19" s="383"/>
      <c r="BS19" s="19" t="s">
        <v>7</v>
      </c>
    </row>
    <row r="20" spans="2:71" s="1" customFormat="1" ht="18.45" customHeight="1">
      <c r="B20" s="22"/>
      <c r="E20" s="27" t="s">
        <v>35</v>
      </c>
      <c r="AK20" s="29" t="s">
        <v>28</v>
      </c>
      <c r="AN20" s="27" t="s">
        <v>3</v>
      </c>
      <c r="AR20" s="22"/>
      <c r="BE20" s="383"/>
      <c r="BS20" s="19" t="s">
        <v>33</v>
      </c>
    </row>
    <row r="21" spans="2:57" s="1" customFormat="1" ht="6.9" customHeight="1">
      <c r="B21" s="22"/>
      <c r="AR21" s="22"/>
      <c r="BE21" s="383"/>
    </row>
    <row r="22" spans="2:57" s="1" customFormat="1" ht="12" customHeight="1">
      <c r="B22" s="22"/>
      <c r="D22" s="29" t="s">
        <v>36</v>
      </c>
      <c r="AR22" s="22"/>
      <c r="BE22" s="383"/>
    </row>
    <row r="23" spans="2:57" s="1" customFormat="1" ht="47.25" customHeight="1">
      <c r="B23" s="22"/>
      <c r="E23" s="389" t="s">
        <v>37</v>
      </c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R23" s="22"/>
      <c r="BE23" s="383"/>
    </row>
    <row r="24" spans="2:57" s="1" customFormat="1" ht="6.9" customHeight="1">
      <c r="B24" s="22"/>
      <c r="AR24" s="22"/>
      <c r="BE24" s="383"/>
    </row>
    <row r="25" spans="2:57" s="1" customFormat="1" ht="6.9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83"/>
    </row>
    <row r="26" spans="1:57" s="2" customFormat="1" ht="25.95" customHeight="1">
      <c r="A26" s="34"/>
      <c r="B26" s="35"/>
      <c r="C26" s="34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90">
        <f>ROUND(AG54,2)</f>
        <v>0</v>
      </c>
      <c r="AL26" s="391"/>
      <c r="AM26" s="391"/>
      <c r="AN26" s="391"/>
      <c r="AO26" s="391"/>
      <c r="AP26" s="34"/>
      <c r="AQ26" s="34"/>
      <c r="AR26" s="35"/>
      <c r="BE26" s="383"/>
    </row>
    <row r="27" spans="1:57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83"/>
    </row>
    <row r="28" spans="1:57" s="2" customFormat="1" ht="13.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2" t="s">
        <v>39</v>
      </c>
      <c r="M28" s="392"/>
      <c r="N28" s="392"/>
      <c r="O28" s="392"/>
      <c r="P28" s="392"/>
      <c r="Q28" s="34"/>
      <c r="R28" s="34"/>
      <c r="S28" s="34"/>
      <c r="T28" s="34"/>
      <c r="U28" s="34"/>
      <c r="V28" s="34"/>
      <c r="W28" s="392" t="s">
        <v>40</v>
      </c>
      <c r="X28" s="392"/>
      <c r="Y28" s="392"/>
      <c r="Z28" s="392"/>
      <c r="AA28" s="392"/>
      <c r="AB28" s="392"/>
      <c r="AC28" s="392"/>
      <c r="AD28" s="392"/>
      <c r="AE28" s="392"/>
      <c r="AF28" s="34"/>
      <c r="AG28" s="34"/>
      <c r="AH28" s="34"/>
      <c r="AI28" s="34"/>
      <c r="AJ28" s="34"/>
      <c r="AK28" s="392" t="s">
        <v>41</v>
      </c>
      <c r="AL28" s="392"/>
      <c r="AM28" s="392"/>
      <c r="AN28" s="392"/>
      <c r="AO28" s="392"/>
      <c r="AP28" s="34"/>
      <c r="AQ28" s="34"/>
      <c r="AR28" s="35"/>
      <c r="BE28" s="383"/>
    </row>
    <row r="29" spans="2:57" s="3" customFormat="1" ht="14.4" customHeight="1">
      <c r="B29" s="39"/>
      <c r="D29" s="29" t="s">
        <v>42</v>
      </c>
      <c r="F29" s="29" t="s">
        <v>43</v>
      </c>
      <c r="L29" s="375">
        <v>0.21</v>
      </c>
      <c r="M29" s="376"/>
      <c r="N29" s="376"/>
      <c r="O29" s="376"/>
      <c r="P29" s="376"/>
      <c r="W29" s="377">
        <f>ROUND(AZ54,2)</f>
        <v>0</v>
      </c>
      <c r="X29" s="376"/>
      <c r="Y29" s="376"/>
      <c r="Z29" s="376"/>
      <c r="AA29" s="376"/>
      <c r="AB29" s="376"/>
      <c r="AC29" s="376"/>
      <c r="AD29" s="376"/>
      <c r="AE29" s="376"/>
      <c r="AK29" s="377">
        <f>ROUND(AV54,2)</f>
        <v>0</v>
      </c>
      <c r="AL29" s="376"/>
      <c r="AM29" s="376"/>
      <c r="AN29" s="376"/>
      <c r="AO29" s="376"/>
      <c r="AR29" s="39"/>
      <c r="BE29" s="384"/>
    </row>
    <row r="30" spans="2:57" s="3" customFormat="1" ht="14.4" customHeight="1">
      <c r="B30" s="39"/>
      <c r="F30" s="29" t="s">
        <v>44</v>
      </c>
      <c r="L30" s="375">
        <v>0.15</v>
      </c>
      <c r="M30" s="376"/>
      <c r="N30" s="376"/>
      <c r="O30" s="376"/>
      <c r="P30" s="376"/>
      <c r="W30" s="377">
        <f>ROUND(BA54,2)</f>
        <v>0</v>
      </c>
      <c r="X30" s="376"/>
      <c r="Y30" s="376"/>
      <c r="Z30" s="376"/>
      <c r="AA30" s="376"/>
      <c r="AB30" s="376"/>
      <c r="AC30" s="376"/>
      <c r="AD30" s="376"/>
      <c r="AE30" s="376"/>
      <c r="AK30" s="377">
        <f>ROUND(AW54,2)</f>
        <v>0</v>
      </c>
      <c r="AL30" s="376"/>
      <c r="AM30" s="376"/>
      <c r="AN30" s="376"/>
      <c r="AO30" s="376"/>
      <c r="AR30" s="39"/>
      <c r="BE30" s="384"/>
    </row>
    <row r="31" spans="2:57" s="3" customFormat="1" ht="14.4" customHeight="1" hidden="1">
      <c r="B31" s="39"/>
      <c r="F31" s="29" t="s">
        <v>45</v>
      </c>
      <c r="L31" s="375">
        <v>0.21</v>
      </c>
      <c r="M31" s="376"/>
      <c r="N31" s="376"/>
      <c r="O31" s="376"/>
      <c r="P31" s="376"/>
      <c r="W31" s="377">
        <f>ROUND(BB54,2)</f>
        <v>0</v>
      </c>
      <c r="X31" s="376"/>
      <c r="Y31" s="376"/>
      <c r="Z31" s="376"/>
      <c r="AA31" s="376"/>
      <c r="AB31" s="376"/>
      <c r="AC31" s="376"/>
      <c r="AD31" s="376"/>
      <c r="AE31" s="376"/>
      <c r="AK31" s="377">
        <v>0</v>
      </c>
      <c r="AL31" s="376"/>
      <c r="AM31" s="376"/>
      <c r="AN31" s="376"/>
      <c r="AO31" s="376"/>
      <c r="AR31" s="39"/>
      <c r="BE31" s="384"/>
    </row>
    <row r="32" spans="2:57" s="3" customFormat="1" ht="14.4" customHeight="1" hidden="1">
      <c r="B32" s="39"/>
      <c r="F32" s="29" t="s">
        <v>46</v>
      </c>
      <c r="L32" s="375">
        <v>0.15</v>
      </c>
      <c r="M32" s="376"/>
      <c r="N32" s="376"/>
      <c r="O32" s="376"/>
      <c r="P32" s="376"/>
      <c r="W32" s="377">
        <f>ROUND(BC54,2)</f>
        <v>0</v>
      </c>
      <c r="X32" s="376"/>
      <c r="Y32" s="376"/>
      <c r="Z32" s="376"/>
      <c r="AA32" s="376"/>
      <c r="AB32" s="376"/>
      <c r="AC32" s="376"/>
      <c r="AD32" s="376"/>
      <c r="AE32" s="376"/>
      <c r="AK32" s="377">
        <v>0</v>
      </c>
      <c r="AL32" s="376"/>
      <c r="AM32" s="376"/>
      <c r="AN32" s="376"/>
      <c r="AO32" s="376"/>
      <c r="AR32" s="39"/>
      <c r="BE32" s="384"/>
    </row>
    <row r="33" spans="2:44" s="3" customFormat="1" ht="14.4" customHeight="1" hidden="1">
      <c r="B33" s="39"/>
      <c r="F33" s="29" t="s">
        <v>47</v>
      </c>
      <c r="L33" s="375">
        <v>0</v>
      </c>
      <c r="M33" s="376"/>
      <c r="N33" s="376"/>
      <c r="O33" s="376"/>
      <c r="P33" s="376"/>
      <c r="W33" s="377">
        <f>ROUND(BD54,2)</f>
        <v>0</v>
      </c>
      <c r="X33" s="376"/>
      <c r="Y33" s="376"/>
      <c r="Z33" s="376"/>
      <c r="AA33" s="376"/>
      <c r="AB33" s="376"/>
      <c r="AC33" s="376"/>
      <c r="AD33" s="376"/>
      <c r="AE33" s="376"/>
      <c r="AK33" s="377">
        <v>0</v>
      </c>
      <c r="AL33" s="376"/>
      <c r="AM33" s="376"/>
      <c r="AN33" s="376"/>
      <c r="AO33" s="376"/>
      <c r="AR33" s="39"/>
    </row>
    <row r="34" spans="1:57" s="2" customFormat="1" ht="6.9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5" customHeight="1">
      <c r="A35" s="34"/>
      <c r="B35" s="35"/>
      <c r="C35" s="40"/>
      <c r="D35" s="41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49</v>
      </c>
      <c r="U35" s="42"/>
      <c r="V35" s="42"/>
      <c r="W35" s="42"/>
      <c r="X35" s="381" t="s">
        <v>50</v>
      </c>
      <c r="Y35" s="379"/>
      <c r="Z35" s="379"/>
      <c r="AA35" s="379"/>
      <c r="AB35" s="379"/>
      <c r="AC35" s="42"/>
      <c r="AD35" s="42"/>
      <c r="AE35" s="42"/>
      <c r="AF35" s="42"/>
      <c r="AG35" s="42"/>
      <c r="AH35" s="42"/>
      <c r="AI35" s="42"/>
      <c r="AJ35" s="42"/>
      <c r="AK35" s="378">
        <f>SUM(AK26:AK33)</f>
        <v>0</v>
      </c>
      <c r="AL35" s="379"/>
      <c r="AM35" s="379"/>
      <c r="AN35" s="379"/>
      <c r="AO35" s="380"/>
      <c r="AP35" s="40"/>
      <c r="AQ35" s="40"/>
      <c r="AR35" s="35"/>
      <c r="BE35" s="34"/>
    </row>
    <row r="36" spans="1:57" s="2" customFormat="1" ht="6.9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" customHeight="1">
      <c r="A42" s="34"/>
      <c r="B42" s="35"/>
      <c r="C42" s="23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935_19</v>
      </c>
      <c r="AR44" s="48"/>
    </row>
    <row r="45" spans="2:44" s="5" customFormat="1" ht="36.9" customHeight="1">
      <c r="B45" s="49"/>
      <c r="C45" s="50" t="s">
        <v>17</v>
      </c>
      <c r="L45" s="393" t="str">
        <f>K6</f>
        <v>Branná, odkanalizování obce - ČOV a kanalizace - etapa 1a</v>
      </c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R45" s="49"/>
    </row>
    <row r="46" spans="1:57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Třeboň - místní část Branná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372" t="str">
        <f>IF(AN8="","",AN8)</f>
        <v>20. 8. 2019</v>
      </c>
      <c r="AN47" s="372"/>
      <c r="AO47" s="34"/>
      <c r="AP47" s="34"/>
      <c r="AQ47" s="34"/>
      <c r="AR47" s="35"/>
      <c r="BE47" s="34"/>
    </row>
    <row r="48" spans="1:57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25.65" customHeight="1">
      <c r="A49" s="34"/>
      <c r="B49" s="35"/>
      <c r="C49" s="29" t="s">
        <v>25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Město Třeboň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31</v>
      </c>
      <c r="AJ49" s="34"/>
      <c r="AK49" s="34"/>
      <c r="AL49" s="34"/>
      <c r="AM49" s="373" t="str">
        <f>IF(E17="","",E17)</f>
        <v>PROVOD - inženýrská společnost s r.o.</v>
      </c>
      <c r="AN49" s="374"/>
      <c r="AO49" s="374"/>
      <c r="AP49" s="374"/>
      <c r="AQ49" s="34"/>
      <c r="AR49" s="35"/>
      <c r="AS49" s="358" t="s">
        <v>52</v>
      </c>
      <c r="AT49" s="359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15" customHeight="1">
      <c r="A50" s="34"/>
      <c r="B50" s="35"/>
      <c r="C50" s="29" t="s">
        <v>29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34</v>
      </c>
      <c r="AJ50" s="34"/>
      <c r="AK50" s="34"/>
      <c r="AL50" s="34"/>
      <c r="AM50" s="373" t="str">
        <f>IF(E20="","",E20)</f>
        <v xml:space="preserve"> </v>
      </c>
      <c r="AN50" s="374"/>
      <c r="AO50" s="374"/>
      <c r="AP50" s="374"/>
      <c r="AQ50" s="34"/>
      <c r="AR50" s="35"/>
      <c r="AS50" s="360"/>
      <c r="AT50" s="361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60"/>
      <c r="AT51" s="361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99" t="s">
        <v>53</v>
      </c>
      <c r="D52" s="371"/>
      <c r="E52" s="371"/>
      <c r="F52" s="371"/>
      <c r="G52" s="371"/>
      <c r="H52" s="57"/>
      <c r="I52" s="397" t="s">
        <v>54</v>
      </c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0" t="s">
        <v>55</v>
      </c>
      <c r="AH52" s="371"/>
      <c r="AI52" s="371"/>
      <c r="AJ52" s="371"/>
      <c r="AK52" s="371"/>
      <c r="AL52" s="371"/>
      <c r="AM52" s="371"/>
      <c r="AN52" s="397" t="s">
        <v>56</v>
      </c>
      <c r="AO52" s="371"/>
      <c r="AP52" s="371"/>
      <c r="AQ52" s="58" t="s">
        <v>57</v>
      </c>
      <c r="AR52" s="35"/>
      <c r="AS52" s="59" t="s">
        <v>58</v>
      </c>
      <c r="AT52" s="60" t="s">
        <v>59</v>
      </c>
      <c r="AU52" s="60" t="s">
        <v>60</v>
      </c>
      <c r="AV52" s="60" t="s">
        <v>61</v>
      </c>
      <c r="AW52" s="60" t="s">
        <v>62</v>
      </c>
      <c r="AX52" s="60" t="s">
        <v>63</v>
      </c>
      <c r="AY52" s="60" t="s">
        <v>64</v>
      </c>
      <c r="AZ52" s="60" t="s">
        <v>65</v>
      </c>
      <c r="BA52" s="60" t="s">
        <v>66</v>
      </c>
      <c r="BB52" s="60" t="s">
        <v>67</v>
      </c>
      <c r="BC52" s="60" t="s">
        <v>68</v>
      </c>
      <c r="BD52" s="61" t="s">
        <v>69</v>
      </c>
      <c r="BE52" s="34"/>
    </row>
    <row r="53" spans="1:57" s="2" customFormat="1" ht="10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" customHeight="1">
      <c r="B54" s="65"/>
      <c r="C54" s="66" t="s">
        <v>70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96">
        <f>ROUND(AG55+AG60+AG61+SUM(AG64:AG66),2)</f>
        <v>0</v>
      </c>
      <c r="AH54" s="396"/>
      <c r="AI54" s="396"/>
      <c r="AJ54" s="396"/>
      <c r="AK54" s="396"/>
      <c r="AL54" s="396"/>
      <c r="AM54" s="396"/>
      <c r="AN54" s="364">
        <f aca="true" t="shared" si="0" ref="AN54:AN66">SUM(AG54,AT54)</f>
        <v>0</v>
      </c>
      <c r="AO54" s="364"/>
      <c r="AP54" s="364"/>
      <c r="AQ54" s="69" t="s">
        <v>3</v>
      </c>
      <c r="AR54" s="65"/>
      <c r="AS54" s="70">
        <f>ROUND(AS55+AS60+AS61+SUM(AS64:AS66),2)</f>
        <v>0</v>
      </c>
      <c r="AT54" s="71">
        <f aca="true" t="shared" si="1" ref="AT54:AT66">ROUND(SUM(AV54:AW54),2)</f>
        <v>0</v>
      </c>
      <c r="AU54" s="72">
        <f>ROUND(AU55+AU60+AU61+SUM(AU64:AU66),5)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ROUND(AZ55+AZ60+AZ61+SUM(AZ64:AZ66),2)</f>
        <v>0</v>
      </c>
      <c r="BA54" s="71">
        <f>ROUND(BA55+BA60+BA61+SUM(BA64:BA66),2)</f>
        <v>0</v>
      </c>
      <c r="BB54" s="71">
        <f>ROUND(BB55+BB60+BB61+SUM(BB64:BB66),2)</f>
        <v>0</v>
      </c>
      <c r="BC54" s="71">
        <f>ROUND(BC55+BC60+BC61+SUM(BC64:BC66),2)</f>
        <v>0</v>
      </c>
      <c r="BD54" s="73">
        <f>ROUND(BD55+BD60+BD61+SUM(BD64:BD66),2)</f>
        <v>0</v>
      </c>
      <c r="BS54" s="74" t="s">
        <v>71</v>
      </c>
      <c r="BT54" s="74" t="s">
        <v>72</v>
      </c>
      <c r="BU54" s="75" t="s">
        <v>73</v>
      </c>
      <c r="BV54" s="74" t="s">
        <v>74</v>
      </c>
      <c r="BW54" s="74" t="s">
        <v>5</v>
      </c>
      <c r="BX54" s="74" t="s">
        <v>75</v>
      </c>
      <c r="CL54" s="74" t="s">
        <v>3</v>
      </c>
    </row>
    <row r="55" spans="2:91" s="7" customFormat="1" ht="16.5" customHeight="1">
      <c r="B55" s="76"/>
      <c r="C55" s="77"/>
      <c r="D55" s="395" t="s">
        <v>76</v>
      </c>
      <c r="E55" s="395"/>
      <c r="F55" s="395"/>
      <c r="G55" s="395"/>
      <c r="H55" s="395"/>
      <c r="I55" s="78"/>
      <c r="J55" s="395" t="s">
        <v>77</v>
      </c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69">
        <f>ROUND(SUM(AG56:AG59),2)</f>
        <v>0</v>
      </c>
      <c r="AH55" s="363"/>
      <c r="AI55" s="363"/>
      <c r="AJ55" s="363"/>
      <c r="AK55" s="363"/>
      <c r="AL55" s="363"/>
      <c r="AM55" s="363"/>
      <c r="AN55" s="362">
        <f t="shared" si="0"/>
        <v>0</v>
      </c>
      <c r="AO55" s="363"/>
      <c r="AP55" s="363"/>
      <c r="AQ55" s="79" t="s">
        <v>78</v>
      </c>
      <c r="AR55" s="76"/>
      <c r="AS55" s="80">
        <f>ROUND(SUM(AS56:AS59),2)</f>
        <v>0</v>
      </c>
      <c r="AT55" s="81">
        <f t="shared" si="1"/>
        <v>0</v>
      </c>
      <c r="AU55" s="82">
        <f>ROUND(SUM(AU56:AU59),5)</f>
        <v>0</v>
      </c>
      <c r="AV55" s="81">
        <f>ROUND(AZ55*L29,2)</f>
        <v>0</v>
      </c>
      <c r="AW55" s="81">
        <f>ROUND(BA55*L30,2)</f>
        <v>0</v>
      </c>
      <c r="AX55" s="81">
        <f>ROUND(BB55*L29,2)</f>
        <v>0</v>
      </c>
      <c r="AY55" s="81">
        <f>ROUND(BC55*L30,2)</f>
        <v>0</v>
      </c>
      <c r="AZ55" s="81">
        <f>ROUND(SUM(AZ56:AZ59),2)</f>
        <v>0</v>
      </c>
      <c r="BA55" s="81">
        <f>ROUND(SUM(BA56:BA59),2)</f>
        <v>0</v>
      </c>
      <c r="BB55" s="81">
        <f>ROUND(SUM(BB56:BB59),2)</f>
        <v>0</v>
      </c>
      <c r="BC55" s="81">
        <f>ROUND(SUM(BC56:BC59),2)</f>
        <v>0</v>
      </c>
      <c r="BD55" s="83">
        <f>ROUND(SUM(BD56:BD59),2)</f>
        <v>0</v>
      </c>
      <c r="BS55" s="84" t="s">
        <v>71</v>
      </c>
      <c r="BT55" s="84" t="s">
        <v>79</v>
      </c>
      <c r="BU55" s="84" t="s">
        <v>73</v>
      </c>
      <c r="BV55" s="84" t="s">
        <v>74</v>
      </c>
      <c r="BW55" s="84" t="s">
        <v>80</v>
      </c>
      <c r="BX55" s="84" t="s">
        <v>5</v>
      </c>
      <c r="CL55" s="84" t="s">
        <v>3</v>
      </c>
      <c r="CM55" s="84" t="s">
        <v>81</v>
      </c>
    </row>
    <row r="56" spans="1:90" s="4" customFormat="1" ht="16.5" customHeight="1">
      <c r="A56" s="85" t="s">
        <v>82</v>
      </c>
      <c r="B56" s="48"/>
      <c r="C56" s="10"/>
      <c r="D56" s="10"/>
      <c r="E56" s="398" t="s">
        <v>76</v>
      </c>
      <c r="F56" s="398"/>
      <c r="G56" s="398"/>
      <c r="H56" s="398"/>
      <c r="I56" s="398"/>
      <c r="J56" s="10"/>
      <c r="K56" s="398" t="s">
        <v>83</v>
      </c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67">
        <f>'01 - SO 01-01 Stavební část'!J32</f>
        <v>0</v>
      </c>
      <c r="AH56" s="368"/>
      <c r="AI56" s="368"/>
      <c r="AJ56" s="368"/>
      <c r="AK56" s="368"/>
      <c r="AL56" s="368"/>
      <c r="AM56" s="368"/>
      <c r="AN56" s="367">
        <f t="shared" si="0"/>
        <v>0</v>
      </c>
      <c r="AO56" s="368"/>
      <c r="AP56" s="368"/>
      <c r="AQ56" s="86" t="s">
        <v>84</v>
      </c>
      <c r="AR56" s="48"/>
      <c r="AS56" s="87">
        <v>0</v>
      </c>
      <c r="AT56" s="88">
        <f t="shared" si="1"/>
        <v>0</v>
      </c>
      <c r="AU56" s="89">
        <f>'01 - SO 01-01 Stavební část'!P112</f>
        <v>0</v>
      </c>
      <c r="AV56" s="88">
        <f>'01 - SO 01-01 Stavební část'!J35</f>
        <v>0</v>
      </c>
      <c r="AW56" s="88">
        <f>'01 - SO 01-01 Stavební část'!J36</f>
        <v>0</v>
      </c>
      <c r="AX56" s="88">
        <f>'01 - SO 01-01 Stavební část'!J37</f>
        <v>0</v>
      </c>
      <c r="AY56" s="88">
        <f>'01 - SO 01-01 Stavební část'!J38</f>
        <v>0</v>
      </c>
      <c r="AZ56" s="88">
        <f>'01 - SO 01-01 Stavební část'!F35</f>
        <v>0</v>
      </c>
      <c r="BA56" s="88">
        <f>'01 - SO 01-01 Stavební část'!F36</f>
        <v>0</v>
      </c>
      <c r="BB56" s="88">
        <f>'01 - SO 01-01 Stavební část'!F37</f>
        <v>0</v>
      </c>
      <c r="BC56" s="88">
        <f>'01 - SO 01-01 Stavební část'!F38</f>
        <v>0</v>
      </c>
      <c r="BD56" s="90">
        <f>'01 - SO 01-01 Stavební část'!F39</f>
        <v>0</v>
      </c>
      <c r="BT56" s="27" t="s">
        <v>81</v>
      </c>
      <c r="BV56" s="27" t="s">
        <v>74</v>
      </c>
      <c r="BW56" s="27" t="s">
        <v>85</v>
      </c>
      <c r="BX56" s="27" t="s">
        <v>80</v>
      </c>
      <c r="CL56" s="27" t="s">
        <v>3</v>
      </c>
    </row>
    <row r="57" spans="1:90" s="4" customFormat="1" ht="16.5" customHeight="1">
      <c r="A57" s="85" t="s">
        <v>82</v>
      </c>
      <c r="B57" s="48"/>
      <c r="C57" s="10"/>
      <c r="D57" s="10"/>
      <c r="E57" s="398" t="s">
        <v>86</v>
      </c>
      <c r="F57" s="398"/>
      <c r="G57" s="398"/>
      <c r="H57" s="398"/>
      <c r="I57" s="398"/>
      <c r="J57" s="10"/>
      <c r="K57" s="398" t="s">
        <v>87</v>
      </c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67">
        <f>'02 - SO 01-02 Odpadní pot...'!J32</f>
        <v>0</v>
      </c>
      <c r="AH57" s="368"/>
      <c r="AI57" s="368"/>
      <c r="AJ57" s="368"/>
      <c r="AK57" s="368"/>
      <c r="AL57" s="368"/>
      <c r="AM57" s="368"/>
      <c r="AN57" s="367">
        <f t="shared" si="0"/>
        <v>0</v>
      </c>
      <c r="AO57" s="368"/>
      <c r="AP57" s="368"/>
      <c r="AQ57" s="86" t="s">
        <v>84</v>
      </c>
      <c r="AR57" s="48"/>
      <c r="AS57" s="87">
        <v>0</v>
      </c>
      <c r="AT57" s="88">
        <f t="shared" si="1"/>
        <v>0</v>
      </c>
      <c r="AU57" s="89">
        <f>'02 - SO 01-02 Odpadní pot...'!P92</f>
        <v>0</v>
      </c>
      <c r="AV57" s="88">
        <f>'02 - SO 01-02 Odpadní pot...'!J35</f>
        <v>0</v>
      </c>
      <c r="AW57" s="88">
        <f>'02 - SO 01-02 Odpadní pot...'!J36</f>
        <v>0</v>
      </c>
      <c r="AX57" s="88">
        <f>'02 - SO 01-02 Odpadní pot...'!J37</f>
        <v>0</v>
      </c>
      <c r="AY57" s="88">
        <f>'02 - SO 01-02 Odpadní pot...'!J38</f>
        <v>0</v>
      </c>
      <c r="AZ57" s="88">
        <f>'02 - SO 01-02 Odpadní pot...'!F35</f>
        <v>0</v>
      </c>
      <c r="BA57" s="88">
        <f>'02 - SO 01-02 Odpadní pot...'!F36</f>
        <v>0</v>
      </c>
      <c r="BB57" s="88">
        <f>'02 - SO 01-02 Odpadní pot...'!F37</f>
        <v>0</v>
      </c>
      <c r="BC57" s="88">
        <f>'02 - SO 01-02 Odpadní pot...'!F38</f>
        <v>0</v>
      </c>
      <c r="BD57" s="90">
        <f>'02 - SO 01-02 Odpadní pot...'!F39</f>
        <v>0</v>
      </c>
      <c r="BT57" s="27" t="s">
        <v>81</v>
      </c>
      <c r="BV57" s="27" t="s">
        <v>74</v>
      </c>
      <c r="BW57" s="27" t="s">
        <v>88</v>
      </c>
      <c r="BX57" s="27" t="s">
        <v>80</v>
      </c>
      <c r="CL57" s="27" t="s">
        <v>3</v>
      </c>
    </row>
    <row r="58" spans="1:90" s="4" customFormat="1" ht="23.25" customHeight="1">
      <c r="A58" s="85" t="s">
        <v>82</v>
      </c>
      <c r="B58" s="48"/>
      <c r="C58" s="10"/>
      <c r="D58" s="10"/>
      <c r="E58" s="398" t="s">
        <v>89</v>
      </c>
      <c r="F58" s="398"/>
      <c r="G58" s="398"/>
      <c r="H58" s="398"/>
      <c r="I58" s="398"/>
      <c r="J58" s="10"/>
      <c r="K58" s="398" t="s">
        <v>90</v>
      </c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8"/>
      <c r="AC58" s="398"/>
      <c r="AD58" s="398"/>
      <c r="AE58" s="398"/>
      <c r="AF58" s="398"/>
      <c r="AG58" s="367">
        <f>'03 - SO 01-03 Zpevněné pl...'!J32</f>
        <v>0</v>
      </c>
      <c r="AH58" s="368"/>
      <c r="AI58" s="368"/>
      <c r="AJ58" s="368"/>
      <c r="AK58" s="368"/>
      <c r="AL58" s="368"/>
      <c r="AM58" s="368"/>
      <c r="AN58" s="367">
        <f t="shared" si="0"/>
        <v>0</v>
      </c>
      <c r="AO58" s="368"/>
      <c r="AP58" s="368"/>
      <c r="AQ58" s="86" t="s">
        <v>84</v>
      </c>
      <c r="AR58" s="48"/>
      <c r="AS58" s="87">
        <v>0</v>
      </c>
      <c r="AT58" s="88">
        <f t="shared" si="1"/>
        <v>0</v>
      </c>
      <c r="AU58" s="89">
        <f>'03 - SO 01-03 Zpevněné pl...'!P90</f>
        <v>0</v>
      </c>
      <c r="AV58" s="88">
        <f>'03 - SO 01-03 Zpevněné pl...'!J35</f>
        <v>0</v>
      </c>
      <c r="AW58" s="88">
        <f>'03 - SO 01-03 Zpevněné pl...'!J36</f>
        <v>0</v>
      </c>
      <c r="AX58" s="88">
        <f>'03 - SO 01-03 Zpevněné pl...'!J37</f>
        <v>0</v>
      </c>
      <c r="AY58" s="88">
        <f>'03 - SO 01-03 Zpevněné pl...'!J38</f>
        <v>0</v>
      </c>
      <c r="AZ58" s="88">
        <f>'03 - SO 01-03 Zpevněné pl...'!F35</f>
        <v>0</v>
      </c>
      <c r="BA58" s="88">
        <f>'03 - SO 01-03 Zpevněné pl...'!F36</f>
        <v>0</v>
      </c>
      <c r="BB58" s="88">
        <f>'03 - SO 01-03 Zpevněné pl...'!F37</f>
        <v>0</v>
      </c>
      <c r="BC58" s="88">
        <f>'03 - SO 01-03 Zpevněné pl...'!F38</f>
        <v>0</v>
      </c>
      <c r="BD58" s="90">
        <f>'03 - SO 01-03 Zpevněné pl...'!F39</f>
        <v>0</v>
      </c>
      <c r="BT58" s="27" t="s">
        <v>81</v>
      </c>
      <c r="BV58" s="27" t="s">
        <v>74</v>
      </c>
      <c r="BW58" s="27" t="s">
        <v>91</v>
      </c>
      <c r="BX58" s="27" t="s">
        <v>80</v>
      </c>
      <c r="CL58" s="27" t="s">
        <v>3</v>
      </c>
    </row>
    <row r="59" spans="1:90" s="4" customFormat="1" ht="16.5" customHeight="1">
      <c r="A59" s="85" t="s">
        <v>82</v>
      </c>
      <c r="B59" s="48"/>
      <c r="C59" s="10"/>
      <c r="D59" s="10"/>
      <c r="E59" s="398" t="s">
        <v>92</v>
      </c>
      <c r="F59" s="398"/>
      <c r="G59" s="398"/>
      <c r="H59" s="398"/>
      <c r="I59" s="398"/>
      <c r="J59" s="10"/>
      <c r="K59" s="398" t="s">
        <v>93</v>
      </c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8"/>
      <c r="AC59" s="398"/>
      <c r="AD59" s="398"/>
      <c r="AE59" s="398"/>
      <c r="AF59" s="398"/>
      <c r="AG59" s="367">
        <f>'04 - SO 01-04 Oplocení'!J32</f>
        <v>0</v>
      </c>
      <c r="AH59" s="368"/>
      <c r="AI59" s="368"/>
      <c r="AJ59" s="368"/>
      <c r="AK59" s="368"/>
      <c r="AL59" s="368"/>
      <c r="AM59" s="368"/>
      <c r="AN59" s="367">
        <f t="shared" si="0"/>
        <v>0</v>
      </c>
      <c r="AO59" s="368"/>
      <c r="AP59" s="368"/>
      <c r="AQ59" s="86" t="s">
        <v>84</v>
      </c>
      <c r="AR59" s="48"/>
      <c r="AS59" s="87">
        <v>0</v>
      </c>
      <c r="AT59" s="88">
        <f t="shared" si="1"/>
        <v>0</v>
      </c>
      <c r="AU59" s="89">
        <f>'04 - SO 01-04 Oplocení'!P94</f>
        <v>0</v>
      </c>
      <c r="AV59" s="88">
        <f>'04 - SO 01-04 Oplocení'!J35</f>
        <v>0</v>
      </c>
      <c r="AW59" s="88">
        <f>'04 - SO 01-04 Oplocení'!J36</f>
        <v>0</v>
      </c>
      <c r="AX59" s="88">
        <f>'04 - SO 01-04 Oplocení'!J37</f>
        <v>0</v>
      </c>
      <c r="AY59" s="88">
        <f>'04 - SO 01-04 Oplocení'!J38</f>
        <v>0</v>
      </c>
      <c r="AZ59" s="88">
        <f>'04 - SO 01-04 Oplocení'!F35</f>
        <v>0</v>
      </c>
      <c r="BA59" s="88">
        <f>'04 - SO 01-04 Oplocení'!F36</f>
        <v>0</v>
      </c>
      <c r="BB59" s="88">
        <f>'04 - SO 01-04 Oplocení'!F37</f>
        <v>0</v>
      </c>
      <c r="BC59" s="88">
        <f>'04 - SO 01-04 Oplocení'!F38</f>
        <v>0</v>
      </c>
      <c r="BD59" s="90">
        <f>'04 - SO 01-04 Oplocení'!F39</f>
        <v>0</v>
      </c>
      <c r="BT59" s="27" t="s">
        <v>81</v>
      </c>
      <c r="BV59" s="27" t="s">
        <v>74</v>
      </c>
      <c r="BW59" s="27" t="s">
        <v>94</v>
      </c>
      <c r="BX59" s="27" t="s">
        <v>80</v>
      </c>
      <c r="CL59" s="27" t="s">
        <v>3</v>
      </c>
    </row>
    <row r="60" spans="1:91" s="7" customFormat="1" ht="16.5" customHeight="1">
      <c r="A60" s="85" t="s">
        <v>82</v>
      </c>
      <c r="B60" s="76"/>
      <c r="C60" s="77"/>
      <c r="D60" s="395" t="s">
        <v>86</v>
      </c>
      <c r="E60" s="395"/>
      <c r="F60" s="395"/>
      <c r="G60" s="395"/>
      <c r="H60" s="395"/>
      <c r="I60" s="78"/>
      <c r="J60" s="395" t="s">
        <v>95</v>
      </c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62">
        <f>'02 - SO 02 Čerpací stanic...'!J30</f>
        <v>0</v>
      </c>
      <c r="AH60" s="363"/>
      <c r="AI60" s="363"/>
      <c r="AJ60" s="363"/>
      <c r="AK60" s="363"/>
      <c r="AL60" s="363"/>
      <c r="AM60" s="363"/>
      <c r="AN60" s="362">
        <f t="shared" si="0"/>
        <v>0</v>
      </c>
      <c r="AO60" s="363"/>
      <c r="AP60" s="363"/>
      <c r="AQ60" s="79" t="s">
        <v>78</v>
      </c>
      <c r="AR60" s="76"/>
      <c r="AS60" s="80">
        <v>0</v>
      </c>
      <c r="AT60" s="81">
        <f t="shared" si="1"/>
        <v>0</v>
      </c>
      <c r="AU60" s="82">
        <f>'02 - SO 02 Čerpací stanic...'!P85</f>
        <v>0</v>
      </c>
      <c r="AV60" s="81">
        <f>'02 - SO 02 Čerpací stanic...'!J33</f>
        <v>0</v>
      </c>
      <c r="AW60" s="81">
        <f>'02 - SO 02 Čerpací stanic...'!J34</f>
        <v>0</v>
      </c>
      <c r="AX60" s="81">
        <f>'02 - SO 02 Čerpací stanic...'!J35</f>
        <v>0</v>
      </c>
      <c r="AY60" s="81">
        <f>'02 - SO 02 Čerpací stanic...'!J36</f>
        <v>0</v>
      </c>
      <c r="AZ60" s="81">
        <f>'02 - SO 02 Čerpací stanic...'!F33</f>
        <v>0</v>
      </c>
      <c r="BA60" s="81">
        <f>'02 - SO 02 Čerpací stanic...'!F34</f>
        <v>0</v>
      </c>
      <c r="BB60" s="81">
        <f>'02 - SO 02 Čerpací stanic...'!F35</f>
        <v>0</v>
      </c>
      <c r="BC60" s="81">
        <f>'02 - SO 02 Čerpací stanic...'!F36</f>
        <v>0</v>
      </c>
      <c r="BD60" s="83">
        <f>'02 - SO 02 Čerpací stanic...'!F37</f>
        <v>0</v>
      </c>
      <c r="BT60" s="84" t="s">
        <v>79</v>
      </c>
      <c r="BV60" s="84" t="s">
        <v>74</v>
      </c>
      <c r="BW60" s="84" t="s">
        <v>96</v>
      </c>
      <c r="BX60" s="84" t="s">
        <v>5</v>
      </c>
      <c r="CL60" s="84" t="s">
        <v>3</v>
      </c>
      <c r="CM60" s="84" t="s">
        <v>81</v>
      </c>
    </row>
    <row r="61" spans="2:91" s="7" customFormat="1" ht="16.5" customHeight="1">
      <c r="B61" s="76"/>
      <c r="C61" s="77"/>
      <c r="D61" s="395" t="s">
        <v>89</v>
      </c>
      <c r="E61" s="395"/>
      <c r="F61" s="395"/>
      <c r="G61" s="395"/>
      <c r="H61" s="395"/>
      <c r="I61" s="78"/>
      <c r="J61" s="395" t="s">
        <v>97</v>
      </c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69">
        <f>ROUND(SUM(AG62:AG63),2)</f>
        <v>0</v>
      </c>
      <c r="AH61" s="363"/>
      <c r="AI61" s="363"/>
      <c r="AJ61" s="363"/>
      <c r="AK61" s="363"/>
      <c r="AL61" s="363"/>
      <c r="AM61" s="363"/>
      <c r="AN61" s="362">
        <f t="shared" si="0"/>
        <v>0</v>
      </c>
      <c r="AO61" s="363"/>
      <c r="AP61" s="363"/>
      <c r="AQ61" s="79" t="s">
        <v>78</v>
      </c>
      <c r="AR61" s="76"/>
      <c r="AS61" s="80">
        <f>ROUND(SUM(AS62:AS63),2)</f>
        <v>0</v>
      </c>
      <c r="AT61" s="81">
        <f t="shared" si="1"/>
        <v>0</v>
      </c>
      <c r="AU61" s="82">
        <f>ROUND(SUM(AU62:AU63),5)</f>
        <v>0</v>
      </c>
      <c r="AV61" s="81">
        <f>ROUND(AZ61*L29,2)</f>
        <v>0</v>
      </c>
      <c r="AW61" s="81">
        <f>ROUND(BA61*L30,2)</f>
        <v>0</v>
      </c>
      <c r="AX61" s="81">
        <f>ROUND(BB61*L29,2)</f>
        <v>0</v>
      </c>
      <c r="AY61" s="81">
        <f>ROUND(BC61*L30,2)</f>
        <v>0</v>
      </c>
      <c r="AZ61" s="81">
        <f>ROUND(SUM(AZ62:AZ63),2)</f>
        <v>0</v>
      </c>
      <c r="BA61" s="81">
        <f>ROUND(SUM(BA62:BA63),2)</f>
        <v>0</v>
      </c>
      <c r="BB61" s="81">
        <f>ROUND(SUM(BB62:BB63),2)</f>
        <v>0</v>
      </c>
      <c r="BC61" s="81">
        <f>ROUND(SUM(BC62:BC63),2)</f>
        <v>0</v>
      </c>
      <c r="BD61" s="83">
        <f>ROUND(SUM(BD62:BD63),2)</f>
        <v>0</v>
      </c>
      <c r="BS61" s="84" t="s">
        <v>71</v>
      </c>
      <c r="BT61" s="84" t="s">
        <v>79</v>
      </c>
      <c r="BU61" s="84" t="s">
        <v>73</v>
      </c>
      <c r="BV61" s="84" t="s">
        <v>74</v>
      </c>
      <c r="BW61" s="84" t="s">
        <v>98</v>
      </c>
      <c r="BX61" s="84" t="s">
        <v>5</v>
      </c>
      <c r="CL61" s="84" t="s">
        <v>3</v>
      </c>
      <c r="CM61" s="84" t="s">
        <v>81</v>
      </c>
    </row>
    <row r="62" spans="1:90" s="4" customFormat="1" ht="16.5" customHeight="1">
      <c r="A62" s="85" t="s">
        <v>82</v>
      </c>
      <c r="B62" s="48"/>
      <c r="C62" s="10"/>
      <c r="D62" s="10"/>
      <c r="E62" s="398" t="s">
        <v>76</v>
      </c>
      <c r="F62" s="398"/>
      <c r="G62" s="398"/>
      <c r="H62" s="398"/>
      <c r="I62" s="398"/>
      <c r="J62" s="10"/>
      <c r="K62" s="398" t="s">
        <v>99</v>
      </c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398"/>
      <c r="AC62" s="398"/>
      <c r="AD62" s="398"/>
      <c r="AE62" s="398"/>
      <c r="AF62" s="398"/>
      <c r="AG62" s="367">
        <f>'01 - SO 03-01 Hlavní dešť...'!J32</f>
        <v>0</v>
      </c>
      <c r="AH62" s="368"/>
      <c r="AI62" s="368"/>
      <c r="AJ62" s="368"/>
      <c r="AK62" s="368"/>
      <c r="AL62" s="368"/>
      <c r="AM62" s="368"/>
      <c r="AN62" s="367">
        <f t="shared" si="0"/>
        <v>0</v>
      </c>
      <c r="AO62" s="368"/>
      <c r="AP62" s="368"/>
      <c r="AQ62" s="86" t="s">
        <v>84</v>
      </c>
      <c r="AR62" s="48"/>
      <c r="AS62" s="87">
        <v>0</v>
      </c>
      <c r="AT62" s="88">
        <f t="shared" si="1"/>
        <v>0</v>
      </c>
      <c r="AU62" s="89">
        <f>'01 - SO 03-01 Hlavní dešť...'!P106</f>
        <v>0</v>
      </c>
      <c r="AV62" s="88">
        <f>'01 - SO 03-01 Hlavní dešť...'!J35</f>
        <v>0</v>
      </c>
      <c r="AW62" s="88">
        <f>'01 - SO 03-01 Hlavní dešť...'!J36</f>
        <v>0</v>
      </c>
      <c r="AX62" s="88">
        <f>'01 - SO 03-01 Hlavní dešť...'!J37</f>
        <v>0</v>
      </c>
      <c r="AY62" s="88">
        <f>'01 - SO 03-01 Hlavní dešť...'!J38</f>
        <v>0</v>
      </c>
      <c r="AZ62" s="88">
        <f>'01 - SO 03-01 Hlavní dešť...'!F35</f>
        <v>0</v>
      </c>
      <c r="BA62" s="88">
        <f>'01 - SO 03-01 Hlavní dešť...'!F36</f>
        <v>0</v>
      </c>
      <c r="BB62" s="88">
        <f>'01 - SO 03-01 Hlavní dešť...'!F37</f>
        <v>0</v>
      </c>
      <c r="BC62" s="88">
        <f>'01 - SO 03-01 Hlavní dešť...'!F38</f>
        <v>0</v>
      </c>
      <c r="BD62" s="90">
        <f>'01 - SO 03-01 Hlavní dešť...'!F39</f>
        <v>0</v>
      </c>
      <c r="BT62" s="27" t="s">
        <v>81</v>
      </c>
      <c r="BV62" s="27" t="s">
        <v>74</v>
      </c>
      <c r="BW62" s="27" t="s">
        <v>100</v>
      </c>
      <c r="BX62" s="27" t="s">
        <v>98</v>
      </c>
      <c r="CL62" s="27" t="s">
        <v>3</v>
      </c>
    </row>
    <row r="63" spans="1:90" s="4" customFormat="1" ht="16.5" customHeight="1">
      <c r="A63" s="85" t="s">
        <v>82</v>
      </c>
      <c r="B63" s="48"/>
      <c r="C63" s="10"/>
      <c r="D63" s="10"/>
      <c r="E63" s="398" t="s">
        <v>86</v>
      </c>
      <c r="F63" s="398"/>
      <c r="G63" s="398"/>
      <c r="H63" s="398"/>
      <c r="I63" s="398"/>
      <c r="J63" s="10"/>
      <c r="K63" s="398" t="s">
        <v>101</v>
      </c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  <c r="AA63" s="398"/>
      <c r="AB63" s="398"/>
      <c r="AC63" s="398"/>
      <c r="AD63" s="398"/>
      <c r="AE63" s="398"/>
      <c r="AF63" s="398"/>
      <c r="AG63" s="367">
        <f>'02 - SO 03-02 Oddílná kan...'!J32</f>
        <v>0</v>
      </c>
      <c r="AH63" s="368"/>
      <c r="AI63" s="368"/>
      <c r="AJ63" s="368"/>
      <c r="AK63" s="368"/>
      <c r="AL63" s="368"/>
      <c r="AM63" s="368"/>
      <c r="AN63" s="367">
        <f t="shared" si="0"/>
        <v>0</v>
      </c>
      <c r="AO63" s="368"/>
      <c r="AP63" s="368"/>
      <c r="AQ63" s="86" t="s">
        <v>84</v>
      </c>
      <c r="AR63" s="48"/>
      <c r="AS63" s="87">
        <v>0</v>
      </c>
      <c r="AT63" s="88">
        <f t="shared" si="1"/>
        <v>0</v>
      </c>
      <c r="AU63" s="89">
        <f>'02 - SO 03-02 Oddílná kan...'!P96</f>
        <v>0</v>
      </c>
      <c r="AV63" s="88">
        <f>'02 - SO 03-02 Oddílná kan...'!J35</f>
        <v>0</v>
      </c>
      <c r="AW63" s="88">
        <f>'02 - SO 03-02 Oddílná kan...'!J36</f>
        <v>0</v>
      </c>
      <c r="AX63" s="88">
        <f>'02 - SO 03-02 Oddílná kan...'!J37</f>
        <v>0</v>
      </c>
      <c r="AY63" s="88">
        <f>'02 - SO 03-02 Oddílná kan...'!J38</f>
        <v>0</v>
      </c>
      <c r="AZ63" s="88">
        <f>'02 - SO 03-02 Oddílná kan...'!F35</f>
        <v>0</v>
      </c>
      <c r="BA63" s="88">
        <f>'02 - SO 03-02 Oddílná kan...'!F36</f>
        <v>0</v>
      </c>
      <c r="BB63" s="88">
        <f>'02 - SO 03-02 Oddílná kan...'!F37</f>
        <v>0</v>
      </c>
      <c r="BC63" s="88">
        <f>'02 - SO 03-02 Oddílná kan...'!F38</f>
        <v>0</v>
      </c>
      <c r="BD63" s="90">
        <f>'02 - SO 03-02 Oddílná kan...'!F39</f>
        <v>0</v>
      </c>
      <c r="BT63" s="27" t="s">
        <v>81</v>
      </c>
      <c r="BV63" s="27" t="s">
        <v>74</v>
      </c>
      <c r="BW63" s="27" t="s">
        <v>102</v>
      </c>
      <c r="BX63" s="27" t="s">
        <v>98</v>
      </c>
      <c r="CL63" s="27" t="s">
        <v>3</v>
      </c>
    </row>
    <row r="64" spans="1:91" s="7" customFormat="1" ht="16.5" customHeight="1">
      <c r="A64" s="85" t="s">
        <v>82</v>
      </c>
      <c r="B64" s="76"/>
      <c r="C64" s="77"/>
      <c r="D64" s="395" t="s">
        <v>92</v>
      </c>
      <c r="E64" s="395"/>
      <c r="F64" s="395"/>
      <c r="G64" s="395"/>
      <c r="H64" s="395"/>
      <c r="I64" s="78"/>
      <c r="J64" s="395" t="s">
        <v>103</v>
      </c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395"/>
      <c r="AD64" s="395"/>
      <c r="AE64" s="395"/>
      <c r="AF64" s="395"/>
      <c r="AG64" s="362">
        <f>'04 - SO 04 Záchytné příko...'!J30</f>
        <v>0</v>
      </c>
      <c r="AH64" s="363"/>
      <c r="AI64" s="363"/>
      <c r="AJ64" s="363"/>
      <c r="AK64" s="363"/>
      <c r="AL64" s="363"/>
      <c r="AM64" s="363"/>
      <c r="AN64" s="362">
        <f t="shared" si="0"/>
        <v>0</v>
      </c>
      <c r="AO64" s="363"/>
      <c r="AP64" s="363"/>
      <c r="AQ64" s="79" t="s">
        <v>78</v>
      </c>
      <c r="AR64" s="76"/>
      <c r="AS64" s="80">
        <v>0</v>
      </c>
      <c r="AT64" s="81">
        <f t="shared" si="1"/>
        <v>0</v>
      </c>
      <c r="AU64" s="82">
        <f>'04 - SO 04 Záchytné příko...'!P87</f>
        <v>0</v>
      </c>
      <c r="AV64" s="81">
        <f>'04 - SO 04 Záchytné příko...'!J33</f>
        <v>0</v>
      </c>
      <c r="AW64" s="81">
        <f>'04 - SO 04 Záchytné příko...'!J34</f>
        <v>0</v>
      </c>
      <c r="AX64" s="81">
        <f>'04 - SO 04 Záchytné příko...'!J35</f>
        <v>0</v>
      </c>
      <c r="AY64" s="81">
        <f>'04 - SO 04 Záchytné příko...'!J36</f>
        <v>0</v>
      </c>
      <c r="AZ64" s="81">
        <f>'04 - SO 04 Záchytné příko...'!F33</f>
        <v>0</v>
      </c>
      <c r="BA64" s="81">
        <f>'04 - SO 04 Záchytné příko...'!F34</f>
        <v>0</v>
      </c>
      <c r="BB64" s="81">
        <f>'04 - SO 04 Záchytné příko...'!F35</f>
        <v>0</v>
      </c>
      <c r="BC64" s="81">
        <f>'04 - SO 04 Záchytné příko...'!F36</f>
        <v>0</v>
      </c>
      <c r="BD64" s="83">
        <f>'04 - SO 04 Záchytné příko...'!F37</f>
        <v>0</v>
      </c>
      <c r="BT64" s="84" t="s">
        <v>79</v>
      </c>
      <c r="BV64" s="84" t="s">
        <v>74</v>
      </c>
      <c r="BW64" s="84" t="s">
        <v>104</v>
      </c>
      <c r="BX64" s="84" t="s">
        <v>5</v>
      </c>
      <c r="CL64" s="84" t="s">
        <v>3</v>
      </c>
      <c r="CM64" s="84" t="s">
        <v>81</v>
      </c>
    </row>
    <row r="65" spans="1:91" s="7" customFormat="1" ht="16.5" customHeight="1">
      <c r="A65" s="85" t="s">
        <v>82</v>
      </c>
      <c r="B65" s="76"/>
      <c r="C65" s="77"/>
      <c r="D65" s="395" t="s">
        <v>105</v>
      </c>
      <c r="E65" s="395"/>
      <c r="F65" s="395"/>
      <c r="G65" s="395"/>
      <c r="H65" s="395"/>
      <c r="I65" s="78"/>
      <c r="J65" s="395" t="s">
        <v>106</v>
      </c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62">
        <f>'06 - SO 06 Vodovodní příp...'!J30</f>
        <v>0</v>
      </c>
      <c r="AH65" s="363"/>
      <c r="AI65" s="363"/>
      <c r="AJ65" s="363"/>
      <c r="AK65" s="363"/>
      <c r="AL65" s="363"/>
      <c r="AM65" s="363"/>
      <c r="AN65" s="362">
        <f t="shared" si="0"/>
        <v>0</v>
      </c>
      <c r="AO65" s="363"/>
      <c r="AP65" s="363"/>
      <c r="AQ65" s="79" t="s">
        <v>78</v>
      </c>
      <c r="AR65" s="76"/>
      <c r="AS65" s="80">
        <v>0</v>
      </c>
      <c r="AT65" s="81">
        <f t="shared" si="1"/>
        <v>0</v>
      </c>
      <c r="AU65" s="82">
        <f>'06 - SO 06 Vodovodní příp...'!P85</f>
        <v>0</v>
      </c>
      <c r="AV65" s="81">
        <f>'06 - SO 06 Vodovodní příp...'!J33</f>
        <v>0</v>
      </c>
      <c r="AW65" s="81">
        <f>'06 - SO 06 Vodovodní příp...'!J34</f>
        <v>0</v>
      </c>
      <c r="AX65" s="81">
        <f>'06 - SO 06 Vodovodní příp...'!J35</f>
        <v>0</v>
      </c>
      <c r="AY65" s="81">
        <f>'06 - SO 06 Vodovodní příp...'!J36</f>
        <v>0</v>
      </c>
      <c r="AZ65" s="81">
        <f>'06 - SO 06 Vodovodní příp...'!F33</f>
        <v>0</v>
      </c>
      <c r="BA65" s="81">
        <f>'06 - SO 06 Vodovodní příp...'!F34</f>
        <v>0</v>
      </c>
      <c r="BB65" s="81">
        <f>'06 - SO 06 Vodovodní příp...'!F35</f>
        <v>0</v>
      </c>
      <c r="BC65" s="81">
        <f>'06 - SO 06 Vodovodní příp...'!F36</f>
        <v>0</v>
      </c>
      <c r="BD65" s="83">
        <f>'06 - SO 06 Vodovodní příp...'!F37</f>
        <v>0</v>
      </c>
      <c r="BT65" s="84" t="s">
        <v>79</v>
      </c>
      <c r="BV65" s="84" t="s">
        <v>74</v>
      </c>
      <c r="BW65" s="84" t="s">
        <v>107</v>
      </c>
      <c r="BX65" s="84" t="s">
        <v>5</v>
      </c>
      <c r="CL65" s="84" t="s">
        <v>3</v>
      </c>
      <c r="CM65" s="84" t="s">
        <v>81</v>
      </c>
    </row>
    <row r="66" spans="1:91" s="7" customFormat="1" ht="16.5" customHeight="1">
      <c r="A66" s="85" t="s">
        <v>82</v>
      </c>
      <c r="B66" s="76"/>
      <c r="C66" s="77"/>
      <c r="D66" s="395" t="s">
        <v>108</v>
      </c>
      <c r="E66" s="395"/>
      <c r="F66" s="395"/>
      <c r="G66" s="395"/>
      <c r="H66" s="395"/>
      <c r="I66" s="78"/>
      <c r="J66" s="395" t="s">
        <v>109</v>
      </c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62">
        <f>'07 - SO 07 Příjezdová kom...'!J30</f>
        <v>0</v>
      </c>
      <c r="AH66" s="363"/>
      <c r="AI66" s="363"/>
      <c r="AJ66" s="363"/>
      <c r="AK66" s="363"/>
      <c r="AL66" s="363"/>
      <c r="AM66" s="363"/>
      <c r="AN66" s="362">
        <f t="shared" si="0"/>
        <v>0</v>
      </c>
      <c r="AO66" s="363"/>
      <c r="AP66" s="363"/>
      <c r="AQ66" s="79" t="s">
        <v>78</v>
      </c>
      <c r="AR66" s="76"/>
      <c r="AS66" s="91">
        <v>0</v>
      </c>
      <c r="AT66" s="92">
        <f t="shared" si="1"/>
        <v>0</v>
      </c>
      <c r="AU66" s="93">
        <f>'07 - SO 07 Příjezdová kom...'!P85</f>
        <v>0</v>
      </c>
      <c r="AV66" s="92">
        <f>'07 - SO 07 Příjezdová kom...'!J33</f>
        <v>0</v>
      </c>
      <c r="AW66" s="92">
        <f>'07 - SO 07 Příjezdová kom...'!J34</f>
        <v>0</v>
      </c>
      <c r="AX66" s="92">
        <f>'07 - SO 07 Příjezdová kom...'!J35</f>
        <v>0</v>
      </c>
      <c r="AY66" s="92">
        <f>'07 - SO 07 Příjezdová kom...'!J36</f>
        <v>0</v>
      </c>
      <c r="AZ66" s="92">
        <f>'07 - SO 07 Příjezdová kom...'!F33</f>
        <v>0</v>
      </c>
      <c r="BA66" s="92">
        <f>'07 - SO 07 Příjezdová kom...'!F34</f>
        <v>0</v>
      </c>
      <c r="BB66" s="92">
        <f>'07 - SO 07 Příjezdová kom...'!F35</f>
        <v>0</v>
      </c>
      <c r="BC66" s="92">
        <f>'07 - SO 07 Příjezdová kom...'!F36</f>
        <v>0</v>
      </c>
      <c r="BD66" s="94">
        <f>'07 - SO 07 Příjezdová kom...'!F37</f>
        <v>0</v>
      </c>
      <c r="BT66" s="84" t="s">
        <v>79</v>
      </c>
      <c r="BV66" s="84" t="s">
        <v>74</v>
      </c>
      <c r="BW66" s="84" t="s">
        <v>110</v>
      </c>
      <c r="BX66" s="84" t="s">
        <v>5</v>
      </c>
      <c r="CL66" s="84" t="s">
        <v>3</v>
      </c>
      <c r="CM66" s="84" t="s">
        <v>81</v>
      </c>
    </row>
    <row r="67" spans="1:57" s="2" customFormat="1" ht="30" customHeight="1">
      <c r="A67" s="34"/>
      <c r="B67" s="35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5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s="2" customFormat="1" ht="6.9" customHeight="1">
      <c r="A68" s="34"/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35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</sheetData>
  <mergeCells count="86">
    <mergeCell ref="C52:G52"/>
    <mergeCell ref="D64:H64"/>
    <mergeCell ref="D61:H61"/>
    <mergeCell ref="D55:H55"/>
    <mergeCell ref="D60:H60"/>
    <mergeCell ref="E63:I63"/>
    <mergeCell ref="E57:I57"/>
    <mergeCell ref="E56:I56"/>
    <mergeCell ref="E62:I62"/>
    <mergeCell ref="E58:I58"/>
    <mergeCell ref="E59:I59"/>
    <mergeCell ref="I52:AF52"/>
    <mergeCell ref="J64:AF64"/>
    <mergeCell ref="J60:AF60"/>
    <mergeCell ref="J61:AF61"/>
    <mergeCell ref="J55:AF55"/>
    <mergeCell ref="K62:AF62"/>
    <mergeCell ref="K56:AF56"/>
    <mergeCell ref="K59:AF59"/>
    <mergeCell ref="K58:AF58"/>
    <mergeCell ref="K63:AF63"/>
    <mergeCell ref="K57:AF57"/>
    <mergeCell ref="L45:AO45"/>
    <mergeCell ref="D65:H65"/>
    <mergeCell ref="J65:AF65"/>
    <mergeCell ref="D66:H66"/>
    <mergeCell ref="J66:AF66"/>
    <mergeCell ref="AG54:AM54"/>
    <mergeCell ref="AG64:AM64"/>
    <mergeCell ref="AN64:AP64"/>
    <mergeCell ref="AN56:AP56"/>
    <mergeCell ref="AN52:AP52"/>
    <mergeCell ref="AN59:AP59"/>
    <mergeCell ref="AN61:AP61"/>
    <mergeCell ref="AN57:AP57"/>
    <mergeCell ref="AN55:AP55"/>
    <mergeCell ref="AN62:AP62"/>
    <mergeCell ref="AN58:AP58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57:AM57"/>
    <mergeCell ref="AG63:AM63"/>
    <mergeCell ref="AG62:AM62"/>
    <mergeCell ref="AG61:AM61"/>
    <mergeCell ref="AG60:AM60"/>
    <mergeCell ref="AG55:AM55"/>
    <mergeCell ref="AG52:AM52"/>
    <mergeCell ref="AG59:AM59"/>
    <mergeCell ref="AG56:AM56"/>
    <mergeCell ref="AG58:AM58"/>
    <mergeCell ref="AM47:AN47"/>
    <mergeCell ref="AM49:AP49"/>
    <mergeCell ref="AM50:AP50"/>
    <mergeCell ref="AN60:AP60"/>
    <mergeCell ref="AN63:AP63"/>
    <mergeCell ref="AS49:AT51"/>
    <mergeCell ref="AN65:AP65"/>
    <mergeCell ref="AG65:AM65"/>
    <mergeCell ref="AN66:AP66"/>
    <mergeCell ref="AG66:AM66"/>
    <mergeCell ref="AN54:AP54"/>
  </mergeCells>
  <hyperlinks>
    <hyperlink ref="A56" location="'01 - SO 01-01 Stavební část'!C2" display="/"/>
    <hyperlink ref="A57" location="'02 - SO 01-02 Odpadní pot...'!C2" display="/"/>
    <hyperlink ref="A58" location="'03 - SO 01-03 Zpevněné pl...'!C2" display="/"/>
    <hyperlink ref="A59" location="'04 - SO 01-04 Oplocení'!C2" display="/"/>
    <hyperlink ref="A60" location="'02 - SO 02 Čerpací stanic...'!C2" display="/"/>
    <hyperlink ref="A62" location="'01 - SO 03-01 Hlavní dešť...'!C2" display="/"/>
    <hyperlink ref="A63" location="'02 - SO 03-02 Oddílná kan...'!C2" display="/"/>
    <hyperlink ref="A64" location="'04 - SO 04 Záchytné příko...'!C2" display="/"/>
    <hyperlink ref="A65" location="'06 - SO 06 Vodovodní příp...'!C2" display="/"/>
    <hyperlink ref="A66" location="'07 - SO 07 Příjezdová kom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6"/>
  <sheetViews>
    <sheetView showGridLines="0" workbookViewId="0" topLeftCell="A21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365" t="s">
        <v>6</v>
      </c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9" t="s">
        <v>107</v>
      </c>
      <c r="AZ2" s="95" t="s">
        <v>1271</v>
      </c>
      <c r="BA2" s="95" t="s">
        <v>1272</v>
      </c>
      <c r="BB2" s="95" t="s">
        <v>117</v>
      </c>
      <c r="BC2" s="95" t="s">
        <v>2902</v>
      </c>
      <c r="BD2" s="95" t="s">
        <v>81</v>
      </c>
    </row>
    <row r="3" spans="2:5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  <c r="AZ3" s="95" t="s">
        <v>1746</v>
      </c>
      <c r="BA3" s="95" t="s">
        <v>2903</v>
      </c>
      <c r="BB3" s="95" t="s">
        <v>117</v>
      </c>
      <c r="BC3" s="95" t="s">
        <v>370</v>
      </c>
      <c r="BD3" s="95" t="s">
        <v>81</v>
      </c>
    </row>
    <row r="4" spans="2:56" s="1" customFormat="1" ht="24.9" customHeight="1">
      <c r="B4" s="22"/>
      <c r="D4" s="23" t="s">
        <v>119</v>
      </c>
      <c r="L4" s="22"/>
      <c r="M4" s="96" t="s">
        <v>11</v>
      </c>
      <c r="AT4" s="19" t="s">
        <v>4</v>
      </c>
      <c r="AZ4" s="95" t="s">
        <v>1274</v>
      </c>
      <c r="BA4" s="95" t="s">
        <v>1275</v>
      </c>
      <c r="BB4" s="95" t="s">
        <v>122</v>
      </c>
      <c r="BC4" s="95" t="s">
        <v>2904</v>
      </c>
      <c r="BD4" s="95" t="s">
        <v>81</v>
      </c>
    </row>
    <row r="5" spans="2:56" s="1" customFormat="1" ht="6.9" customHeight="1">
      <c r="B5" s="22"/>
      <c r="L5" s="22"/>
      <c r="AZ5" s="95" t="s">
        <v>2905</v>
      </c>
      <c r="BA5" s="95" t="s">
        <v>2906</v>
      </c>
      <c r="BB5" s="95" t="s">
        <v>122</v>
      </c>
      <c r="BC5" s="95" t="s">
        <v>2907</v>
      </c>
      <c r="BD5" s="95" t="s">
        <v>81</v>
      </c>
    </row>
    <row r="6" spans="2:56" s="1" customFormat="1" ht="12" customHeight="1">
      <c r="B6" s="22"/>
      <c r="D6" s="29" t="s">
        <v>17</v>
      </c>
      <c r="L6" s="22"/>
      <c r="AZ6" s="95" t="s">
        <v>2908</v>
      </c>
      <c r="BA6" s="95" t="s">
        <v>2909</v>
      </c>
      <c r="BB6" s="95" t="s">
        <v>117</v>
      </c>
      <c r="BC6" s="95" t="s">
        <v>688</v>
      </c>
      <c r="BD6" s="95" t="s">
        <v>81</v>
      </c>
    </row>
    <row r="7" spans="2:56" s="1" customFormat="1" ht="16.5" customHeight="1">
      <c r="B7" s="22"/>
      <c r="E7" s="401" t="str">
        <f>'Rekapitulace stavby'!K6</f>
        <v>Branná, odkanalizování obce - ČOV a kanalizace - etapa 1a</v>
      </c>
      <c r="F7" s="402"/>
      <c r="G7" s="402"/>
      <c r="H7" s="402"/>
      <c r="L7" s="22"/>
      <c r="AZ7" s="95" t="s">
        <v>1751</v>
      </c>
      <c r="BA7" s="95" t="s">
        <v>2910</v>
      </c>
      <c r="BB7" s="95" t="s">
        <v>122</v>
      </c>
      <c r="BC7" s="95" t="s">
        <v>2911</v>
      </c>
      <c r="BD7" s="95" t="s">
        <v>81</v>
      </c>
    </row>
    <row r="8" spans="1:56" s="2" customFormat="1" ht="12" customHeight="1">
      <c r="A8" s="34"/>
      <c r="B8" s="35"/>
      <c r="C8" s="34"/>
      <c r="D8" s="29" t="s">
        <v>132</v>
      </c>
      <c r="E8" s="34"/>
      <c r="F8" s="34"/>
      <c r="G8" s="34"/>
      <c r="H8" s="34"/>
      <c r="I8" s="34"/>
      <c r="J8" s="34"/>
      <c r="K8" s="34"/>
      <c r="L8" s="9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95" t="s">
        <v>49</v>
      </c>
      <c r="BA8" s="95" t="s">
        <v>1286</v>
      </c>
      <c r="BB8" s="95" t="s">
        <v>122</v>
      </c>
      <c r="BC8" s="95" t="s">
        <v>2912</v>
      </c>
      <c r="BD8" s="95" t="s">
        <v>81</v>
      </c>
    </row>
    <row r="9" spans="1:56" s="2" customFormat="1" ht="16.5" customHeight="1">
      <c r="A9" s="34"/>
      <c r="B9" s="35"/>
      <c r="C9" s="34"/>
      <c r="D9" s="34"/>
      <c r="E9" s="393" t="s">
        <v>2913</v>
      </c>
      <c r="F9" s="400"/>
      <c r="G9" s="400"/>
      <c r="H9" s="400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95" t="s">
        <v>129</v>
      </c>
      <c r="BA9" s="95" t="s">
        <v>1284</v>
      </c>
      <c r="BB9" s="95" t="s">
        <v>122</v>
      </c>
      <c r="BC9" s="95" t="s">
        <v>2914</v>
      </c>
      <c r="BD9" s="95" t="s">
        <v>81</v>
      </c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20. 8. 2019</v>
      </c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403" t="str">
        <f>'Rekapitulace stavby'!E14</f>
        <v>Vyplň údaj</v>
      </c>
      <c r="F18" s="385"/>
      <c r="G18" s="385"/>
      <c r="H18" s="385"/>
      <c r="I18" s="29" t="s">
        <v>28</v>
      </c>
      <c r="J18" s="30" t="str">
        <f>'Rekapitulace stavby'!AN14</f>
        <v>Vyplň údaj</v>
      </c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8"/>
      <c r="B27" s="99"/>
      <c r="C27" s="98"/>
      <c r="D27" s="98"/>
      <c r="E27" s="389" t="s">
        <v>3</v>
      </c>
      <c r="F27" s="389"/>
      <c r="G27" s="389"/>
      <c r="H27" s="389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1" t="s">
        <v>38</v>
      </c>
      <c r="E30" s="34"/>
      <c r="F30" s="34"/>
      <c r="G30" s="34"/>
      <c r="H30" s="34"/>
      <c r="I30" s="34"/>
      <c r="J30" s="68">
        <f>ROUND(J85,2)</f>
        <v>0</v>
      </c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02" t="s">
        <v>42</v>
      </c>
      <c r="E33" s="29" t="s">
        <v>43</v>
      </c>
      <c r="F33" s="103">
        <f>ROUND((SUM(BE85:BE225)),2)</f>
        <v>0</v>
      </c>
      <c r="G33" s="34"/>
      <c r="H33" s="34"/>
      <c r="I33" s="104">
        <v>0.21</v>
      </c>
      <c r="J33" s="103">
        <f>ROUND(((SUM(BE85:BE225))*I33),2)</f>
        <v>0</v>
      </c>
      <c r="K33" s="34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103">
        <f>ROUND((SUM(BF85:BF225)),2)</f>
        <v>0</v>
      </c>
      <c r="G34" s="34"/>
      <c r="H34" s="34"/>
      <c r="I34" s="104">
        <v>0.15</v>
      </c>
      <c r="J34" s="103">
        <f>ROUND(((SUM(BF85:BF225))*I34),2)</f>
        <v>0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103">
        <f>ROUND((SUM(BG85:BG225)),2)</f>
        <v>0</v>
      </c>
      <c r="G35" s="34"/>
      <c r="H35" s="34"/>
      <c r="I35" s="104">
        <v>0.21</v>
      </c>
      <c r="J35" s="103">
        <f>0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103">
        <f>ROUND((SUM(BH85:BH225)),2)</f>
        <v>0</v>
      </c>
      <c r="G36" s="34"/>
      <c r="H36" s="34"/>
      <c r="I36" s="104">
        <v>0.15</v>
      </c>
      <c r="J36" s="103">
        <f>0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103">
        <f>ROUND((SUM(BI85:BI225)),2)</f>
        <v>0</v>
      </c>
      <c r="G37" s="34"/>
      <c r="H37" s="34"/>
      <c r="I37" s="104">
        <v>0</v>
      </c>
      <c r="J37" s="103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5"/>
      <c r="D39" s="106" t="s">
        <v>48</v>
      </c>
      <c r="E39" s="57"/>
      <c r="F39" s="57"/>
      <c r="G39" s="107" t="s">
        <v>49</v>
      </c>
      <c r="H39" s="108" t="s">
        <v>50</v>
      </c>
      <c r="I39" s="57"/>
      <c r="J39" s="109">
        <f>SUM(J30:J37)</f>
        <v>0</v>
      </c>
      <c r="K39" s="110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136</v>
      </c>
      <c r="D45" s="34"/>
      <c r="E45" s="34"/>
      <c r="F45" s="34"/>
      <c r="G45" s="34"/>
      <c r="H45" s="34"/>
      <c r="I45" s="34"/>
      <c r="J45" s="34"/>
      <c r="K45" s="34"/>
      <c r="L45" s="9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401" t="str">
        <f>E7</f>
        <v>Branná, odkanalizování obce - ČOV a kanalizace - etapa 1a</v>
      </c>
      <c r="F48" s="402"/>
      <c r="G48" s="402"/>
      <c r="H48" s="402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132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93" t="str">
        <f>E9</f>
        <v>06 - SO 06 Vodovodní přípojka</v>
      </c>
      <c r="F50" s="400"/>
      <c r="G50" s="400"/>
      <c r="H50" s="400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Třeboň - místní část Branná</v>
      </c>
      <c r="G52" s="34"/>
      <c r="H52" s="34"/>
      <c r="I52" s="29" t="s">
        <v>23</v>
      </c>
      <c r="J52" s="52" t="str">
        <f>IF(J12="","",J12)</f>
        <v>20. 8. 2019</v>
      </c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2" customHeight="1">
      <c r="A54" s="34"/>
      <c r="B54" s="35"/>
      <c r="C54" s="29" t="s">
        <v>25</v>
      </c>
      <c r="D54" s="34"/>
      <c r="E54" s="34"/>
      <c r="F54" s="27" t="str">
        <f>E15</f>
        <v>Město Třeboň</v>
      </c>
      <c r="G54" s="34"/>
      <c r="H54" s="34"/>
      <c r="I54" s="29" t="s">
        <v>31</v>
      </c>
      <c r="J54" s="32" t="str">
        <f>E21</f>
        <v>PROVOD - inženýrská společnost s r.o.</v>
      </c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11" t="s">
        <v>137</v>
      </c>
      <c r="D57" s="105"/>
      <c r="E57" s="105"/>
      <c r="F57" s="105"/>
      <c r="G57" s="105"/>
      <c r="H57" s="105"/>
      <c r="I57" s="105"/>
      <c r="J57" s="112" t="s">
        <v>138</v>
      </c>
      <c r="K57" s="105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13" t="s">
        <v>70</v>
      </c>
      <c r="D59" s="34"/>
      <c r="E59" s="34"/>
      <c r="F59" s="34"/>
      <c r="G59" s="34"/>
      <c r="H59" s="34"/>
      <c r="I59" s="34"/>
      <c r="J59" s="68">
        <f>J85</f>
        <v>0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139</v>
      </c>
    </row>
    <row r="60" spans="2:12" s="9" customFormat="1" ht="24.9" customHeight="1">
      <c r="B60" s="114"/>
      <c r="D60" s="115" t="s">
        <v>140</v>
      </c>
      <c r="E60" s="116"/>
      <c r="F60" s="116"/>
      <c r="G60" s="116"/>
      <c r="H60" s="116"/>
      <c r="I60" s="116"/>
      <c r="J60" s="117">
        <f>J86</f>
        <v>0</v>
      </c>
      <c r="L60" s="114"/>
    </row>
    <row r="61" spans="2:12" s="10" customFormat="1" ht="19.95" customHeight="1">
      <c r="B61" s="118"/>
      <c r="D61" s="119" t="s">
        <v>141</v>
      </c>
      <c r="E61" s="120"/>
      <c r="F61" s="120"/>
      <c r="G61" s="120"/>
      <c r="H61" s="120"/>
      <c r="I61" s="120"/>
      <c r="J61" s="121">
        <f>J87</f>
        <v>0</v>
      </c>
      <c r="L61" s="118"/>
    </row>
    <row r="62" spans="2:12" s="10" customFormat="1" ht="19.95" customHeight="1">
      <c r="B62" s="118"/>
      <c r="D62" s="119" t="s">
        <v>142</v>
      </c>
      <c r="E62" s="120"/>
      <c r="F62" s="120"/>
      <c r="G62" s="120"/>
      <c r="H62" s="120"/>
      <c r="I62" s="120"/>
      <c r="J62" s="121">
        <f>J172</f>
        <v>0</v>
      </c>
      <c r="L62" s="118"/>
    </row>
    <row r="63" spans="2:12" s="10" customFormat="1" ht="19.95" customHeight="1">
      <c r="B63" s="118"/>
      <c r="D63" s="119" t="s">
        <v>144</v>
      </c>
      <c r="E63" s="120"/>
      <c r="F63" s="120"/>
      <c r="G63" s="120"/>
      <c r="H63" s="120"/>
      <c r="I63" s="120"/>
      <c r="J63" s="121">
        <f>J179</f>
        <v>0</v>
      </c>
      <c r="L63" s="118"/>
    </row>
    <row r="64" spans="2:12" s="10" customFormat="1" ht="19.95" customHeight="1">
      <c r="B64" s="118"/>
      <c r="D64" s="119" t="s">
        <v>146</v>
      </c>
      <c r="E64" s="120"/>
      <c r="F64" s="120"/>
      <c r="G64" s="120"/>
      <c r="H64" s="120"/>
      <c r="I64" s="120"/>
      <c r="J64" s="121">
        <f>J187</f>
        <v>0</v>
      </c>
      <c r="L64" s="118"/>
    </row>
    <row r="65" spans="2:12" s="10" customFormat="1" ht="19.95" customHeight="1">
      <c r="B65" s="118"/>
      <c r="D65" s="119" t="s">
        <v>148</v>
      </c>
      <c r="E65" s="120"/>
      <c r="F65" s="120"/>
      <c r="G65" s="120"/>
      <c r="H65" s="120"/>
      <c r="I65" s="120"/>
      <c r="J65" s="121">
        <f>J223</f>
        <v>0</v>
      </c>
      <c r="L65" s="118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9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" customHeight="1">
      <c r="A67" s="3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97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" customHeight="1">
      <c r="A71" s="34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9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" customHeight="1">
      <c r="A72" s="34"/>
      <c r="B72" s="35"/>
      <c r="C72" s="23" t="s">
        <v>167</v>
      </c>
      <c r="D72" s="34"/>
      <c r="E72" s="34"/>
      <c r="F72" s="34"/>
      <c r="G72" s="34"/>
      <c r="H72" s="34"/>
      <c r="I72" s="34"/>
      <c r="J72" s="34"/>
      <c r="K72" s="34"/>
      <c r="L72" s="9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34"/>
      <c r="J74" s="34"/>
      <c r="K74" s="34"/>
      <c r="L74" s="9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401" t="str">
        <f>E7</f>
        <v>Branná, odkanalizování obce - ČOV a kanalizace - etapa 1a</v>
      </c>
      <c r="F75" s="402"/>
      <c r="G75" s="402"/>
      <c r="H75" s="402"/>
      <c r="I75" s="34"/>
      <c r="J75" s="34"/>
      <c r="K75" s="34"/>
      <c r="L75" s="9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132</v>
      </c>
      <c r="D76" s="34"/>
      <c r="E76" s="34"/>
      <c r="F76" s="34"/>
      <c r="G76" s="34"/>
      <c r="H76" s="34"/>
      <c r="I76" s="34"/>
      <c r="J76" s="34"/>
      <c r="K76" s="34"/>
      <c r="L76" s="9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93" t="str">
        <f>E9</f>
        <v>06 - SO 06 Vodovodní přípojka</v>
      </c>
      <c r="F77" s="400"/>
      <c r="G77" s="400"/>
      <c r="H77" s="400"/>
      <c r="I77" s="34"/>
      <c r="J77" s="34"/>
      <c r="K77" s="34"/>
      <c r="L77" s="9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4"/>
      <c r="E79" s="34"/>
      <c r="F79" s="27" t="str">
        <f>F12</f>
        <v>Třeboň - místní část Branná</v>
      </c>
      <c r="G79" s="34"/>
      <c r="H79" s="34"/>
      <c r="I79" s="29" t="s">
        <v>23</v>
      </c>
      <c r="J79" s="52" t="str">
        <f>IF(J12="","",J12)</f>
        <v>20. 8. 2019</v>
      </c>
      <c r="K79" s="34"/>
      <c r="L79" s="9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40.2" customHeight="1">
      <c r="A81" s="34"/>
      <c r="B81" s="35"/>
      <c r="C81" s="29" t="s">
        <v>25</v>
      </c>
      <c r="D81" s="34"/>
      <c r="E81" s="34"/>
      <c r="F81" s="27" t="str">
        <f>E15</f>
        <v>Město Třeboň</v>
      </c>
      <c r="G81" s="34"/>
      <c r="H81" s="34"/>
      <c r="I81" s="29" t="s">
        <v>31</v>
      </c>
      <c r="J81" s="32" t="str">
        <f>E21</f>
        <v>PROVOD - inženýrská společnost s r.o.</v>
      </c>
      <c r="K81" s="34"/>
      <c r="L81" s="9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29</v>
      </c>
      <c r="D82" s="34"/>
      <c r="E82" s="34"/>
      <c r="F82" s="27" t="str">
        <f>IF(E18="","",E18)</f>
        <v>Vyplň údaj</v>
      </c>
      <c r="G82" s="34"/>
      <c r="H82" s="34"/>
      <c r="I82" s="29" t="s">
        <v>34</v>
      </c>
      <c r="J82" s="32" t="str">
        <f>E24</f>
        <v xml:space="preserve"> </v>
      </c>
      <c r="K82" s="34"/>
      <c r="L82" s="9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22"/>
      <c r="B84" s="123"/>
      <c r="C84" s="124" t="s">
        <v>168</v>
      </c>
      <c r="D84" s="125" t="s">
        <v>57</v>
      </c>
      <c r="E84" s="125" t="s">
        <v>53</v>
      </c>
      <c r="F84" s="125" t="s">
        <v>54</v>
      </c>
      <c r="G84" s="125" t="s">
        <v>169</v>
      </c>
      <c r="H84" s="125" t="s">
        <v>170</v>
      </c>
      <c r="I84" s="125" t="s">
        <v>171</v>
      </c>
      <c r="J84" s="125" t="s">
        <v>138</v>
      </c>
      <c r="K84" s="126" t="s">
        <v>172</v>
      </c>
      <c r="L84" s="127"/>
      <c r="M84" s="59" t="s">
        <v>3</v>
      </c>
      <c r="N84" s="60" t="s">
        <v>42</v>
      </c>
      <c r="O84" s="60" t="s">
        <v>173</v>
      </c>
      <c r="P84" s="60" t="s">
        <v>174</v>
      </c>
      <c r="Q84" s="60" t="s">
        <v>175</v>
      </c>
      <c r="R84" s="60" t="s">
        <v>176</v>
      </c>
      <c r="S84" s="60" t="s">
        <v>177</v>
      </c>
      <c r="T84" s="61" t="s">
        <v>178</v>
      </c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</row>
    <row r="85" spans="1:63" s="2" customFormat="1" ht="22.95" customHeight="1">
      <c r="A85" s="34"/>
      <c r="B85" s="35"/>
      <c r="C85" s="66" t="s">
        <v>179</v>
      </c>
      <c r="D85" s="34"/>
      <c r="E85" s="34"/>
      <c r="F85" s="34"/>
      <c r="G85" s="34"/>
      <c r="H85" s="34"/>
      <c r="I85" s="34"/>
      <c r="J85" s="128">
        <f>BK85</f>
        <v>0</v>
      </c>
      <c r="K85" s="34"/>
      <c r="L85" s="35"/>
      <c r="M85" s="62"/>
      <c r="N85" s="53"/>
      <c r="O85" s="63"/>
      <c r="P85" s="129">
        <f>P86</f>
        <v>0</v>
      </c>
      <c r="Q85" s="63"/>
      <c r="R85" s="129">
        <f>R86</f>
        <v>78.559949</v>
      </c>
      <c r="S85" s="63"/>
      <c r="T85" s="130">
        <f>T86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71</v>
      </c>
      <c r="AU85" s="19" t="s">
        <v>139</v>
      </c>
      <c r="BK85" s="131">
        <f>BK86</f>
        <v>0</v>
      </c>
    </row>
    <row r="86" spans="2:63" s="12" customFormat="1" ht="25.95" customHeight="1">
      <c r="B86" s="132"/>
      <c r="D86" s="133" t="s">
        <v>71</v>
      </c>
      <c r="E86" s="134" t="s">
        <v>180</v>
      </c>
      <c r="F86" s="134" t="s">
        <v>181</v>
      </c>
      <c r="I86" s="135"/>
      <c r="J86" s="136">
        <f>BK86</f>
        <v>0</v>
      </c>
      <c r="L86" s="132"/>
      <c r="M86" s="137"/>
      <c r="N86" s="138"/>
      <c r="O86" s="138"/>
      <c r="P86" s="139">
        <f>P87+P172+P179+P187+P223</f>
        <v>0</v>
      </c>
      <c r="Q86" s="138"/>
      <c r="R86" s="139">
        <f>R87+R172+R179+R187+R223</f>
        <v>78.559949</v>
      </c>
      <c r="S86" s="138"/>
      <c r="T86" s="140">
        <f>T87+T172+T179+T187+T223</f>
        <v>0</v>
      </c>
      <c r="AR86" s="133" t="s">
        <v>79</v>
      </c>
      <c r="AT86" s="141" t="s">
        <v>71</v>
      </c>
      <c r="AU86" s="141" t="s">
        <v>72</v>
      </c>
      <c r="AY86" s="133" t="s">
        <v>182</v>
      </c>
      <c r="BK86" s="142">
        <f>BK87+BK172+BK179+BK187+BK223</f>
        <v>0</v>
      </c>
    </row>
    <row r="87" spans="2:63" s="12" customFormat="1" ht="22.95" customHeight="1">
      <c r="B87" s="132"/>
      <c r="D87" s="133" t="s">
        <v>71</v>
      </c>
      <c r="E87" s="143" t="s">
        <v>79</v>
      </c>
      <c r="F87" s="143" t="s">
        <v>183</v>
      </c>
      <c r="I87" s="135"/>
      <c r="J87" s="144">
        <f>BK87</f>
        <v>0</v>
      </c>
      <c r="L87" s="132"/>
      <c r="M87" s="137"/>
      <c r="N87" s="138"/>
      <c r="O87" s="138"/>
      <c r="P87" s="139">
        <f>SUM(P88:P171)</f>
        <v>0</v>
      </c>
      <c r="Q87" s="138"/>
      <c r="R87" s="139">
        <f>SUM(R88:R171)</f>
        <v>60.306712000000005</v>
      </c>
      <c r="S87" s="138"/>
      <c r="T87" s="140">
        <f>SUM(T88:T171)</f>
        <v>0</v>
      </c>
      <c r="AR87" s="133" t="s">
        <v>79</v>
      </c>
      <c r="AT87" s="141" t="s">
        <v>71</v>
      </c>
      <c r="AU87" s="141" t="s">
        <v>79</v>
      </c>
      <c r="AY87" s="133" t="s">
        <v>182</v>
      </c>
      <c r="BK87" s="142">
        <f>SUM(BK88:BK171)</f>
        <v>0</v>
      </c>
    </row>
    <row r="88" spans="1:65" s="2" customFormat="1" ht="34.2">
      <c r="A88" s="34"/>
      <c r="B88" s="145"/>
      <c r="C88" s="146" t="s">
        <v>79</v>
      </c>
      <c r="D88" s="146" t="s">
        <v>184</v>
      </c>
      <c r="E88" s="147" t="s">
        <v>1863</v>
      </c>
      <c r="F88" s="148" t="s">
        <v>1855</v>
      </c>
      <c r="G88" s="149" t="s">
        <v>117</v>
      </c>
      <c r="H88" s="150">
        <v>1</v>
      </c>
      <c r="I88" s="151"/>
      <c r="J88" s="152">
        <f>ROUND(I88*H88,2)</f>
        <v>0</v>
      </c>
      <c r="K88" s="148" t="s">
        <v>188</v>
      </c>
      <c r="L88" s="35"/>
      <c r="M88" s="153" t="s">
        <v>3</v>
      </c>
      <c r="N88" s="154" t="s">
        <v>43</v>
      </c>
      <c r="O88" s="55"/>
      <c r="P88" s="155">
        <f>O88*H88</f>
        <v>0</v>
      </c>
      <c r="Q88" s="155">
        <v>0.0369</v>
      </c>
      <c r="R88" s="155">
        <f>Q88*H88</f>
        <v>0.0369</v>
      </c>
      <c r="S88" s="155">
        <v>0</v>
      </c>
      <c r="T88" s="156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7" t="s">
        <v>189</v>
      </c>
      <c r="AT88" s="157" t="s">
        <v>184</v>
      </c>
      <c r="AU88" s="157" t="s">
        <v>81</v>
      </c>
      <c r="AY88" s="19" t="s">
        <v>182</v>
      </c>
      <c r="BE88" s="158">
        <f>IF(N88="základní",J88,0)</f>
        <v>0</v>
      </c>
      <c r="BF88" s="158">
        <f>IF(N88="snížená",J88,0)</f>
        <v>0</v>
      </c>
      <c r="BG88" s="158">
        <f>IF(N88="zákl. přenesená",J88,0)</f>
        <v>0</v>
      </c>
      <c r="BH88" s="158">
        <f>IF(N88="sníž. přenesená",J88,0)</f>
        <v>0</v>
      </c>
      <c r="BI88" s="158">
        <f>IF(N88="nulová",J88,0)</f>
        <v>0</v>
      </c>
      <c r="BJ88" s="19" t="s">
        <v>79</v>
      </c>
      <c r="BK88" s="158">
        <f>ROUND(I88*H88,2)</f>
        <v>0</v>
      </c>
      <c r="BL88" s="19" t="s">
        <v>189</v>
      </c>
      <c r="BM88" s="157" t="s">
        <v>2915</v>
      </c>
    </row>
    <row r="89" spans="1:47" s="2" customFormat="1" ht="28.8">
      <c r="A89" s="34"/>
      <c r="B89" s="35"/>
      <c r="C89" s="34"/>
      <c r="D89" s="159" t="s">
        <v>120</v>
      </c>
      <c r="E89" s="34"/>
      <c r="F89" s="160" t="s">
        <v>1865</v>
      </c>
      <c r="G89" s="34"/>
      <c r="H89" s="34"/>
      <c r="I89" s="161"/>
      <c r="J89" s="34"/>
      <c r="K89" s="34"/>
      <c r="L89" s="35"/>
      <c r="M89" s="162"/>
      <c r="N89" s="163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120</v>
      </c>
      <c r="AU89" s="19" t="s">
        <v>81</v>
      </c>
    </row>
    <row r="90" spans="2:51" s="13" customFormat="1" ht="12">
      <c r="B90" s="164"/>
      <c r="D90" s="159" t="s">
        <v>191</v>
      </c>
      <c r="E90" s="165" t="s">
        <v>3</v>
      </c>
      <c r="F90" s="166" t="s">
        <v>2916</v>
      </c>
      <c r="H90" s="167">
        <v>1</v>
      </c>
      <c r="I90" s="168"/>
      <c r="L90" s="164"/>
      <c r="M90" s="169"/>
      <c r="N90" s="170"/>
      <c r="O90" s="170"/>
      <c r="P90" s="170"/>
      <c r="Q90" s="170"/>
      <c r="R90" s="170"/>
      <c r="S90" s="170"/>
      <c r="T90" s="171"/>
      <c r="AT90" s="165" t="s">
        <v>191</v>
      </c>
      <c r="AU90" s="165" t="s">
        <v>81</v>
      </c>
      <c r="AV90" s="13" t="s">
        <v>81</v>
      </c>
      <c r="AW90" s="13" t="s">
        <v>33</v>
      </c>
      <c r="AX90" s="13" t="s">
        <v>72</v>
      </c>
      <c r="AY90" s="165" t="s">
        <v>182</v>
      </c>
    </row>
    <row r="91" spans="2:51" s="14" customFormat="1" ht="12">
      <c r="B91" s="172"/>
      <c r="D91" s="159" t="s">
        <v>191</v>
      </c>
      <c r="E91" s="173" t="s">
        <v>3</v>
      </c>
      <c r="F91" s="174" t="s">
        <v>211</v>
      </c>
      <c r="H91" s="175">
        <v>1</v>
      </c>
      <c r="I91" s="176"/>
      <c r="L91" s="172"/>
      <c r="M91" s="177"/>
      <c r="N91" s="178"/>
      <c r="O91" s="178"/>
      <c r="P91" s="178"/>
      <c r="Q91" s="178"/>
      <c r="R91" s="178"/>
      <c r="S91" s="178"/>
      <c r="T91" s="179"/>
      <c r="AT91" s="173" t="s">
        <v>191</v>
      </c>
      <c r="AU91" s="173" t="s">
        <v>81</v>
      </c>
      <c r="AV91" s="14" t="s">
        <v>189</v>
      </c>
      <c r="AW91" s="14" t="s">
        <v>33</v>
      </c>
      <c r="AX91" s="14" t="s">
        <v>79</v>
      </c>
      <c r="AY91" s="173" t="s">
        <v>182</v>
      </c>
    </row>
    <row r="92" spans="1:65" s="2" customFormat="1" ht="22.8">
      <c r="A92" s="34"/>
      <c r="B92" s="145"/>
      <c r="C92" s="146" t="s">
        <v>81</v>
      </c>
      <c r="D92" s="146" t="s">
        <v>184</v>
      </c>
      <c r="E92" s="147" t="s">
        <v>198</v>
      </c>
      <c r="F92" s="148" t="s">
        <v>199</v>
      </c>
      <c r="G92" s="149" t="s">
        <v>122</v>
      </c>
      <c r="H92" s="150">
        <v>7.2</v>
      </c>
      <c r="I92" s="151"/>
      <c r="J92" s="152">
        <f>ROUND(I92*H92,2)</f>
        <v>0</v>
      </c>
      <c r="K92" s="148" t="s">
        <v>188</v>
      </c>
      <c r="L92" s="35"/>
      <c r="M92" s="153" t="s">
        <v>3</v>
      </c>
      <c r="N92" s="154" t="s">
        <v>43</v>
      </c>
      <c r="O92" s="55"/>
      <c r="P92" s="155">
        <f>O92*H92</f>
        <v>0</v>
      </c>
      <c r="Q92" s="155">
        <v>0</v>
      </c>
      <c r="R92" s="155">
        <f>Q92*H92</f>
        <v>0</v>
      </c>
      <c r="S92" s="155">
        <v>0</v>
      </c>
      <c r="T92" s="156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7" t="s">
        <v>189</v>
      </c>
      <c r="AT92" s="157" t="s">
        <v>184</v>
      </c>
      <c r="AU92" s="157" t="s">
        <v>81</v>
      </c>
      <c r="AY92" s="19" t="s">
        <v>182</v>
      </c>
      <c r="BE92" s="158">
        <f>IF(N92="základní",J92,0)</f>
        <v>0</v>
      </c>
      <c r="BF92" s="158">
        <f>IF(N92="snížená",J92,0)</f>
        <v>0</v>
      </c>
      <c r="BG92" s="158">
        <f>IF(N92="zákl. přenesená",J92,0)</f>
        <v>0</v>
      </c>
      <c r="BH92" s="158">
        <f>IF(N92="sníž. přenesená",J92,0)</f>
        <v>0</v>
      </c>
      <c r="BI92" s="158">
        <f>IF(N92="nulová",J92,0)</f>
        <v>0</v>
      </c>
      <c r="BJ92" s="19" t="s">
        <v>79</v>
      </c>
      <c r="BK92" s="158">
        <f>ROUND(I92*H92,2)</f>
        <v>0</v>
      </c>
      <c r="BL92" s="19" t="s">
        <v>189</v>
      </c>
      <c r="BM92" s="157" t="s">
        <v>2917</v>
      </c>
    </row>
    <row r="93" spans="1:47" s="2" customFormat="1" ht="19.2">
      <c r="A93" s="34"/>
      <c r="B93" s="35"/>
      <c r="C93" s="34"/>
      <c r="D93" s="159" t="s">
        <v>120</v>
      </c>
      <c r="E93" s="34"/>
      <c r="F93" s="160" t="s">
        <v>199</v>
      </c>
      <c r="G93" s="34"/>
      <c r="H93" s="34"/>
      <c r="I93" s="161"/>
      <c r="J93" s="34"/>
      <c r="K93" s="34"/>
      <c r="L93" s="35"/>
      <c r="M93" s="162"/>
      <c r="N93" s="163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120</v>
      </c>
      <c r="AU93" s="19" t="s">
        <v>81</v>
      </c>
    </row>
    <row r="94" spans="2:51" s="13" customFormat="1" ht="12">
      <c r="B94" s="164"/>
      <c r="D94" s="159" t="s">
        <v>191</v>
      </c>
      <c r="E94" s="165" t="s">
        <v>3</v>
      </c>
      <c r="F94" s="166" t="s">
        <v>2918</v>
      </c>
      <c r="H94" s="167">
        <v>7.2</v>
      </c>
      <c r="I94" s="168"/>
      <c r="L94" s="164"/>
      <c r="M94" s="169"/>
      <c r="N94" s="170"/>
      <c r="O94" s="170"/>
      <c r="P94" s="170"/>
      <c r="Q94" s="170"/>
      <c r="R94" s="170"/>
      <c r="S94" s="170"/>
      <c r="T94" s="171"/>
      <c r="AT94" s="165" t="s">
        <v>191</v>
      </c>
      <c r="AU94" s="165" t="s">
        <v>81</v>
      </c>
      <c r="AV94" s="13" t="s">
        <v>81</v>
      </c>
      <c r="AW94" s="13" t="s">
        <v>33</v>
      </c>
      <c r="AX94" s="13" t="s">
        <v>79</v>
      </c>
      <c r="AY94" s="165" t="s">
        <v>182</v>
      </c>
    </row>
    <row r="95" spans="1:65" s="2" customFormat="1" ht="22.8">
      <c r="A95" s="34"/>
      <c r="B95" s="145"/>
      <c r="C95" s="146" t="s">
        <v>197</v>
      </c>
      <c r="D95" s="146" t="s">
        <v>184</v>
      </c>
      <c r="E95" s="147" t="s">
        <v>1873</v>
      </c>
      <c r="F95" s="148" t="s">
        <v>1874</v>
      </c>
      <c r="G95" s="149" t="s">
        <v>122</v>
      </c>
      <c r="H95" s="150">
        <v>1.5</v>
      </c>
      <c r="I95" s="151"/>
      <c r="J95" s="152">
        <f>ROUND(I95*H95,2)</f>
        <v>0</v>
      </c>
      <c r="K95" s="148" t="s">
        <v>188</v>
      </c>
      <c r="L95" s="35"/>
      <c r="M95" s="153" t="s">
        <v>3</v>
      </c>
      <c r="N95" s="154" t="s">
        <v>43</v>
      </c>
      <c r="O95" s="55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7" t="s">
        <v>189</v>
      </c>
      <c r="AT95" s="157" t="s">
        <v>184</v>
      </c>
      <c r="AU95" s="157" t="s">
        <v>81</v>
      </c>
      <c r="AY95" s="19" t="s">
        <v>182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79</v>
      </c>
      <c r="BK95" s="158">
        <f>ROUND(I95*H95,2)</f>
        <v>0</v>
      </c>
      <c r="BL95" s="19" t="s">
        <v>189</v>
      </c>
      <c r="BM95" s="157" t="s">
        <v>2919</v>
      </c>
    </row>
    <row r="96" spans="1:47" s="2" customFormat="1" ht="19.2">
      <c r="A96" s="34"/>
      <c r="B96" s="35"/>
      <c r="C96" s="34"/>
      <c r="D96" s="159" t="s">
        <v>120</v>
      </c>
      <c r="E96" s="34"/>
      <c r="F96" s="160" t="s">
        <v>1874</v>
      </c>
      <c r="G96" s="34"/>
      <c r="H96" s="34"/>
      <c r="I96" s="161"/>
      <c r="J96" s="34"/>
      <c r="K96" s="34"/>
      <c r="L96" s="35"/>
      <c r="M96" s="162"/>
      <c r="N96" s="163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120</v>
      </c>
      <c r="AU96" s="19" t="s">
        <v>81</v>
      </c>
    </row>
    <row r="97" spans="2:51" s="13" customFormat="1" ht="12">
      <c r="B97" s="164"/>
      <c r="D97" s="159" t="s">
        <v>191</v>
      </c>
      <c r="E97" s="165" t="s">
        <v>3</v>
      </c>
      <c r="F97" s="166" t="s">
        <v>2920</v>
      </c>
      <c r="H97" s="167">
        <v>1.5</v>
      </c>
      <c r="I97" s="168"/>
      <c r="L97" s="164"/>
      <c r="M97" s="169"/>
      <c r="N97" s="170"/>
      <c r="O97" s="170"/>
      <c r="P97" s="170"/>
      <c r="Q97" s="170"/>
      <c r="R97" s="170"/>
      <c r="S97" s="170"/>
      <c r="T97" s="171"/>
      <c r="AT97" s="165" t="s">
        <v>191</v>
      </c>
      <c r="AU97" s="165" t="s">
        <v>81</v>
      </c>
      <c r="AV97" s="13" t="s">
        <v>81</v>
      </c>
      <c r="AW97" s="13" t="s">
        <v>33</v>
      </c>
      <c r="AX97" s="13" t="s">
        <v>79</v>
      </c>
      <c r="AY97" s="165" t="s">
        <v>182</v>
      </c>
    </row>
    <row r="98" spans="1:65" s="2" customFormat="1" ht="22.8">
      <c r="A98" s="34"/>
      <c r="B98" s="145"/>
      <c r="C98" s="146" t="s">
        <v>189</v>
      </c>
      <c r="D98" s="146" t="s">
        <v>184</v>
      </c>
      <c r="E98" s="147" t="s">
        <v>2750</v>
      </c>
      <c r="F98" s="148" t="s">
        <v>2751</v>
      </c>
      <c r="G98" s="149" t="s">
        <v>122</v>
      </c>
      <c r="H98" s="150">
        <v>34.32</v>
      </c>
      <c r="I98" s="151"/>
      <c r="J98" s="152">
        <f>ROUND(I98*H98,2)</f>
        <v>0</v>
      </c>
      <c r="K98" s="148" t="s">
        <v>188</v>
      </c>
      <c r="L98" s="35"/>
      <c r="M98" s="153" t="s">
        <v>3</v>
      </c>
      <c r="N98" s="154" t="s">
        <v>43</v>
      </c>
      <c r="O98" s="55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7" t="s">
        <v>189</v>
      </c>
      <c r="AT98" s="157" t="s">
        <v>184</v>
      </c>
      <c r="AU98" s="157" t="s">
        <v>81</v>
      </c>
      <c r="AY98" s="19" t="s">
        <v>182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79</v>
      </c>
      <c r="BK98" s="158">
        <f>ROUND(I98*H98,2)</f>
        <v>0</v>
      </c>
      <c r="BL98" s="19" t="s">
        <v>189</v>
      </c>
      <c r="BM98" s="157" t="s">
        <v>2921</v>
      </c>
    </row>
    <row r="99" spans="1:47" s="2" customFormat="1" ht="19.2">
      <c r="A99" s="34"/>
      <c r="B99" s="35"/>
      <c r="C99" s="34"/>
      <c r="D99" s="159" t="s">
        <v>120</v>
      </c>
      <c r="E99" s="34"/>
      <c r="F99" s="160" t="s">
        <v>2751</v>
      </c>
      <c r="G99" s="34"/>
      <c r="H99" s="34"/>
      <c r="I99" s="161"/>
      <c r="J99" s="34"/>
      <c r="K99" s="34"/>
      <c r="L99" s="35"/>
      <c r="M99" s="162"/>
      <c r="N99" s="163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120</v>
      </c>
      <c r="AU99" s="19" t="s">
        <v>81</v>
      </c>
    </row>
    <row r="100" spans="2:51" s="13" customFormat="1" ht="12">
      <c r="B100" s="164"/>
      <c r="D100" s="159" t="s">
        <v>191</v>
      </c>
      <c r="E100" s="165" t="s">
        <v>3</v>
      </c>
      <c r="F100" s="166" t="s">
        <v>205</v>
      </c>
      <c r="H100" s="167">
        <v>34.32</v>
      </c>
      <c r="I100" s="168"/>
      <c r="L100" s="164"/>
      <c r="M100" s="169"/>
      <c r="N100" s="170"/>
      <c r="O100" s="170"/>
      <c r="P100" s="170"/>
      <c r="Q100" s="170"/>
      <c r="R100" s="170"/>
      <c r="S100" s="170"/>
      <c r="T100" s="171"/>
      <c r="AT100" s="165" t="s">
        <v>191</v>
      </c>
      <c r="AU100" s="165" t="s">
        <v>81</v>
      </c>
      <c r="AV100" s="13" t="s">
        <v>81</v>
      </c>
      <c r="AW100" s="13" t="s">
        <v>33</v>
      </c>
      <c r="AX100" s="13" t="s">
        <v>79</v>
      </c>
      <c r="AY100" s="165" t="s">
        <v>182</v>
      </c>
    </row>
    <row r="101" spans="1:65" s="2" customFormat="1" ht="22.8">
      <c r="A101" s="34"/>
      <c r="B101" s="145"/>
      <c r="C101" s="146" t="s">
        <v>206</v>
      </c>
      <c r="D101" s="146" t="s">
        <v>184</v>
      </c>
      <c r="E101" s="147" t="s">
        <v>2753</v>
      </c>
      <c r="F101" s="148" t="s">
        <v>2754</v>
      </c>
      <c r="G101" s="149" t="s">
        <v>122</v>
      </c>
      <c r="H101" s="150">
        <v>68.64</v>
      </c>
      <c r="I101" s="151"/>
      <c r="J101" s="152">
        <f>ROUND(I101*H101,2)</f>
        <v>0</v>
      </c>
      <c r="K101" s="148" t="s">
        <v>188</v>
      </c>
      <c r="L101" s="35"/>
      <c r="M101" s="153" t="s">
        <v>3</v>
      </c>
      <c r="N101" s="154" t="s">
        <v>43</v>
      </c>
      <c r="O101" s="55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7" t="s">
        <v>189</v>
      </c>
      <c r="AT101" s="157" t="s">
        <v>184</v>
      </c>
      <c r="AU101" s="157" t="s">
        <v>81</v>
      </c>
      <c r="AY101" s="19" t="s">
        <v>182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9" t="s">
        <v>79</v>
      </c>
      <c r="BK101" s="158">
        <f>ROUND(I101*H101,2)</f>
        <v>0</v>
      </c>
      <c r="BL101" s="19" t="s">
        <v>189</v>
      </c>
      <c r="BM101" s="157" t="s">
        <v>2922</v>
      </c>
    </row>
    <row r="102" spans="1:47" s="2" customFormat="1" ht="19.2">
      <c r="A102" s="34"/>
      <c r="B102" s="35"/>
      <c r="C102" s="34"/>
      <c r="D102" s="159" t="s">
        <v>120</v>
      </c>
      <c r="E102" s="34"/>
      <c r="F102" s="160" t="s">
        <v>2754</v>
      </c>
      <c r="G102" s="34"/>
      <c r="H102" s="34"/>
      <c r="I102" s="161"/>
      <c r="J102" s="34"/>
      <c r="K102" s="34"/>
      <c r="L102" s="35"/>
      <c r="M102" s="162"/>
      <c r="N102" s="163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120</v>
      </c>
      <c r="AU102" s="19" t="s">
        <v>81</v>
      </c>
    </row>
    <row r="103" spans="2:51" s="13" customFormat="1" ht="12">
      <c r="B103" s="164"/>
      <c r="D103" s="159" t="s">
        <v>191</v>
      </c>
      <c r="E103" s="165" t="s">
        <v>3</v>
      </c>
      <c r="F103" s="166" t="s">
        <v>2923</v>
      </c>
      <c r="H103" s="167">
        <v>121.6</v>
      </c>
      <c r="I103" s="168"/>
      <c r="L103" s="164"/>
      <c r="M103" s="169"/>
      <c r="N103" s="170"/>
      <c r="O103" s="170"/>
      <c r="P103" s="170"/>
      <c r="Q103" s="170"/>
      <c r="R103" s="170"/>
      <c r="S103" s="170"/>
      <c r="T103" s="171"/>
      <c r="AT103" s="165" t="s">
        <v>191</v>
      </c>
      <c r="AU103" s="165" t="s">
        <v>81</v>
      </c>
      <c r="AV103" s="13" t="s">
        <v>81</v>
      </c>
      <c r="AW103" s="13" t="s">
        <v>33</v>
      </c>
      <c r="AX103" s="13" t="s">
        <v>72</v>
      </c>
      <c r="AY103" s="165" t="s">
        <v>182</v>
      </c>
    </row>
    <row r="104" spans="2:51" s="13" customFormat="1" ht="12">
      <c r="B104" s="164"/>
      <c r="D104" s="159" t="s">
        <v>191</v>
      </c>
      <c r="E104" s="165" t="s">
        <v>3</v>
      </c>
      <c r="F104" s="166" t="s">
        <v>2924</v>
      </c>
      <c r="H104" s="167">
        <v>-7.2</v>
      </c>
      <c r="I104" s="168"/>
      <c r="L104" s="164"/>
      <c r="M104" s="169"/>
      <c r="N104" s="170"/>
      <c r="O104" s="170"/>
      <c r="P104" s="170"/>
      <c r="Q104" s="170"/>
      <c r="R104" s="170"/>
      <c r="S104" s="170"/>
      <c r="T104" s="171"/>
      <c r="AT104" s="165" t="s">
        <v>191</v>
      </c>
      <c r="AU104" s="165" t="s">
        <v>81</v>
      </c>
      <c r="AV104" s="13" t="s">
        <v>81</v>
      </c>
      <c r="AW104" s="13" t="s">
        <v>33</v>
      </c>
      <c r="AX104" s="13" t="s">
        <v>72</v>
      </c>
      <c r="AY104" s="165" t="s">
        <v>182</v>
      </c>
    </row>
    <row r="105" spans="2:51" s="14" customFormat="1" ht="12">
      <c r="B105" s="172"/>
      <c r="D105" s="159" t="s">
        <v>191</v>
      </c>
      <c r="E105" s="173" t="s">
        <v>49</v>
      </c>
      <c r="F105" s="174" t="s">
        <v>211</v>
      </c>
      <c r="H105" s="175">
        <v>114.39999999999999</v>
      </c>
      <c r="I105" s="176"/>
      <c r="L105" s="172"/>
      <c r="M105" s="177"/>
      <c r="N105" s="178"/>
      <c r="O105" s="178"/>
      <c r="P105" s="178"/>
      <c r="Q105" s="178"/>
      <c r="R105" s="178"/>
      <c r="S105" s="178"/>
      <c r="T105" s="179"/>
      <c r="AT105" s="173" t="s">
        <v>191</v>
      </c>
      <c r="AU105" s="173" t="s">
        <v>81</v>
      </c>
      <c r="AV105" s="14" t="s">
        <v>189</v>
      </c>
      <c r="AW105" s="14" t="s">
        <v>33</v>
      </c>
      <c r="AX105" s="14" t="s">
        <v>72</v>
      </c>
      <c r="AY105" s="173" t="s">
        <v>182</v>
      </c>
    </row>
    <row r="106" spans="2:51" s="13" customFormat="1" ht="12">
      <c r="B106" s="164"/>
      <c r="D106" s="159" t="s">
        <v>191</v>
      </c>
      <c r="E106" s="165" t="s">
        <v>3</v>
      </c>
      <c r="F106" s="166" t="s">
        <v>212</v>
      </c>
      <c r="H106" s="167">
        <v>68.64</v>
      </c>
      <c r="I106" s="168"/>
      <c r="L106" s="164"/>
      <c r="M106" s="169"/>
      <c r="N106" s="170"/>
      <c r="O106" s="170"/>
      <c r="P106" s="170"/>
      <c r="Q106" s="170"/>
      <c r="R106" s="170"/>
      <c r="S106" s="170"/>
      <c r="T106" s="171"/>
      <c r="AT106" s="165" t="s">
        <v>191</v>
      </c>
      <c r="AU106" s="165" t="s">
        <v>81</v>
      </c>
      <c r="AV106" s="13" t="s">
        <v>81</v>
      </c>
      <c r="AW106" s="13" t="s">
        <v>33</v>
      </c>
      <c r="AX106" s="13" t="s">
        <v>79</v>
      </c>
      <c r="AY106" s="165" t="s">
        <v>182</v>
      </c>
    </row>
    <row r="107" spans="1:65" s="2" customFormat="1" ht="22.8">
      <c r="A107" s="34"/>
      <c r="B107" s="145"/>
      <c r="C107" s="146" t="s">
        <v>213</v>
      </c>
      <c r="D107" s="146" t="s">
        <v>184</v>
      </c>
      <c r="E107" s="147" t="s">
        <v>1298</v>
      </c>
      <c r="F107" s="148" t="s">
        <v>1299</v>
      </c>
      <c r="G107" s="149" t="s">
        <v>122</v>
      </c>
      <c r="H107" s="150">
        <v>68.64</v>
      </c>
      <c r="I107" s="151"/>
      <c r="J107" s="152">
        <f>ROUND(I107*H107,2)</f>
        <v>0</v>
      </c>
      <c r="K107" s="148" t="s">
        <v>188</v>
      </c>
      <c r="L107" s="35"/>
      <c r="M107" s="153" t="s">
        <v>3</v>
      </c>
      <c r="N107" s="154" t="s">
        <v>43</v>
      </c>
      <c r="O107" s="55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7" t="s">
        <v>189</v>
      </c>
      <c r="AT107" s="157" t="s">
        <v>184</v>
      </c>
      <c r="AU107" s="157" t="s">
        <v>81</v>
      </c>
      <c r="AY107" s="19" t="s">
        <v>182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79</v>
      </c>
      <c r="BK107" s="158">
        <f>ROUND(I107*H107,2)</f>
        <v>0</v>
      </c>
      <c r="BL107" s="19" t="s">
        <v>189</v>
      </c>
      <c r="BM107" s="157" t="s">
        <v>2925</v>
      </c>
    </row>
    <row r="108" spans="1:47" s="2" customFormat="1" ht="19.2">
      <c r="A108" s="34"/>
      <c r="B108" s="35"/>
      <c r="C108" s="34"/>
      <c r="D108" s="159" t="s">
        <v>120</v>
      </c>
      <c r="E108" s="34"/>
      <c r="F108" s="160" t="s">
        <v>1299</v>
      </c>
      <c r="G108" s="34"/>
      <c r="H108" s="34"/>
      <c r="I108" s="161"/>
      <c r="J108" s="34"/>
      <c r="K108" s="34"/>
      <c r="L108" s="35"/>
      <c r="M108" s="162"/>
      <c r="N108" s="163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120</v>
      </c>
      <c r="AU108" s="19" t="s">
        <v>81</v>
      </c>
    </row>
    <row r="109" spans="2:51" s="13" customFormat="1" ht="12">
      <c r="B109" s="164"/>
      <c r="D109" s="159" t="s">
        <v>191</v>
      </c>
      <c r="E109" s="165" t="s">
        <v>3</v>
      </c>
      <c r="F109" s="166" t="s">
        <v>212</v>
      </c>
      <c r="H109" s="167">
        <v>68.64</v>
      </c>
      <c r="I109" s="168"/>
      <c r="L109" s="164"/>
      <c r="M109" s="169"/>
      <c r="N109" s="170"/>
      <c r="O109" s="170"/>
      <c r="P109" s="170"/>
      <c r="Q109" s="170"/>
      <c r="R109" s="170"/>
      <c r="S109" s="170"/>
      <c r="T109" s="171"/>
      <c r="AT109" s="165" t="s">
        <v>191</v>
      </c>
      <c r="AU109" s="165" t="s">
        <v>81</v>
      </c>
      <c r="AV109" s="13" t="s">
        <v>81</v>
      </c>
      <c r="AW109" s="13" t="s">
        <v>33</v>
      </c>
      <c r="AX109" s="13" t="s">
        <v>79</v>
      </c>
      <c r="AY109" s="165" t="s">
        <v>182</v>
      </c>
    </row>
    <row r="110" spans="1:65" s="2" customFormat="1" ht="22.8">
      <c r="A110" s="34"/>
      <c r="B110" s="145"/>
      <c r="C110" s="146" t="s">
        <v>218</v>
      </c>
      <c r="D110" s="146" t="s">
        <v>184</v>
      </c>
      <c r="E110" s="147" t="s">
        <v>1301</v>
      </c>
      <c r="F110" s="148" t="s">
        <v>1302</v>
      </c>
      <c r="G110" s="149" t="s">
        <v>122</v>
      </c>
      <c r="H110" s="150">
        <v>11.44</v>
      </c>
      <c r="I110" s="151"/>
      <c r="J110" s="152">
        <f>ROUND(I110*H110,2)</f>
        <v>0</v>
      </c>
      <c r="K110" s="148" t="s">
        <v>1291</v>
      </c>
      <c r="L110" s="35"/>
      <c r="M110" s="153" t="s">
        <v>3</v>
      </c>
      <c r="N110" s="154" t="s">
        <v>43</v>
      </c>
      <c r="O110" s="55"/>
      <c r="P110" s="155">
        <f>O110*H110</f>
        <v>0</v>
      </c>
      <c r="Q110" s="155">
        <v>0.0103</v>
      </c>
      <c r="R110" s="155">
        <f>Q110*H110</f>
        <v>0.11783199999999999</v>
      </c>
      <c r="S110" s="155">
        <v>0</v>
      </c>
      <c r="T110" s="156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7" t="s">
        <v>189</v>
      </c>
      <c r="AT110" s="157" t="s">
        <v>184</v>
      </c>
      <c r="AU110" s="157" t="s">
        <v>81</v>
      </c>
      <c r="AY110" s="19" t="s">
        <v>182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79</v>
      </c>
      <c r="BK110" s="158">
        <f>ROUND(I110*H110,2)</f>
        <v>0</v>
      </c>
      <c r="BL110" s="19" t="s">
        <v>189</v>
      </c>
      <c r="BM110" s="157" t="s">
        <v>2926</v>
      </c>
    </row>
    <row r="111" spans="1:47" s="2" customFormat="1" ht="19.2">
      <c r="A111" s="34"/>
      <c r="B111" s="35"/>
      <c r="C111" s="34"/>
      <c r="D111" s="159" t="s">
        <v>120</v>
      </c>
      <c r="E111" s="34"/>
      <c r="F111" s="160" t="s">
        <v>1302</v>
      </c>
      <c r="G111" s="34"/>
      <c r="H111" s="34"/>
      <c r="I111" s="161"/>
      <c r="J111" s="34"/>
      <c r="K111" s="34"/>
      <c r="L111" s="35"/>
      <c r="M111" s="162"/>
      <c r="N111" s="163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120</v>
      </c>
      <c r="AU111" s="19" t="s">
        <v>81</v>
      </c>
    </row>
    <row r="112" spans="2:51" s="13" customFormat="1" ht="12">
      <c r="B112" s="164"/>
      <c r="D112" s="159" t="s">
        <v>191</v>
      </c>
      <c r="E112" s="165" t="s">
        <v>3</v>
      </c>
      <c r="F112" s="166" t="s">
        <v>217</v>
      </c>
      <c r="H112" s="167">
        <v>11.44</v>
      </c>
      <c r="I112" s="168"/>
      <c r="L112" s="164"/>
      <c r="M112" s="169"/>
      <c r="N112" s="170"/>
      <c r="O112" s="170"/>
      <c r="P112" s="170"/>
      <c r="Q112" s="170"/>
      <c r="R112" s="170"/>
      <c r="S112" s="170"/>
      <c r="T112" s="171"/>
      <c r="AT112" s="165" t="s">
        <v>191</v>
      </c>
      <c r="AU112" s="165" t="s">
        <v>81</v>
      </c>
      <c r="AV112" s="13" t="s">
        <v>81</v>
      </c>
      <c r="AW112" s="13" t="s">
        <v>33</v>
      </c>
      <c r="AX112" s="13" t="s">
        <v>79</v>
      </c>
      <c r="AY112" s="165" t="s">
        <v>182</v>
      </c>
    </row>
    <row r="113" spans="1:65" s="2" customFormat="1" ht="22.8">
      <c r="A113" s="34"/>
      <c r="B113" s="145"/>
      <c r="C113" s="146" t="s">
        <v>223</v>
      </c>
      <c r="D113" s="146" t="s">
        <v>184</v>
      </c>
      <c r="E113" s="147" t="s">
        <v>1304</v>
      </c>
      <c r="F113" s="148" t="s">
        <v>1305</v>
      </c>
      <c r="G113" s="149" t="s">
        <v>113</v>
      </c>
      <c r="H113" s="150">
        <v>304</v>
      </c>
      <c r="I113" s="151"/>
      <c r="J113" s="152">
        <f>ROUND(I113*H113,2)</f>
        <v>0</v>
      </c>
      <c r="K113" s="148" t="s">
        <v>188</v>
      </c>
      <c r="L113" s="35"/>
      <c r="M113" s="153" t="s">
        <v>3</v>
      </c>
      <c r="N113" s="154" t="s">
        <v>43</v>
      </c>
      <c r="O113" s="55"/>
      <c r="P113" s="155">
        <f>O113*H113</f>
        <v>0</v>
      </c>
      <c r="Q113" s="155">
        <v>0.00084</v>
      </c>
      <c r="R113" s="155">
        <f>Q113*H113</f>
        <v>0.25536000000000003</v>
      </c>
      <c r="S113" s="155">
        <v>0</v>
      </c>
      <c r="T113" s="156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7" t="s">
        <v>189</v>
      </c>
      <c r="AT113" s="157" t="s">
        <v>184</v>
      </c>
      <c r="AU113" s="157" t="s">
        <v>81</v>
      </c>
      <c r="AY113" s="19" t="s">
        <v>182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79</v>
      </c>
      <c r="BK113" s="158">
        <f>ROUND(I113*H113,2)</f>
        <v>0</v>
      </c>
      <c r="BL113" s="19" t="s">
        <v>189</v>
      </c>
      <c r="BM113" s="157" t="s">
        <v>2927</v>
      </c>
    </row>
    <row r="114" spans="1:47" s="2" customFormat="1" ht="19.2">
      <c r="A114" s="34"/>
      <c r="B114" s="35"/>
      <c r="C114" s="34"/>
      <c r="D114" s="159" t="s">
        <v>120</v>
      </c>
      <c r="E114" s="34"/>
      <c r="F114" s="160" t="s">
        <v>1305</v>
      </c>
      <c r="G114" s="34"/>
      <c r="H114" s="34"/>
      <c r="I114" s="161"/>
      <c r="J114" s="34"/>
      <c r="K114" s="34"/>
      <c r="L114" s="35"/>
      <c r="M114" s="162"/>
      <c r="N114" s="163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120</v>
      </c>
      <c r="AU114" s="19" t="s">
        <v>81</v>
      </c>
    </row>
    <row r="115" spans="2:51" s="13" customFormat="1" ht="12">
      <c r="B115" s="164"/>
      <c r="D115" s="159" t="s">
        <v>191</v>
      </c>
      <c r="E115" s="165" t="s">
        <v>3</v>
      </c>
      <c r="F115" s="166" t="s">
        <v>2928</v>
      </c>
      <c r="H115" s="167">
        <v>304</v>
      </c>
      <c r="I115" s="168"/>
      <c r="L115" s="164"/>
      <c r="M115" s="169"/>
      <c r="N115" s="170"/>
      <c r="O115" s="170"/>
      <c r="P115" s="170"/>
      <c r="Q115" s="170"/>
      <c r="R115" s="170"/>
      <c r="S115" s="170"/>
      <c r="T115" s="171"/>
      <c r="AT115" s="165" t="s">
        <v>191</v>
      </c>
      <c r="AU115" s="165" t="s">
        <v>81</v>
      </c>
      <c r="AV115" s="13" t="s">
        <v>81</v>
      </c>
      <c r="AW115" s="13" t="s">
        <v>33</v>
      </c>
      <c r="AX115" s="13" t="s">
        <v>79</v>
      </c>
      <c r="AY115" s="165" t="s">
        <v>182</v>
      </c>
    </row>
    <row r="116" spans="1:65" s="2" customFormat="1" ht="22.8">
      <c r="A116" s="34"/>
      <c r="B116" s="145"/>
      <c r="C116" s="146" t="s">
        <v>227</v>
      </c>
      <c r="D116" s="146" t="s">
        <v>184</v>
      </c>
      <c r="E116" s="147" t="s">
        <v>1308</v>
      </c>
      <c r="F116" s="148" t="s">
        <v>1309</v>
      </c>
      <c r="G116" s="149" t="s">
        <v>113</v>
      </c>
      <c r="H116" s="150">
        <v>304</v>
      </c>
      <c r="I116" s="151"/>
      <c r="J116" s="152">
        <f>ROUND(I116*H116,2)</f>
        <v>0</v>
      </c>
      <c r="K116" s="148" t="s">
        <v>188</v>
      </c>
      <c r="L116" s="35"/>
      <c r="M116" s="153" t="s">
        <v>3</v>
      </c>
      <c r="N116" s="154" t="s">
        <v>43</v>
      </c>
      <c r="O116" s="55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7" t="s">
        <v>189</v>
      </c>
      <c r="AT116" s="157" t="s">
        <v>184</v>
      </c>
      <c r="AU116" s="157" t="s">
        <v>81</v>
      </c>
      <c r="AY116" s="19" t="s">
        <v>182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79</v>
      </c>
      <c r="BK116" s="158">
        <f>ROUND(I116*H116,2)</f>
        <v>0</v>
      </c>
      <c r="BL116" s="19" t="s">
        <v>189</v>
      </c>
      <c r="BM116" s="157" t="s">
        <v>2929</v>
      </c>
    </row>
    <row r="117" spans="1:47" s="2" customFormat="1" ht="19.2">
      <c r="A117" s="34"/>
      <c r="B117" s="35"/>
      <c r="C117" s="34"/>
      <c r="D117" s="159" t="s">
        <v>120</v>
      </c>
      <c r="E117" s="34"/>
      <c r="F117" s="160" t="s">
        <v>1309</v>
      </c>
      <c r="G117" s="34"/>
      <c r="H117" s="34"/>
      <c r="I117" s="161"/>
      <c r="J117" s="34"/>
      <c r="K117" s="34"/>
      <c r="L117" s="35"/>
      <c r="M117" s="162"/>
      <c r="N117" s="163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120</v>
      </c>
      <c r="AU117" s="19" t="s">
        <v>81</v>
      </c>
    </row>
    <row r="118" spans="1:65" s="2" customFormat="1" ht="33" customHeight="1">
      <c r="A118" s="34"/>
      <c r="B118" s="145"/>
      <c r="C118" s="146" t="s">
        <v>231</v>
      </c>
      <c r="D118" s="146" t="s">
        <v>184</v>
      </c>
      <c r="E118" s="147" t="s">
        <v>1311</v>
      </c>
      <c r="F118" s="148" t="s">
        <v>1312</v>
      </c>
      <c r="G118" s="149" t="s">
        <v>122</v>
      </c>
      <c r="H118" s="150">
        <v>102.96</v>
      </c>
      <c r="I118" s="151"/>
      <c r="J118" s="152">
        <f>ROUND(I118*H118,2)</f>
        <v>0</v>
      </c>
      <c r="K118" s="148" t="s">
        <v>188</v>
      </c>
      <c r="L118" s="35"/>
      <c r="M118" s="153" t="s">
        <v>3</v>
      </c>
      <c r="N118" s="154" t="s">
        <v>43</v>
      </c>
      <c r="O118" s="55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7" t="s">
        <v>189</v>
      </c>
      <c r="AT118" s="157" t="s">
        <v>184</v>
      </c>
      <c r="AU118" s="157" t="s">
        <v>81</v>
      </c>
      <c r="AY118" s="19" t="s">
        <v>182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79</v>
      </c>
      <c r="BK118" s="158">
        <f>ROUND(I118*H118,2)</f>
        <v>0</v>
      </c>
      <c r="BL118" s="19" t="s">
        <v>189</v>
      </c>
      <c r="BM118" s="157" t="s">
        <v>2930</v>
      </c>
    </row>
    <row r="119" spans="1:47" s="2" customFormat="1" ht="19.2">
      <c r="A119" s="34"/>
      <c r="B119" s="35"/>
      <c r="C119" s="34"/>
      <c r="D119" s="159" t="s">
        <v>120</v>
      </c>
      <c r="E119" s="34"/>
      <c r="F119" s="160" t="s">
        <v>1312</v>
      </c>
      <c r="G119" s="34"/>
      <c r="H119" s="34"/>
      <c r="I119" s="161"/>
      <c r="J119" s="34"/>
      <c r="K119" s="34"/>
      <c r="L119" s="35"/>
      <c r="M119" s="162"/>
      <c r="N119" s="163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120</v>
      </c>
      <c r="AU119" s="19" t="s">
        <v>81</v>
      </c>
    </row>
    <row r="120" spans="2:51" s="13" customFormat="1" ht="12">
      <c r="B120" s="164"/>
      <c r="D120" s="159" t="s">
        <v>191</v>
      </c>
      <c r="E120" s="165" t="s">
        <v>3</v>
      </c>
      <c r="F120" s="166" t="s">
        <v>265</v>
      </c>
      <c r="H120" s="167">
        <v>102.96</v>
      </c>
      <c r="I120" s="168"/>
      <c r="L120" s="164"/>
      <c r="M120" s="169"/>
      <c r="N120" s="170"/>
      <c r="O120" s="170"/>
      <c r="P120" s="170"/>
      <c r="Q120" s="170"/>
      <c r="R120" s="170"/>
      <c r="S120" s="170"/>
      <c r="T120" s="171"/>
      <c r="AT120" s="165" t="s">
        <v>191</v>
      </c>
      <c r="AU120" s="165" t="s">
        <v>81</v>
      </c>
      <c r="AV120" s="13" t="s">
        <v>81</v>
      </c>
      <c r="AW120" s="13" t="s">
        <v>33</v>
      </c>
      <c r="AX120" s="13" t="s">
        <v>79</v>
      </c>
      <c r="AY120" s="165" t="s">
        <v>182</v>
      </c>
    </row>
    <row r="121" spans="1:65" s="2" customFormat="1" ht="33" customHeight="1">
      <c r="A121" s="34"/>
      <c r="B121" s="145"/>
      <c r="C121" s="146" t="s">
        <v>236</v>
      </c>
      <c r="D121" s="146" t="s">
        <v>184</v>
      </c>
      <c r="E121" s="147" t="s">
        <v>1314</v>
      </c>
      <c r="F121" s="148" t="s">
        <v>1315</v>
      </c>
      <c r="G121" s="149" t="s">
        <v>122</v>
      </c>
      <c r="H121" s="150">
        <v>11.44</v>
      </c>
      <c r="I121" s="151"/>
      <c r="J121" s="152">
        <f>ROUND(I121*H121,2)</f>
        <v>0</v>
      </c>
      <c r="K121" s="148" t="s">
        <v>1291</v>
      </c>
      <c r="L121" s="35"/>
      <c r="M121" s="153" t="s">
        <v>3</v>
      </c>
      <c r="N121" s="154" t="s">
        <v>43</v>
      </c>
      <c r="O121" s="55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7" t="s">
        <v>189</v>
      </c>
      <c r="AT121" s="157" t="s">
        <v>184</v>
      </c>
      <c r="AU121" s="157" t="s">
        <v>81</v>
      </c>
      <c r="AY121" s="19" t="s">
        <v>182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79</v>
      </c>
      <c r="BK121" s="158">
        <f>ROUND(I121*H121,2)</f>
        <v>0</v>
      </c>
      <c r="BL121" s="19" t="s">
        <v>189</v>
      </c>
      <c r="BM121" s="157" t="s">
        <v>2931</v>
      </c>
    </row>
    <row r="122" spans="1:47" s="2" customFormat="1" ht="19.2">
      <c r="A122" s="34"/>
      <c r="B122" s="35"/>
      <c r="C122" s="34"/>
      <c r="D122" s="159" t="s">
        <v>120</v>
      </c>
      <c r="E122" s="34"/>
      <c r="F122" s="160" t="s">
        <v>1315</v>
      </c>
      <c r="G122" s="34"/>
      <c r="H122" s="34"/>
      <c r="I122" s="161"/>
      <c r="J122" s="34"/>
      <c r="K122" s="34"/>
      <c r="L122" s="35"/>
      <c r="M122" s="162"/>
      <c r="N122" s="163"/>
      <c r="O122" s="55"/>
      <c r="P122" s="55"/>
      <c r="Q122" s="55"/>
      <c r="R122" s="55"/>
      <c r="S122" s="55"/>
      <c r="T122" s="56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9" t="s">
        <v>120</v>
      </c>
      <c r="AU122" s="19" t="s">
        <v>81</v>
      </c>
    </row>
    <row r="123" spans="2:51" s="13" customFormat="1" ht="12">
      <c r="B123" s="164"/>
      <c r="D123" s="159" t="s">
        <v>191</v>
      </c>
      <c r="E123" s="165" t="s">
        <v>3</v>
      </c>
      <c r="F123" s="166" t="s">
        <v>217</v>
      </c>
      <c r="H123" s="167">
        <v>11.44</v>
      </c>
      <c r="I123" s="168"/>
      <c r="L123" s="164"/>
      <c r="M123" s="169"/>
      <c r="N123" s="170"/>
      <c r="O123" s="170"/>
      <c r="P123" s="170"/>
      <c r="Q123" s="170"/>
      <c r="R123" s="170"/>
      <c r="S123" s="170"/>
      <c r="T123" s="171"/>
      <c r="AT123" s="165" t="s">
        <v>191</v>
      </c>
      <c r="AU123" s="165" t="s">
        <v>81</v>
      </c>
      <c r="AV123" s="13" t="s">
        <v>81</v>
      </c>
      <c r="AW123" s="13" t="s">
        <v>33</v>
      </c>
      <c r="AX123" s="13" t="s">
        <v>79</v>
      </c>
      <c r="AY123" s="165" t="s">
        <v>182</v>
      </c>
    </row>
    <row r="124" spans="1:65" s="2" customFormat="1" ht="33" customHeight="1">
      <c r="A124" s="34"/>
      <c r="B124" s="145"/>
      <c r="C124" s="146" t="s">
        <v>241</v>
      </c>
      <c r="D124" s="146" t="s">
        <v>184</v>
      </c>
      <c r="E124" s="147" t="s">
        <v>1678</v>
      </c>
      <c r="F124" s="148" t="s">
        <v>1679</v>
      </c>
      <c r="G124" s="149" t="s">
        <v>122</v>
      </c>
      <c r="H124" s="150">
        <v>55.06</v>
      </c>
      <c r="I124" s="151"/>
      <c r="J124" s="152">
        <f>ROUND(I124*H124,2)</f>
        <v>0</v>
      </c>
      <c r="K124" s="148" t="s">
        <v>188</v>
      </c>
      <c r="L124" s="35"/>
      <c r="M124" s="153" t="s">
        <v>3</v>
      </c>
      <c r="N124" s="154" t="s">
        <v>43</v>
      </c>
      <c r="O124" s="55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7" t="s">
        <v>189</v>
      </c>
      <c r="AT124" s="157" t="s">
        <v>184</v>
      </c>
      <c r="AU124" s="157" t="s">
        <v>81</v>
      </c>
      <c r="AY124" s="19" t="s">
        <v>182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79</v>
      </c>
      <c r="BK124" s="158">
        <f>ROUND(I124*H124,2)</f>
        <v>0</v>
      </c>
      <c r="BL124" s="19" t="s">
        <v>189</v>
      </c>
      <c r="BM124" s="157" t="s">
        <v>2932</v>
      </c>
    </row>
    <row r="125" spans="1:47" s="2" customFormat="1" ht="19.2">
      <c r="A125" s="34"/>
      <c r="B125" s="35"/>
      <c r="C125" s="34"/>
      <c r="D125" s="159" t="s">
        <v>120</v>
      </c>
      <c r="E125" s="34"/>
      <c r="F125" s="160" t="s">
        <v>1679</v>
      </c>
      <c r="G125" s="34"/>
      <c r="H125" s="34"/>
      <c r="I125" s="161"/>
      <c r="J125" s="34"/>
      <c r="K125" s="34"/>
      <c r="L125" s="35"/>
      <c r="M125" s="162"/>
      <c r="N125" s="163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9" t="s">
        <v>120</v>
      </c>
      <c r="AU125" s="19" t="s">
        <v>81</v>
      </c>
    </row>
    <row r="126" spans="2:51" s="13" customFormat="1" ht="12">
      <c r="B126" s="164"/>
      <c r="D126" s="159" t="s">
        <v>191</v>
      </c>
      <c r="E126" s="165" t="s">
        <v>3</v>
      </c>
      <c r="F126" s="166" t="s">
        <v>1907</v>
      </c>
      <c r="H126" s="167">
        <v>55.06</v>
      </c>
      <c r="I126" s="168"/>
      <c r="L126" s="164"/>
      <c r="M126" s="169"/>
      <c r="N126" s="170"/>
      <c r="O126" s="170"/>
      <c r="P126" s="170"/>
      <c r="Q126" s="170"/>
      <c r="R126" s="170"/>
      <c r="S126" s="170"/>
      <c r="T126" s="171"/>
      <c r="AT126" s="165" t="s">
        <v>191</v>
      </c>
      <c r="AU126" s="165" t="s">
        <v>81</v>
      </c>
      <c r="AV126" s="13" t="s">
        <v>81</v>
      </c>
      <c r="AW126" s="13" t="s">
        <v>33</v>
      </c>
      <c r="AX126" s="13" t="s">
        <v>79</v>
      </c>
      <c r="AY126" s="165" t="s">
        <v>182</v>
      </c>
    </row>
    <row r="127" spans="1:65" s="2" customFormat="1" ht="34.2">
      <c r="A127" s="34"/>
      <c r="B127" s="145"/>
      <c r="C127" s="146" t="s">
        <v>246</v>
      </c>
      <c r="D127" s="146" t="s">
        <v>184</v>
      </c>
      <c r="E127" s="147" t="s">
        <v>1682</v>
      </c>
      <c r="F127" s="148" t="s">
        <v>1683</v>
      </c>
      <c r="G127" s="149" t="s">
        <v>122</v>
      </c>
      <c r="H127" s="150">
        <v>770.84</v>
      </c>
      <c r="I127" s="151"/>
      <c r="J127" s="152">
        <f>ROUND(I127*H127,2)</f>
        <v>0</v>
      </c>
      <c r="K127" s="148" t="s">
        <v>188</v>
      </c>
      <c r="L127" s="35"/>
      <c r="M127" s="153" t="s">
        <v>3</v>
      </c>
      <c r="N127" s="154" t="s">
        <v>43</v>
      </c>
      <c r="O127" s="55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7" t="s">
        <v>189</v>
      </c>
      <c r="AT127" s="157" t="s">
        <v>184</v>
      </c>
      <c r="AU127" s="157" t="s">
        <v>81</v>
      </c>
      <c r="AY127" s="19" t="s">
        <v>182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79</v>
      </c>
      <c r="BK127" s="158">
        <f>ROUND(I127*H127,2)</f>
        <v>0</v>
      </c>
      <c r="BL127" s="19" t="s">
        <v>189</v>
      </c>
      <c r="BM127" s="157" t="s">
        <v>2933</v>
      </c>
    </row>
    <row r="128" spans="1:47" s="2" customFormat="1" ht="19.2">
      <c r="A128" s="34"/>
      <c r="B128" s="35"/>
      <c r="C128" s="34"/>
      <c r="D128" s="159" t="s">
        <v>120</v>
      </c>
      <c r="E128" s="34"/>
      <c r="F128" s="160" t="s">
        <v>1683</v>
      </c>
      <c r="G128" s="34"/>
      <c r="H128" s="34"/>
      <c r="I128" s="161"/>
      <c r="J128" s="34"/>
      <c r="K128" s="34"/>
      <c r="L128" s="35"/>
      <c r="M128" s="162"/>
      <c r="N128" s="163"/>
      <c r="O128" s="55"/>
      <c r="P128" s="55"/>
      <c r="Q128" s="55"/>
      <c r="R128" s="55"/>
      <c r="S128" s="55"/>
      <c r="T128" s="56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120</v>
      </c>
      <c r="AU128" s="19" t="s">
        <v>81</v>
      </c>
    </row>
    <row r="129" spans="2:51" s="13" customFormat="1" ht="12">
      <c r="B129" s="164"/>
      <c r="D129" s="159" t="s">
        <v>191</v>
      </c>
      <c r="E129" s="165" t="s">
        <v>3</v>
      </c>
      <c r="F129" s="166" t="s">
        <v>2934</v>
      </c>
      <c r="H129" s="167">
        <v>770.84</v>
      </c>
      <c r="I129" s="168"/>
      <c r="L129" s="164"/>
      <c r="M129" s="169"/>
      <c r="N129" s="170"/>
      <c r="O129" s="170"/>
      <c r="P129" s="170"/>
      <c r="Q129" s="170"/>
      <c r="R129" s="170"/>
      <c r="S129" s="170"/>
      <c r="T129" s="171"/>
      <c r="AT129" s="165" t="s">
        <v>191</v>
      </c>
      <c r="AU129" s="165" t="s">
        <v>81</v>
      </c>
      <c r="AV129" s="13" t="s">
        <v>81</v>
      </c>
      <c r="AW129" s="13" t="s">
        <v>33</v>
      </c>
      <c r="AX129" s="13" t="s">
        <v>79</v>
      </c>
      <c r="AY129" s="165" t="s">
        <v>182</v>
      </c>
    </row>
    <row r="130" spans="1:65" s="2" customFormat="1" ht="33" customHeight="1">
      <c r="A130" s="34"/>
      <c r="B130" s="145"/>
      <c r="C130" s="146" t="s">
        <v>251</v>
      </c>
      <c r="D130" s="146" t="s">
        <v>184</v>
      </c>
      <c r="E130" s="147" t="s">
        <v>1910</v>
      </c>
      <c r="F130" s="148" t="s">
        <v>1911</v>
      </c>
      <c r="G130" s="149" t="s">
        <v>122</v>
      </c>
      <c r="H130" s="150">
        <v>11.44</v>
      </c>
      <c r="I130" s="151"/>
      <c r="J130" s="152">
        <f>ROUND(I130*H130,2)</f>
        <v>0</v>
      </c>
      <c r="K130" s="148" t="s">
        <v>1291</v>
      </c>
      <c r="L130" s="35"/>
      <c r="M130" s="153" t="s">
        <v>3</v>
      </c>
      <c r="N130" s="154" t="s">
        <v>43</v>
      </c>
      <c r="O130" s="55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7" t="s">
        <v>189</v>
      </c>
      <c r="AT130" s="157" t="s">
        <v>184</v>
      </c>
      <c r="AU130" s="157" t="s">
        <v>81</v>
      </c>
      <c r="AY130" s="19" t="s">
        <v>182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79</v>
      </c>
      <c r="BK130" s="158">
        <f>ROUND(I130*H130,2)</f>
        <v>0</v>
      </c>
      <c r="BL130" s="19" t="s">
        <v>189</v>
      </c>
      <c r="BM130" s="157" t="s">
        <v>2935</v>
      </c>
    </row>
    <row r="131" spans="1:47" s="2" customFormat="1" ht="19.2">
      <c r="A131" s="34"/>
      <c r="B131" s="35"/>
      <c r="C131" s="34"/>
      <c r="D131" s="159" t="s">
        <v>120</v>
      </c>
      <c r="E131" s="34"/>
      <c r="F131" s="160" t="s">
        <v>1911</v>
      </c>
      <c r="G131" s="34"/>
      <c r="H131" s="34"/>
      <c r="I131" s="161"/>
      <c r="J131" s="34"/>
      <c r="K131" s="34"/>
      <c r="L131" s="35"/>
      <c r="M131" s="162"/>
      <c r="N131" s="163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120</v>
      </c>
      <c r="AU131" s="19" t="s">
        <v>81</v>
      </c>
    </row>
    <row r="132" spans="2:51" s="13" customFormat="1" ht="12">
      <c r="B132" s="164"/>
      <c r="D132" s="159" t="s">
        <v>191</v>
      </c>
      <c r="E132" s="165" t="s">
        <v>3</v>
      </c>
      <c r="F132" s="166" t="s">
        <v>217</v>
      </c>
      <c r="H132" s="167">
        <v>11.44</v>
      </c>
      <c r="I132" s="168"/>
      <c r="L132" s="164"/>
      <c r="M132" s="169"/>
      <c r="N132" s="170"/>
      <c r="O132" s="170"/>
      <c r="P132" s="170"/>
      <c r="Q132" s="170"/>
      <c r="R132" s="170"/>
      <c r="S132" s="170"/>
      <c r="T132" s="171"/>
      <c r="AT132" s="165" t="s">
        <v>191</v>
      </c>
      <c r="AU132" s="165" t="s">
        <v>81</v>
      </c>
      <c r="AV132" s="13" t="s">
        <v>81</v>
      </c>
      <c r="AW132" s="13" t="s">
        <v>33</v>
      </c>
      <c r="AX132" s="13" t="s">
        <v>79</v>
      </c>
      <c r="AY132" s="165" t="s">
        <v>182</v>
      </c>
    </row>
    <row r="133" spans="1:65" s="2" customFormat="1" ht="34.2">
      <c r="A133" s="34"/>
      <c r="B133" s="145"/>
      <c r="C133" s="146" t="s">
        <v>9</v>
      </c>
      <c r="D133" s="146" t="s">
        <v>184</v>
      </c>
      <c r="E133" s="147" t="s">
        <v>1913</v>
      </c>
      <c r="F133" s="148" t="s">
        <v>1914</v>
      </c>
      <c r="G133" s="149" t="s">
        <v>122</v>
      </c>
      <c r="H133" s="150">
        <v>160.16</v>
      </c>
      <c r="I133" s="151"/>
      <c r="J133" s="152">
        <f>ROUND(I133*H133,2)</f>
        <v>0</v>
      </c>
      <c r="K133" s="148" t="s">
        <v>1291</v>
      </c>
      <c r="L133" s="35"/>
      <c r="M133" s="153" t="s">
        <v>3</v>
      </c>
      <c r="N133" s="154" t="s">
        <v>43</v>
      </c>
      <c r="O133" s="55"/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7" t="s">
        <v>189</v>
      </c>
      <c r="AT133" s="157" t="s">
        <v>184</v>
      </c>
      <c r="AU133" s="157" t="s">
        <v>81</v>
      </c>
      <c r="AY133" s="19" t="s">
        <v>182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9" t="s">
        <v>79</v>
      </c>
      <c r="BK133" s="158">
        <f>ROUND(I133*H133,2)</f>
        <v>0</v>
      </c>
      <c r="BL133" s="19" t="s">
        <v>189</v>
      </c>
      <c r="BM133" s="157" t="s">
        <v>2936</v>
      </c>
    </row>
    <row r="134" spans="1:47" s="2" customFormat="1" ht="19.2">
      <c r="A134" s="34"/>
      <c r="B134" s="35"/>
      <c r="C134" s="34"/>
      <c r="D134" s="159" t="s">
        <v>120</v>
      </c>
      <c r="E134" s="34"/>
      <c r="F134" s="160" t="s">
        <v>1914</v>
      </c>
      <c r="G134" s="34"/>
      <c r="H134" s="34"/>
      <c r="I134" s="161"/>
      <c r="J134" s="34"/>
      <c r="K134" s="34"/>
      <c r="L134" s="35"/>
      <c r="M134" s="162"/>
      <c r="N134" s="163"/>
      <c r="O134" s="55"/>
      <c r="P134" s="55"/>
      <c r="Q134" s="55"/>
      <c r="R134" s="55"/>
      <c r="S134" s="55"/>
      <c r="T134" s="5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9" t="s">
        <v>120</v>
      </c>
      <c r="AU134" s="19" t="s">
        <v>81</v>
      </c>
    </row>
    <row r="135" spans="2:51" s="13" customFormat="1" ht="12">
      <c r="B135" s="164"/>
      <c r="D135" s="159" t="s">
        <v>191</v>
      </c>
      <c r="E135" s="165" t="s">
        <v>3</v>
      </c>
      <c r="F135" s="166" t="s">
        <v>2937</v>
      </c>
      <c r="H135" s="167">
        <v>160.16</v>
      </c>
      <c r="I135" s="168"/>
      <c r="L135" s="164"/>
      <c r="M135" s="169"/>
      <c r="N135" s="170"/>
      <c r="O135" s="170"/>
      <c r="P135" s="170"/>
      <c r="Q135" s="170"/>
      <c r="R135" s="170"/>
      <c r="S135" s="170"/>
      <c r="T135" s="171"/>
      <c r="AT135" s="165" t="s">
        <v>191</v>
      </c>
      <c r="AU135" s="165" t="s">
        <v>81</v>
      </c>
      <c r="AV135" s="13" t="s">
        <v>81</v>
      </c>
      <c r="AW135" s="13" t="s">
        <v>33</v>
      </c>
      <c r="AX135" s="13" t="s">
        <v>79</v>
      </c>
      <c r="AY135" s="165" t="s">
        <v>182</v>
      </c>
    </row>
    <row r="136" spans="1:65" s="2" customFormat="1" ht="16.5" customHeight="1">
      <c r="A136" s="34"/>
      <c r="B136" s="145"/>
      <c r="C136" s="146" t="s">
        <v>261</v>
      </c>
      <c r="D136" s="146" t="s">
        <v>184</v>
      </c>
      <c r="E136" s="147" t="s">
        <v>1686</v>
      </c>
      <c r="F136" s="148" t="s">
        <v>1687</v>
      </c>
      <c r="G136" s="149" t="s">
        <v>122</v>
      </c>
      <c r="H136" s="150">
        <v>66.5</v>
      </c>
      <c r="I136" s="151"/>
      <c r="J136" s="152">
        <f>ROUND(I136*H136,2)</f>
        <v>0</v>
      </c>
      <c r="K136" s="148" t="s">
        <v>188</v>
      </c>
      <c r="L136" s="35"/>
      <c r="M136" s="153" t="s">
        <v>3</v>
      </c>
      <c r="N136" s="154" t="s">
        <v>43</v>
      </c>
      <c r="O136" s="55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7" t="s">
        <v>189</v>
      </c>
      <c r="AT136" s="157" t="s">
        <v>184</v>
      </c>
      <c r="AU136" s="157" t="s">
        <v>81</v>
      </c>
      <c r="AY136" s="19" t="s">
        <v>182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79</v>
      </c>
      <c r="BK136" s="158">
        <f>ROUND(I136*H136,2)</f>
        <v>0</v>
      </c>
      <c r="BL136" s="19" t="s">
        <v>189</v>
      </c>
      <c r="BM136" s="157" t="s">
        <v>2938</v>
      </c>
    </row>
    <row r="137" spans="1:47" s="2" customFormat="1" ht="12">
      <c r="A137" s="34"/>
      <c r="B137" s="35"/>
      <c r="C137" s="34"/>
      <c r="D137" s="159" t="s">
        <v>120</v>
      </c>
      <c r="E137" s="34"/>
      <c r="F137" s="160" t="s">
        <v>1687</v>
      </c>
      <c r="G137" s="34"/>
      <c r="H137" s="34"/>
      <c r="I137" s="161"/>
      <c r="J137" s="34"/>
      <c r="K137" s="34"/>
      <c r="L137" s="35"/>
      <c r="M137" s="162"/>
      <c r="N137" s="163"/>
      <c r="O137" s="55"/>
      <c r="P137" s="55"/>
      <c r="Q137" s="55"/>
      <c r="R137" s="55"/>
      <c r="S137" s="55"/>
      <c r="T137" s="5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120</v>
      </c>
      <c r="AU137" s="19" t="s">
        <v>81</v>
      </c>
    </row>
    <row r="138" spans="2:51" s="13" customFormat="1" ht="12">
      <c r="B138" s="164"/>
      <c r="D138" s="159" t="s">
        <v>191</v>
      </c>
      <c r="E138" s="165" t="s">
        <v>3</v>
      </c>
      <c r="F138" s="166" t="s">
        <v>2939</v>
      </c>
      <c r="H138" s="167">
        <v>66.5</v>
      </c>
      <c r="I138" s="168"/>
      <c r="L138" s="164"/>
      <c r="M138" s="169"/>
      <c r="N138" s="170"/>
      <c r="O138" s="170"/>
      <c r="P138" s="170"/>
      <c r="Q138" s="170"/>
      <c r="R138" s="170"/>
      <c r="S138" s="170"/>
      <c r="T138" s="171"/>
      <c r="AT138" s="165" t="s">
        <v>191</v>
      </c>
      <c r="AU138" s="165" t="s">
        <v>81</v>
      </c>
      <c r="AV138" s="13" t="s">
        <v>81</v>
      </c>
      <c r="AW138" s="13" t="s">
        <v>33</v>
      </c>
      <c r="AX138" s="13" t="s">
        <v>72</v>
      </c>
      <c r="AY138" s="165" t="s">
        <v>182</v>
      </c>
    </row>
    <row r="139" spans="2:51" s="14" customFormat="1" ht="12">
      <c r="B139" s="172"/>
      <c r="D139" s="159" t="s">
        <v>191</v>
      </c>
      <c r="E139" s="173" t="s">
        <v>1751</v>
      </c>
      <c r="F139" s="174" t="s">
        <v>211</v>
      </c>
      <c r="H139" s="175">
        <v>66.5</v>
      </c>
      <c r="I139" s="176"/>
      <c r="L139" s="172"/>
      <c r="M139" s="177"/>
      <c r="N139" s="178"/>
      <c r="O139" s="178"/>
      <c r="P139" s="178"/>
      <c r="Q139" s="178"/>
      <c r="R139" s="178"/>
      <c r="S139" s="178"/>
      <c r="T139" s="179"/>
      <c r="AT139" s="173" t="s">
        <v>191</v>
      </c>
      <c r="AU139" s="173" t="s">
        <v>81</v>
      </c>
      <c r="AV139" s="14" t="s">
        <v>189</v>
      </c>
      <c r="AW139" s="14" t="s">
        <v>33</v>
      </c>
      <c r="AX139" s="14" t="s">
        <v>79</v>
      </c>
      <c r="AY139" s="173" t="s">
        <v>182</v>
      </c>
    </row>
    <row r="140" spans="1:65" s="2" customFormat="1" ht="22.8">
      <c r="A140" s="34"/>
      <c r="B140" s="145"/>
      <c r="C140" s="146" t="s">
        <v>266</v>
      </c>
      <c r="D140" s="146" t="s">
        <v>184</v>
      </c>
      <c r="E140" s="147" t="s">
        <v>1689</v>
      </c>
      <c r="F140" s="148" t="s">
        <v>1690</v>
      </c>
      <c r="G140" s="149" t="s">
        <v>233</v>
      </c>
      <c r="H140" s="150">
        <v>106.4</v>
      </c>
      <c r="I140" s="151"/>
      <c r="J140" s="152">
        <f>ROUND(I140*H140,2)</f>
        <v>0</v>
      </c>
      <c r="K140" s="148" t="s">
        <v>188</v>
      </c>
      <c r="L140" s="35"/>
      <c r="M140" s="153" t="s">
        <v>3</v>
      </c>
      <c r="N140" s="154" t="s">
        <v>43</v>
      </c>
      <c r="O140" s="55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7" t="s">
        <v>189</v>
      </c>
      <c r="AT140" s="157" t="s">
        <v>184</v>
      </c>
      <c r="AU140" s="157" t="s">
        <v>81</v>
      </c>
      <c r="AY140" s="19" t="s">
        <v>182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9" t="s">
        <v>79</v>
      </c>
      <c r="BK140" s="158">
        <f>ROUND(I140*H140,2)</f>
        <v>0</v>
      </c>
      <c r="BL140" s="19" t="s">
        <v>189</v>
      </c>
      <c r="BM140" s="157" t="s">
        <v>2940</v>
      </c>
    </row>
    <row r="141" spans="1:47" s="2" customFormat="1" ht="19.2">
      <c r="A141" s="34"/>
      <c r="B141" s="35"/>
      <c r="C141" s="34"/>
      <c r="D141" s="159" t="s">
        <v>120</v>
      </c>
      <c r="E141" s="34"/>
      <c r="F141" s="160" t="s">
        <v>1690</v>
      </c>
      <c r="G141" s="34"/>
      <c r="H141" s="34"/>
      <c r="I141" s="161"/>
      <c r="J141" s="34"/>
      <c r="K141" s="34"/>
      <c r="L141" s="35"/>
      <c r="M141" s="162"/>
      <c r="N141" s="163"/>
      <c r="O141" s="55"/>
      <c r="P141" s="55"/>
      <c r="Q141" s="55"/>
      <c r="R141" s="55"/>
      <c r="S141" s="55"/>
      <c r="T141" s="56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9" t="s">
        <v>120</v>
      </c>
      <c r="AU141" s="19" t="s">
        <v>81</v>
      </c>
    </row>
    <row r="142" spans="2:51" s="13" customFormat="1" ht="12">
      <c r="B142" s="164"/>
      <c r="D142" s="159" t="s">
        <v>191</v>
      </c>
      <c r="E142" s="165" t="s">
        <v>3</v>
      </c>
      <c r="F142" s="166" t="s">
        <v>2941</v>
      </c>
      <c r="H142" s="167">
        <v>106.4</v>
      </c>
      <c r="I142" s="168"/>
      <c r="L142" s="164"/>
      <c r="M142" s="169"/>
      <c r="N142" s="170"/>
      <c r="O142" s="170"/>
      <c r="P142" s="170"/>
      <c r="Q142" s="170"/>
      <c r="R142" s="170"/>
      <c r="S142" s="170"/>
      <c r="T142" s="171"/>
      <c r="AT142" s="165" t="s">
        <v>191</v>
      </c>
      <c r="AU142" s="165" t="s">
        <v>81</v>
      </c>
      <c r="AV142" s="13" t="s">
        <v>81</v>
      </c>
      <c r="AW142" s="13" t="s">
        <v>33</v>
      </c>
      <c r="AX142" s="13" t="s">
        <v>79</v>
      </c>
      <c r="AY142" s="165" t="s">
        <v>182</v>
      </c>
    </row>
    <row r="143" spans="1:65" s="2" customFormat="1" ht="22.8">
      <c r="A143" s="34"/>
      <c r="B143" s="145"/>
      <c r="C143" s="146" t="s">
        <v>270</v>
      </c>
      <c r="D143" s="146" t="s">
        <v>184</v>
      </c>
      <c r="E143" s="147" t="s">
        <v>282</v>
      </c>
      <c r="F143" s="148" t="s">
        <v>283</v>
      </c>
      <c r="G143" s="149" t="s">
        <v>122</v>
      </c>
      <c r="H143" s="150">
        <v>47.9</v>
      </c>
      <c r="I143" s="151"/>
      <c r="J143" s="152">
        <f>ROUND(I143*H143,2)</f>
        <v>0</v>
      </c>
      <c r="K143" s="148" t="s">
        <v>188</v>
      </c>
      <c r="L143" s="35"/>
      <c r="M143" s="153" t="s">
        <v>3</v>
      </c>
      <c r="N143" s="154" t="s">
        <v>43</v>
      </c>
      <c r="O143" s="55"/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7" t="s">
        <v>189</v>
      </c>
      <c r="AT143" s="157" t="s">
        <v>184</v>
      </c>
      <c r="AU143" s="157" t="s">
        <v>81</v>
      </c>
      <c r="AY143" s="19" t="s">
        <v>182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9" t="s">
        <v>79</v>
      </c>
      <c r="BK143" s="158">
        <f>ROUND(I143*H143,2)</f>
        <v>0</v>
      </c>
      <c r="BL143" s="19" t="s">
        <v>189</v>
      </c>
      <c r="BM143" s="157" t="s">
        <v>2942</v>
      </c>
    </row>
    <row r="144" spans="1:47" s="2" customFormat="1" ht="19.2">
      <c r="A144" s="34"/>
      <c r="B144" s="35"/>
      <c r="C144" s="34"/>
      <c r="D144" s="159" t="s">
        <v>120</v>
      </c>
      <c r="E144" s="34"/>
      <c r="F144" s="160" t="s">
        <v>283</v>
      </c>
      <c r="G144" s="34"/>
      <c r="H144" s="34"/>
      <c r="I144" s="161"/>
      <c r="J144" s="34"/>
      <c r="K144" s="34"/>
      <c r="L144" s="35"/>
      <c r="M144" s="162"/>
      <c r="N144" s="163"/>
      <c r="O144" s="55"/>
      <c r="P144" s="55"/>
      <c r="Q144" s="55"/>
      <c r="R144" s="55"/>
      <c r="S144" s="55"/>
      <c r="T144" s="56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9" t="s">
        <v>120</v>
      </c>
      <c r="AU144" s="19" t="s">
        <v>81</v>
      </c>
    </row>
    <row r="145" spans="2:51" s="13" customFormat="1" ht="12">
      <c r="B145" s="164"/>
      <c r="D145" s="159" t="s">
        <v>191</v>
      </c>
      <c r="E145" s="165" t="s">
        <v>3</v>
      </c>
      <c r="F145" s="166" t="s">
        <v>1321</v>
      </c>
      <c r="H145" s="167">
        <v>114.4</v>
      </c>
      <c r="I145" s="168"/>
      <c r="L145" s="164"/>
      <c r="M145" s="169"/>
      <c r="N145" s="170"/>
      <c r="O145" s="170"/>
      <c r="P145" s="170"/>
      <c r="Q145" s="170"/>
      <c r="R145" s="170"/>
      <c r="S145" s="170"/>
      <c r="T145" s="171"/>
      <c r="AT145" s="165" t="s">
        <v>191</v>
      </c>
      <c r="AU145" s="165" t="s">
        <v>81</v>
      </c>
      <c r="AV145" s="13" t="s">
        <v>81</v>
      </c>
      <c r="AW145" s="13" t="s">
        <v>33</v>
      </c>
      <c r="AX145" s="13" t="s">
        <v>72</v>
      </c>
      <c r="AY145" s="165" t="s">
        <v>182</v>
      </c>
    </row>
    <row r="146" spans="2:51" s="13" customFormat="1" ht="12">
      <c r="B146" s="164"/>
      <c r="D146" s="159" t="s">
        <v>191</v>
      </c>
      <c r="E146" s="165" t="s">
        <v>3</v>
      </c>
      <c r="F146" s="166" t="s">
        <v>1322</v>
      </c>
      <c r="H146" s="167">
        <v>-9.5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1"/>
      <c r="AT146" s="165" t="s">
        <v>191</v>
      </c>
      <c r="AU146" s="165" t="s">
        <v>81</v>
      </c>
      <c r="AV146" s="13" t="s">
        <v>81</v>
      </c>
      <c r="AW146" s="13" t="s">
        <v>33</v>
      </c>
      <c r="AX146" s="13" t="s">
        <v>72</v>
      </c>
      <c r="AY146" s="165" t="s">
        <v>182</v>
      </c>
    </row>
    <row r="147" spans="2:51" s="13" customFormat="1" ht="12">
      <c r="B147" s="164"/>
      <c r="D147" s="159" t="s">
        <v>191</v>
      </c>
      <c r="E147" s="165" t="s">
        <v>3</v>
      </c>
      <c r="F147" s="166" t="s">
        <v>1323</v>
      </c>
      <c r="H147" s="167">
        <v>-33.25</v>
      </c>
      <c r="I147" s="168"/>
      <c r="L147" s="164"/>
      <c r="M147" s="169"/>
      <c r="N147" s="170"/>
      <c r="O147" s="170"/>
      <c r="P147" s="170"/>
      <c r="Q147" s="170"/>
      <c r="R147" s="170"/>
      <c r="S147" s="170"/>
      <c r="T147" s="171"/>
      <c r="AT147" s="165" t="s">
        <v>191</v>
      </c>
      <c r="AU147" s="165" t="s">
        <v>81</v>
      </c>
      <c r="AV147" s="13" t="s">
        <v>81</v>
      </c>
      <c r="AW147" s="13" t="s">
        <v>33</v>
      </c>
      <c r="AX147" s="13" t="s">
        <v>72</v>
      </c>
      <c r="AY147" s="165" t="s">
        <v>182</v>
      </c>
    </row>
    <row r="148" spans="2:51" s="13" customFormat="1" ht="12">
      <c r="B148" s="164"/>
      <c r="D148" s="159" t="s">
        <v>191</v>
      </c>
      <c r="E148" s="165" t="s">
        <v>3</v>
      </c>
      <c r="F148" s="166" t="s">
        <v>2943</v>
      </c>
      <c r="H148" s="167">
        <v>-23.75</v>
      </c>
      <c r="I148" s="168"/>
      <c r="L148" s="164"/>
      <c r="M148" s="169"/>
      <c r="N148" s="170"/>
      <c r="O148" s="170"/>
      <c r="P148" s="170"/>
      <c r="Q148" s="170"/>
      <c r="R148" s="170"/>
      <c r="S148" s="170"/>
      <c r="T148" s="171"/>
      <c r="AT148" s="165" t="s">
        <v>191</v>
      </c>
      <c r="AU148" s="165" t="s">
        <v>81</v>
      </c>
      <c r="AV148" s="13" t="s">
        <v>81</v>
      </c>
      <c r="AW148" s="13" t="s">
        <v>33</v>
      </c>
      <c r="AX148" s="13" t="s">
        <v>72</v>
      </c>
      <c r="AY148" s="165" t="s">
        <v>182</v>
      </c>
    </row>
    <row r="149" spans="2:51" s="14" customFormat="1" ht="12">
      <c r="B149" s="172"/>
      <c r="D149" s="159" t="s">
        <v>191</v>
      </c>
      <c r="E149" s="173" t="s">
        <v>129</v>
      </c>
      <c r="F149" s="174" t="s">
        <v>211</v>
      </c>
      <c r="H149" s="175">
        <v>47.900000000000006</v>
      </c>
      <c r="I149" s="176"/>
      <c r="L149" s="172"/>
      <c r="M149" s="177"/>
      <c r="N149" s="178"/>
      <c r="O149" s="178"/>
      <c r="P149" s="178"/>
      <c r="Q149" s="178"/>
      <c r="R149" s="178"/>
      <c r="S149" s="178"/>
      <c r="T149" s="179"/>
      <c r="AT149" s="173" t="s">
        <v>191</v>
      </c>
      <c r="AU149" s="173" t="s">
        <v>81</v>
      </c>
      <c r="AV149" s="14" t="s">
        <v>189</v>
      </c>
      <c r="AW149" s="14" t="s">
        <v>33</v>
      </c>
      <c r="AX149" s="14" t="s">
        <v>79</v>
      </c>
      <c r="AY149" s="173" t="s">
        <v>182</v>
      </c>
    </row>
    <row r="150" spans="1:65" s="2" customFormat="1" ht="33" customHeight="1">
      <c r="A150" s="34"/>
      <c r="B150" s="145"/>
      <c r="C150" s="146" t="s">
        <v>277</v>
      </c>
      <c r="D150" s="146" t="s">
        <v>184</v>
      </c>
      <c r="E150" s="147" t="s">
        <v>1327</v>
      </c>
      <c r="F150" s="148" t="s">
        <v>1328</v>
      </c>
      <c r="G150" s="149" t="s">
        <v>122</v>
      </c>
      <c r="H150" s="150">
        <v>33.25</v>
      </c>
      <c r="I150" s="151"/>
      <c r="J150" s="152">
        <f>ROUND(I150*H150,2)</f>
        <v>0</v>
      </c>
      <c r="K150" s="148" t="s">
        <v>188</v>
      </c>
      <c r="L150" s="35"/>
      <c r="M150" s="153" t="s">
        <v>3</v>
      </c>
      <c r="N150" s="154" t="s">
        <v>43</v>
      </c>
      <c r="O150" s="55"/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7" t="s">
        <v>189</v>
      </c>
      <c r="AT150" s="157" t="s">
        <v>184</v>
      </c>
      <c r="AU150" s="157" t="s">
        <v>81</v>
      </c>
      <c r="AY150" s="19" t="s">
        <v>182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79</v>
      </c>
      <c r="BK150" s="158">
        <f>ROUND(I150*H150,2)</f>
        <v>0</v>
      </c>
      <c r="BL150" s="19" t="s">
        <v>189</v>
      </c>
      <c r="BM150" s="157" t="s">
        <v>2944</v>
      </c>
    </row>
    <row r="151" spans="1:47" s="2" customFormat="1" ht="19.2">
      <c r="A151" s="34"/>
      <c r="B151" s="35"/>
      <c r="C151" s="34"/>
      <c r="D151" s="159" t="s">
        <v>120</v>
      </c>
      <c r="E151" s="34"/>
      <c r="F151" s="160" t="s">
        <v>1328</v>
      </c>
      <c r="G151" s="34"/>
      <c r="H151" s="34"/>
      <c r="I151" s="161"/>
      <c r="J151" s="34"/>
      <c r="K151" s="34"/>
      <c r="L151" s="35"/>
      <c r="M151" s="162"/>
      <c r="N151" s="163"/>
      <c r="O151" s="55"/>
      <c r="P151" s="55"/>
      <c r="Q151" s="55"/>
      <c r="R151" s="55"/>
      <c r="S151" s="55"/>
      <c r="T151" s="56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9" t="s">
        <v>120</v>
      </c>
      <c r="AU151" s="19" t="s">
        <v>81</v>
      </c>
    </row>
    <row r="152" spans="2:51" s="13" customFormat="1" ht="12">
      <c r="B152" s="164"/>
      <c r="D152" s="159" t="s">
        <v>191</v>
      </c>
      <c r="E152" s="165" t="s">
        <v>3</v>
      </c>
      <c r="F152" s="166" t="s">
        <v>2945</v>
      </c>
      <c r="H152" s="167">
        <v>33.25</v>
      </c>
      <c r="I152" s="168"/>
      <c r="L152" s="164"/>
      <c r="M152" s="169"/>
      <c r="N152" s="170"/>
      <c r="O152" s="170"/>
      <c r="P152" s="170"/>
      <c r="Q152" s="170"/>
      <c r="R152" s="170"/>
      <c r="S152" s="170"/>
      <c r="T152" s="171"/>
      <c r="AT152" s="165" t="s">
        <v>191</v>
      </c>
      <c r="AU152" s="165" t="s">
        <v>81</v>
      </c>
      <c r="AV152" s="13" t="s">
        <v>81</v>
      </c>
      <c r="AW152" s="13" t="s">
        <v>33</v>
      </c>
      <c r="AX152" s="13" t="s">
        <v>72</v>
      </c>
      <c r="AY152" s="165" t="s">
        <v>182</v>
      </c>
    </row>
    <row r="153" spans="2:51" s="14" customFormat="1" ht="12">
      <c r="B153" s="172"/>
      <c r="D153" s="159" t="s">
        <v>191</v>
      </c>
      <c r="E153" s="173" t="s">
        <v>1274</v>
      </c>
      <c r="F153" s="174" t="s">
        <v>211</v>
      </c>
      <c r="H153" s="175">
        <v>33.25</v>
      </c>
      <c r="I153" s="176"/>
      <c r="L153" s="172"/>
      <c r="M153" s="177"/>
      <c r="N153" s="178"/>
      <c r="O153" s="178"/>
      <c r="P153" s="178"/>
      <c r="Q153" s="178"/>
      <c r="R153" s="178"/>
      <c r="S153" s="178"/>
      <c r="T153" s="179"/>
      <c r="AT153" s="173" t="s">
        <v>191</v>
      </c>
      <c r="AU153" s="173" t="s">
        <v>81</v>
      </c>
      <c r="AV153" s="14" t="s">
        <v>189</v>
      </c>
      <c r="AW153" s="14" t="s">
        <v>33</v>
      </c>
      <c r="AX153" s="14" t="s">
        <v>79</v>
      </c>
      <c r="AY153" s="173" t="s">
        <v>182</v>
      </c>
    </row>
    <row r="154" spans="1:65" s="2" customFormat="1" ht="16.5" customHeight="1">
      <c r="A154" s="34"/>
      <c r="B154" s="145"/>
      <c r="C154" s="180" t="s">
        <v>281</v>
      </c>
      <c r="D154" s="180" t="s">
        <v>232</v>
      </c>
      <c r="E154" s="181" t="s">
        <v>1334</v>
      </c>
      <c r="F154" s="182" t="s">
        <v>1335</v>
      </c>
      <c r="G154" s="183" t="s">
        <v>233</v>
      </c>
      <c r="H154" s="184">
        <v>59.85</v>
      </c>
      <c r="I154" s="185"/>
      <c r="J154" s="186">
        <f>ROUND(I154*H154,2)</f>
        <v>0</v>
      </c>
      <c r="K154" s="182" t="s">
        <v>188</v>
      </c>
      <c r="L154" s="187"/>
      <c r="M154" s="188" t="s">
        <v>3</v>
      </c>
      <c r="N154" s="189" t="s">
        <v>43</v>
      </c>
      <c r="O154" s="55"/>
      <c r="P154" s="155">
        <f>O154*H154</f>
        <v>0</v>
      </c>
      <c r="Q154" s="155">
        <v>1</v>
      </c>
      <c r="R154" s="155">
        <f>Q154*H154</f>
        <v>59.85</v>
      </c>
      <c r="S154" s="155">
        <v>0</v>
      </c>
      <c r="T154" s="15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7" t="s">
        <v>223</v>
      </c>
      <c r="AT154" s="157" t="s">
        <v>232</v>
      </c>
      <c r="AU154" s="157" t="s">
        <v>81</v>
      </c>
      <c r="AY154" s="19" t="s">
        <v>182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79</v>
      </c>
      <c r="BK154" s="158">
        <f>ROUND(I154*H154,2)</f>
        <v>0</v>
      </c>
      <c r="BL154" s="19" t="s">
        <v>189</v>
      </c>
      <c r="BM154" s="157" t="s">
        <v>2946</v>
      </c>
    </row>
    <row r="155" spans="1:47" s="2" customFormat="1" ht="12">
      <c r="A155" s="34"/>
      <c r="B155" s="35"/>
      <c r="C155" s="34"/>
      <c r="D155" s="159" t="s">
        <v>120</v>
      </c>
      <c r="E155" s="34"/>
      <c r="F155" s="160" t="s">
        <v>1335</v>
      </c>
      <c r="G155" s="34"/>
      <c r="H155" s="34"/>
      <c r="I155" s="161"/>
      <c r="J155" s="34"/>
      <c r="K155" s="34"/>
      <c r="L155" s="35"/>
      <c r="M155" s="162"/>
      <c r="N155" s="163"/>
      <c r="O155" s="55"/>
      <c r="P155" s="55"/>
      <c r="Q155" s="55"/>
      <c r="R155" s="55"/>
      <c r="S155" s="55"/>
      <c r="T155" s="56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9" t="s">
        <v>120</v>
      </c>
      <c r="AU155" s="19" t="s">
        <v>81</v>
      </c>
    </row>
    <row r="156" spans="2:51" s="13" customFormat="1" ht="12">
      <c r="B156" s="164"/>
      <c r="D156" s="159" t="s">
        <v>191</v>
      </c>
      <c r="E156" s="165" t="s">
        <v>3</v>
      </c>
      <c r="F156" s="166" t="s">
        <v>2947</v>
      </c>
      <c r="H156" s="167">
        <v>59.85</v>
      </c>
      <c r="I156" s="168"/>
      <c r="L156" s="164"/>
      <c r="M156" s="169"/>
      <c r="N156" s="170"/>
      <c r="O156" s="170"/>
      <c r="P156" s="170"/>
      <c r="Q156" s="170"/>
      <c r="R156" s="170"/>
      <c r="S156" s="170"/>
      <c r="T156" s="171"/>
      <c r="AT156" s="165" t="s">
        <v>191</v>
      </c>
      <c r="AU156" s="165" t="s">
        <v>81</v>
      </c>
      <c r="AV156" s="13" t="s">
        <v>81</v>
      </c>
      <c r="AW156" s="13" t="s">
        <v>33</v>
      </c>
      <c r="AX156" s="13" t="s">
        <v>79</v>
      </c>
      <c r="AY156" s="165" t="s">
        <v>182</v>
      </c>
    </row>
    <row r="157" spans="1:65" s="2" customFormat="1" ht="22.8">
      <c r="A157" s="34"/>
      <c r="B157" s="145"/>
      <c r="C157" s="146" t="s">
        <v>8</v>
      </c>
      <c r="D157" s="146" t="s">
        <v>184</v>
      </c>
      <c r="E157" s="147" t="s">
        <v>2948</v>
      </c>
      <c r="F157" s="148" t="s">
        <v>2949</v>
      </c>
      <c r="G157" s="149" t="s">
        <v>113</v>
      </c>
      <c r="H157" s="150">
        <v>36</v>
      </c>
      <c r="I157" s="151"/>
      <c r="J157" s="152">
        <f>ROUND(I157*H157,2)</f>
        <v>0</v>
      </c>
      <c r="K157" s="148" t="s">
        <v>188</v>
      </c>
      <c r="L157" s="35"/>
      <c r="M157" s="153" t="s">
        <v>3</v>
      </c>
      <c r="N157" s="154" t="s">
        <v>43</v>
      </c>
      <c r="O157" s="55"/>
      <c r="P157" s="155">
        <f>O157*H157</f>
        <v>0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7" t="s">
        <v>189</v>
      </c>
      <c r="AT157" s="157" t="s">
        <v>184</v>
      </c>
      <c r="AU157" s="157" t="s">
        <v>81</v>
      </c>
      <c r="AY157" s="19" t="s">
        <v>182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9" t="s">
        <v>79</v>
      </c>
      <c r="BK157" s="158">
        <f>ROUND(I157*H157,2)</f>
        <v>0</v>
      </c>
      <c r="BL157" s="19" t="s">
        <v>189</v>
      </c>
      <c r="BM157" s="157" t="s">
        <v>2950</v>
      </c>
    </row>
    <row r="158" spans="1:47" s="2" customFormat="1" ht="19.2">
      <c r="A158" s="34"/>
      <c r="B158" s="35"/>
      <c r="C158" s="34"/>
      <c r="D158" s="159" t="s">
        <v>120</v>
      </c>
      <c r="E158" s="34"/>
      <c r="F158" s="160" t="s">
        <v>2949</v>
      </c>
      <c r="G158" s="34"/>
      <c r="H158" s="34"/>
      <c r="I158" s="161"/>
      <c r="J158" s="34"/>
      <c r="K158" s="34"/>
      <c r="L158" s="35"/>
      <c r="M158" s="162"/>
      <c r="N158" s="163"/>
      <c r="O158" s="55"/>
      <c r="P158" s="55"/>
      <c r="Q158" s="55"/>
      <c r="R158" s="55"/>
      <c r="S158" s="55"/>
      <c r="T158" s="56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9" t="s">
        <v>120</v>
      </c>
      <c r="AU158" s="19" t="s">
        <v>81</v>
      </c>
    </row>
    <row r="159" spans="2:51" s="15" customFormat="1" ht="12">
      <c r="B159" s="190"/>
      <c r="D159" s="159" t="s">
        <v>191</v>
      </c>
      <c r="E159" s="191" t="s">
        <v>3</v>
      </c>
      <c r="F159" s="192" t="s">
        <v>2951</v>
      </c>
      <c r="H159" s="191" t="s">
        <v>3</v>
      </c>
      <c r="I159" s="193"/>
      <c r="L159" s="190"/>
      <c r="M159" s="194"/>
      <c r="N159" s="195"/>
      <c r="O159" s="195"/>
      <c r="P159" s="195"/>
      <c r="Q159" s="195"/>
      <c r="R159" s="195"/>
      <c r="S159" s="195"/>
      <c r="T159" s="196"/>
      <c r="AT159" s="191" t="s">
        <v>191</v>
      </c>
      <c r="AU159" s="191" t="s">
        <v>81</v>
      </c>
      <c r="AV159" s="15" t="s">
        <v>79</v>
      </c>
      <c r="AW159" s="15" t="s">
        <v>33</v>
      </c>
      <c r="AX159" s="15" t="s">
        <v>72</v>
      </c>
      <c r="AY159" s="191" t="s">
        <v>182</v>
      </c>
    </row>
    <row r="160" spans="2:51" s="13" customFormat="1" ht="12">
      <c r="B160" s="164"/>
      <c r="D160" s="159" t="s">
        <v>191</v>
      </c>
      <c r="E160" s="165" t="s">
        <v>3</v>
      </c>
      <c r="F160" s="166" t="s">
        <v>2952</v>
      </c>
      <c r="H160" s="167">
        <v>36</v>
      </c>
      <c r="I160" s="168"/>
      <c r="L160" s="164"/>
      <c r="M160" s="169"/>
      <c r="N160" s="170"/>
      <c r="O160" s="170"/>
      <c r="P160" s="170"/>
      <c r="Q160" s="170"/>
      <c r="R160" s="170"/>
      <c r="S160" s="170"/>
      <c r="T160" s="171"/>
      <c r="AT160" s="165" t="s">
        <v>191</v>
      </c>
      <c r="AU160" s="165" t="s">
        <v>81</v>
      </c>
      <c r="AV160" s="13" t="s">
        <v>81</v>
      </c>
      <c r="AW160" s="13" t="s">
        <v>33</v>
      </c>
      <c r="AX160" s="13" t="s">
        <v>72</v>
      </c>
      <c r="AY160" s="165" t="s">
        <v>182</v>
      </c>
    </row>
    <row r="161" spans="2:51" s="16" customFormat="1" ht="12">
      <c r="B161" s="209"/>
      <c r="D161" s="159" t="s">
        <v>191</v>
      </c>
      <c r="E161" s="210" t="s">
        <v>1746</v>
      </c>
      <c r="F161" s="211" t="s">
        <v>2282</v>
      </c>
      <c r="H161" s="212">
        <v>36</v>
      </c>
      <c r="I161" s="213"/>
      <c r="L161" s="209"/>
      <c r="M161" s="214"/>
      <c r="N161" s="215"/>
      <c r="O161" s="215"/>
      <c r="P161" s="215"/>
      <c r="Q161" s="215"/>
      <c r="R161" s="215"/>
      <c r="S161" s="215"/>
      <c r="T161" s="216"/>
      <c r="AT161" s="210" t="s">
        <v>191</v>
      </c>
      <c r="AU161" s="210" t="s">
        <v>81</v>
      </c>
      <c r="AV161" s="16" t="s">
        <v>197</v>
      </c>
      <c r="AW161" s="16" t="s">
        <v>33</v>
      </c>
      <c r="AX161" s="16" t="s">
        <v>72</v>
      </c>
      <c r="AY161" s="210" t="s">
        <v>182</v>
      </c>
    </row>
    <row r="162" spans="2:51" s="13" customFormat="1" ht="12">
      <c r="B162" s="164"/>
      <c r="D162" s="159" t="s">
        <v>191</v>
      </c>
      <c r="E162" s="165" t="s">
        <v>3</v>
      </c>
      <c r="F162" s="166" t="s">
        <v>2953</v>
      </c>
      <c r="H162" s="167">
        <v>36</v>
      </c>
      <c r="I162" s="168"/>
      <c r="L162" s="164"/>
      <c r="M162" s="169"/>
      <c r="N162" s="170"/>
      <c r="O162" s="170"/>
      <c r="P162" s="170"/>
      <c r="Q162" s="170"/>
      <c r="R162" s="170"/>
      <c r="S162" s="170"/>
      <c r="T162" s="171"/>
      <c r="AT162" s="165" t="s">
        <v>191</v>
      </c>
      <c r="AU162" s="165" t="s">
        <v>81</v>
      </c>
      <c r="AV162" s="13" t="s">
        <v>81</v>
      </c>
      <c r="AW162" s="13" t="s">
        <v>33</v>
      </c>
      <c r="AX162" s="13" t="s">
        <v>79</v>
      </c>
      <c r="AY162" s="165" t="s">
        <v>182</v>
      </c>
    </row>
    <row r="163" spans="1:65" s="2" customFormat="1" ht="16.5" customHeight="1">
      <c r="A163" s="34"/>
      <c r="B163" s="145"/>
      <c r="C163" s="146" t="s">
        <v>294</v>
      </c>
      <c r="D163" s="146" t="s">
        <v>184</v>
      </c>
      <c r="E163" s="147" t="s">
        <v>1959</v>
      </c>
      <c r="F163" s="148" t="s">
        <v>1960</v>
      </c>
      <c r="G163" s="149" t="s">
        <v>113</v>
      </c>
      <c r="H163" s="150">
        <v>36</v>
      </c>
      <c r="I163" s="151"/>
      <c r="J163" s="152">
        <f>ROUND(I163*H163,2)</f>
        <v>0</v>
      </c>
      <c r="K163" s="148" t="s">
        <v>188</v>
      </c>
      <c r="L163" s="35"/>
      <c r="M163" s="153" t="s">
        <v>3</v>
      </c>
      <c r="N163" s="154" t="s">
        <v>43</v>
      </c>
      <c r="O163" s="55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7" t="s">
        <v>189</v>
      </c>
      <c r="AT163" s="157" t="s">
        <v>184</v>
      </c>
      <c r="AU163" s="157" t="s">
        <v>81</v>
      </c>
      <c r="AY163" s="19" t="s">
        <v>182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9" t="s">
        <v>79</v>
      </c>
      <c r="BK163" s="158">
        <f>ROUND(I163*H163,2)</f>
        <v>0</v>
      </c>
      <c r="BL163" s="19" t="s">
        <v>189</v>
      </c>
      <c r="BM163" s="157" t="s">
        <v>2954</v>
      </c>
    </row>
    <row r="164" spans="1:47" s="2" customFormat="1" ht="12">
      <c r="A164" s="34"/>
      <c r="B164" s="35"/>
      <c r="C164" s="34"/>
      <c r="D164" s="159" t="s">
        <v>120</v>
      </c>
      <c r="E164" s="34"/>
      <c r="F164" s="160" t="s">
        <v>1960</v>
      </c>
      <c r="G164" s="34"/>
      <c r="H164" s="34"/>
      <c r="I164" s="161"/>
      <c r="J164" s="34"/>
      <c r="K164" s="34"/>
      <c r="L164" s="35"/>
      <c r="M164" s="162"/>
      <c r="N164" s="163"/>
      <c r="O164" s="55"/>
      <c r="P164" s="55"/>
      <c r="Q164" s="55"/>
      <c r="R164" s="55"/>
      <c r="S164" s="55"/>
      <c r="T164" s="56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9" t="s">
        <v>120</v>
      </c>
      <c r="AU164" s="19" t="s">
        <v>81</v>
      </c>
    </row>
    <row r="165" spans="1:65" s="2" customFormat="1" ht="16.5" customHeight="1">
      <c r="A165" s="34"/>
      <c r="B165" s="145"/>
      <c r="C165" s="146" t="s">
        <v>299</v>
      </c>
      <c r="D165" s="146" t="s">
        <v>184</v>
      </c>
      <c r="E165" s="147" t="s">
        <v>1494</v>
      </c>
      <c r="F165" s="148" t="s">
        <v>1495</v>
      </c>
      <c r="G165" s="149" t="s">
        <v>113</v>
      </c>
      <c r="H165" s="150">
        <v>36</v>
      </c>
      <c r="I165" s="151"/>
      <c r="J165" s="152">
        <f>ROUND(I165*H165,2)</f>
        <v>0</v>
      </c>
      <c r="K165" s="148" t="s">
        <v>188</v>
      </c>
      <c r="L165" s="35"/>
      <c r="M165" s="153" t="s">
        <v>3</v>
      </c>
      <c r="N165" s="154" t="s">
        <v>43</v>
      </c>
      <c r="O165" s="55"/>
      <c r="P165" s="155">
        <f>O165*H165</f>
        <v>0</v>
      </c>
      <c r="Q165" s="155">
        <v>0.00127</v>
      </c>
      <c r="R165" s="155">
        <f>Q165*H165</f>
        <v>0.045720000000000004</v>
      </c>
      <c r="S165" s="155">
        <v>0</v>
      </c>
      <c r="T165" s="15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7" t="s">
        <v>189</v>
      </c>
      <c r="AT165" s="157" t="s">
        <v>184</v>
      </c>
      <c r="AU165" s="157" t="s">
        <v>81</v>
      </c>
      <c r="AY165" s="19" t="s">
        <v>182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9" t="s">
        <v>79</v>
      </c>
      <c r="BK165" s="158">
        <f>ROUND(I165*H165,2)</f>
        <v>0</v>
      </c>
      <c r="BL165" s="19" t="s">
        <v>189</v>
      </c>
      <c r="BM165" s="157" t="s">
        <v>2955</v>
      </c>
    </row>
    <row r="166" spans="1:47" s="2" customFormat="1" ht="12">
      <c r="A166" s="34"/>
      <c r="B166" s="35"/>
      <c r="C166" s="34"/>
      <c r="D166" s="159" t="s">
        <v>120</v>
      </c>
      <c r="E166" s="34"/>
      <c r="F166" s="160" t="s">
        <v>1495</v>
      </c>
      <c r="G166" s="34"/>
      <c r="H166" s="34"/>
      <c r="I166" s="161"/>
      <c r="J166" s="34"/>
      <c r="K166" s="34"/>
      <c r="L166" s="35"/>
      <c r="M166" s="162"/>
      <c r="N166" s="163"/>
      <c r="O166" s="55"/>
      <c r="P166" s="55"/>
      <c r="Q166" s="55"/>
      <c r="R166" s="55"/>
      <c r="S166" s="55"/>
      <c r="T166" s="56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9" t="s">
        <v>120</v>
      </c>
      <c r="AU166" s="19" t="s">
        <v>81</v>
      </c>
    </row>
    <row r="167" spans="1:65" s="2" customFormat="1" ht="16.5" customHeight="1">
      <c r="A167" s="34"/>
      <c r="B167" s="145"/>
      <c r="C167" s="180" t="s">
        <v>304</v>
      </c>
      <c r="D167" s="180" t="s">
        <v>232</v>
      </c>
      <c r="E167" s="181" t="s">
        <v>1497</v>
      </c>
      <c r="F167" s="182" t="s">
        <v>1498</v>
      </c>
      <c r="G167" s="183" t="s">
        <v>254</v>
      </c>
      <c r="H167" s="184">
        <v>0.9</v>
      </c>
      <c r="I167" s="185"/>
      <c r="J167" s="186">
        <f>ROUND(I167*H167,2)</f>
        <v>0</v>
      </c>
      <c r="K167" s="182" t="s">
        <v>188</v>
      </c>
      <c r="L167" s="187"/>
      <c r="M167" s="188" t="s">
        <v>3</v>
      </c>
      <c r="N167" s="189" t="s">
        <v>43</v>
      </c>
      <c r="O167" s="55"/>
      <c r="P167" s="155">
        <f>O167*H167</f>
        <v>0</v>
      </c>
      <c r="Q167" s="155">
        <v>0.001</v>
      </c>
      <c r="R167" s="155">
        <f>Q167*H167</f>
        <v>0.0009000000000000001</v>
      </c>
      <c r="S167" s="155">
        <v>0</v>
      </c>
      <c r="T167" s="15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7" t="s">
        <v>223</v>
      </c>
      <c r="AT167" s="157" t="s">
        <v>232</v>
      </c>
      <c r="AU167" s="157" t="s">
        <v>81</v>
      </c>
      <c r="AY167" s="19" t="s">
        <v>182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9" t="s">
        <v>79</v>
      </c>
      <c r="BK167" s="158">
        <f>ROUND(I167*H167,2)</f>
        <v>0</v>
      </c>
      <c r="BL167" s="19" t="s">
        <v>189</v>
      </c>
      <c r="BM167" s="157" t="s">
        <v>2956</v>
      </c>
    </row>
    <row r="168" spans="1:47" s="2" customFormat="1" ht="12">
      <c r="A168" s="34"/>
      <c r="B168" s="35"/>
      <c r="C168" s="34"/>
      <c r="D168" s="159" t="s">
        <v>120</v>
      </c>
      <c r="E168" s="34"/>
      <c r="F168" s="160" t="s">
        <v>1498</v>
      </c>
      <c r="G168" s="34"/>
      <c r="H168" s="34"/>
      <c r="I168" s="161"/>
      <c r="J168" s="34"/>
      <c r="K168" s="34"/>
      <c r="L168" s="35"/>
      <c r="M168" s="162"/>
      <c r="N168" s="163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120</v>
      </c>
      <c r="AU168" s="19" t="s">
        <v>81</v>
      </c>
    </row>
    <row r="169" spans="2:51" s="13" customFormat="1" ht="12">
      <c r="B169" s="164"/>
      <c r="D169" s="159" t="s">
        <v>191</v>
      </c>
      <c r="E169" s="165" t="s">
        <v>3</v>
      </c>
      <c r="F169" s="166" t="s">
        <v>2957</v>
      </c>
      <c r="H169" s="167">
        <v>0.9</v>
      </c>
      <c r="I169" s="168"/>
      <c r="L169" s="164"/>
      <c r="M169" s="169"/>
      <c r="N169" s="170"/>
      <c r="O169" s="170"/>
      <c r="P169" s="170"/>
      <c r="Q169" s="170"/>
      <c r="R169" s="170"/>
      <c r="S169" s="170"/>
      <c r="T169" s="171"/>
      <c r="AT169" s="165" t="s">
        <v>191</v>
      </c>
      <c r="AU169" s="165" t="s">
        <v>81</v>
      </c>
      <c r="AV169" s="13" t="s">
        <v>81</v>
      </c>
      <c r="AW169" s="13" t="s">
        <v>33</v>
      </c>
      <c r="AX169" s="13" t="s">
        <v>79</v>
      </c>
      <c r="AY169" s="165" t="s">
        <v>182</v>
      </c>
    </row>
    <row r="170" spans="1:65" s="2" customFormat="1" ht="16.5" customHeight="1">
      <c r="A170" s="34"/>
      <c r="B170" s="145"/>
      <c r="C170" s="146" t="s">
        <v>309</v>
      </c>
      <c r="D170" s="146" t="s">
        <v>184</v>
      </c>
      <c r="E170" s="147" t="s">
        <v>1962</v>
      </c>
      <c r="F170" s="148" t="s">
        <v>1963</v>
      </c>
      <c r="G170" s="149" t="s">
        <v>113</v>
      </c>
      <c r="H170" s="150">
        <v>36</v>
      </c>
      <c r="I170" s="151"/>
      <c r="J170" s="152">
        <f>ROUND(I170*H170,2)</f>
        <v>0</v>
      </c>
      <c r="K170" s="148" t="s">
        <v>188</v>
      </c>
      <c r="L170" s="35"/>
      <c r="M170" s="153" t="s">
        <v>3</v>
      </c>
      <c r="N170" s="154" t="s">
        <v>43</v>
      </c>
      <c r="O170" s="55"/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7" t="s">
        <v>189</v>
      </c>
      <c r="AT170" s="157" t="s">
        <v>184</v>
      </c>
      <c r="AU170" s="157" t="s">
        <v>81</v>
      </c>
      <c r="AY170" s="19" t="s">
        <v>182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9" t="s">
        <v>79</v>
      </c>
      <c r="BK170" s="158">
        <f>ROUND(I170*H170,2)</f>
        <v>0</v>
      </c>
      <c r="BL170" s="19" t="s">
        <v>189</v>
      </c>
      <c r="BM170" s="157" t="s">
        <v>2958</v>
      </c>
    </row>
    <row r="171" spans="1:47" s="2" customFormat="1" ht="12">
      <c r="A171" s="34"/>
      <c r="B171" s="35"/>
      <c r="C171" s="34"/>
      <c r="D171" s="159" t="s">
        <v>120</v>
      </c>
      <c r="E171" s="34"/>
      <c r="F171" s="160" t="s">
        <v>1963</v>
      </c>
      <c r="G171" s="34"/>
      <c r="H171" s="34"/>
      <c r="I171" s="161"/>
      <c r="J171" s="34"/>
      <c r="K171" s="34"/>
      <c r="L171" s="35"/>
      <c r="M171" s="162"/>
      <c r="N171" s="163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120</v>
      </c>
      <c r="AU171" s="19" t="s">
        <v>81</v>
      </c>
    </row>
    <row r="172" spans="2:63" s="12" customFormat="1" ht="22.95" customHeight="1">
      <c r="B172" s="132"/>
      <c r="D172" s="133" t="s">
        <v>71</v>
      </c>
      <c r="E172" s="143" t="s">
        <v>81</v>
      </c>
      <c r="F172" s="143" t="s">
        <v>289</v>
      </c>
      <c r="I172" s="135"/>
      <c r="J172" s="144">
        <f>BK172</f>
        <v>0</v>
      </c>
      <c r="L172" s="132"/>
      <c r="M172" s="137"/>
      <c r="N172" s="138"/>
      <c r="O172" s="138"/>
      <c r="P172" s="139">
        <f>SUM(P173:P178)</f>
        <v>0</v>
      </c>
      <c r="Q172" s="138"/>
      <c r="R172" s="139">
        <f>SUM(R173:R178)</f>
        <v>0.16245</v>
      </c>
      <c r="S172" s="138"/>
      <c r="T172" s="140">
        <f>SUM(T173:T178)</f>
        <v>0</v>
      </c>
      <c r="AR172" s="133" t="s">
        <v>79</v>
      </c>
      <c r="AT172" s="141" t="s">
        <v>71</v>
      </c>
      <c r="AU172" s="141" t="s">
        <v>79</v>
      </c>
      <c r="AY172" s="133" t="s">
        <v>182</v>
      </c>
      <c r="BK172" s="142">
        <f>SUM(BK173:BK178)</f>
        <v>0</v>
      </c>
    </row>
    <row r="173" spans="1:65" s="2" customFormat="1" ht="22.8">
      <c r="A173" s="34"/>
      <c r="B173" s="145"/>
      <c r="C173" s="146" t="s">
        <v>314</v>
      </c>
      <c r="D173" s="146" t="s">
        <v>184</v>
      </c>
      <c r="E173" s="147" t="s">
        <v>2959</v>
      </c>
      <c r="F173" s="148" t="s">
        <v>2960</v>
      </c>
      <c r="G173" s="149" t="s">
        <v>113</v>
      </c>
      <c r="H173" s="150">
        <v>95</v>
      </c>
      <c r="I173" s="151"/>
      <c r="J173" s="152">
        <f>ROUND(I173*H173,2)</f>
        <v>0</v>
      </c>
      <c r="K173" s="148" t="s">
        <v>188</v>
      </c>
      <c r="L173" s="35"/>
      <c r="M173" s="153" t="s">
        <v>3</v>
      </c>
      <c r="N173" s="154" t="s">
        <v>43</v>
      </c>
      <c r="O173" s="55"/>
      <c r="P173" s="155">
        <f>O173*H173</f>
        <v>0</v>
      </c>
      <c r="Q173" s="155">
        <v>0.0001</v>
      </c>
      <c r="R173" s="155">
        <f>Q173*H173</f>
        <v>0.0095</v>
      </c>
      <c r="S173" s="155">
        <v>0</v>
      </c>
      <c r="T173" s="15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7" t="s">
        <v>189</v>
      </c>
      <c r="AT173" s="157" t="s">
        <v>184</v>
      </c>
      <c r="AU173" s="157" t="s">
        <v>81</v>
      </c>
      <c r="AY173" s="19" t="s">
        <v>182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9" t="s">
        <v>79</v>
      </c>
      <c r="BK173" s="158">
        <f>ROUND(I173*H173,2)</f>
        <v>0</v>
      </c>
      <c r="BL173" s="19" t="s">
        <v>189</v>
      </c>
      <c r="BM173" s="157" t="s">
        <v>2961</v>
      </c>
    </row>
    <row r="174" spans="1:47" s="2" customFormat="1" ht="19.2">
      <c r="A174" s="34"/>
      <c r="B174" s="35"/>
      <c r="C174" s="34"/>
      <c r="D174" s="159" t="s">
        <v>120</v>
      </c>
      <c r="E174" s="34"/>
      <c r="F174" s="160" t="s">
        <v>2960</v>
      </c>
      <c r="G174" s="34"/>
      <c r="H174" s="34"/>
      <c r="I174" s="161"/>
      <c r="J174" s="34"/>
      <c r="K174" s="34"/>
      <c r="L174" s="35"/>
      <c r="M174" s="162"/>
      <c r="N174" s="163"/>
      <c r="O174" s="55"/>
      <c r="P174" s="55"/>
      <c r="Q174" s="55"/>
      <c r="R174" s="55"/>
      <c r="S174" s="55"/>
      <c r="T174" s="56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120</v>
      </c>
      <c r="AU174" s="19" t="s">
        <v>81</v>
      </c>
    </row>
    <row r="175" spans="2:51" s="13" customFormat="1" ht="12">
      <c r="B175" s="164"/>
      <c r="D175" s="159" t="s">
        <v>191</v>
      </c>
      <c r="E175" s="165" t="s">
        <v>3</v>
      </c>
      <c r="F175" s="166" t="s">
        <v>2962</v>
      </c>
      <c r="H175" s="167">
        <v>95</v>
      </c>
      <c r="I175" s="168"/>
      <c r="L175" s="164"/>
      <c r="M175" s="169"/>
      <c r="N175" s="170"/>
      <c r="O175" s="170"/>
      <c r="P175" s="170"/>
      <c r="Q175" s="170"/>
      <c r="R175" s="170"/>
      <c r="S175" s="170"/>
      <c r="T175" s="171"/>
      <c r="AT175" s="165" t="s">
        <v>191</v>
      </c>
      <c r="AU175" s="165" t="s">
        <v>81</v>
      </c>
      <c r="AV175" s="13" t="s">
        <v>81</v>
      </c>
      <c r="AW175" s="13" t="s">
        <v>33</v>
      </c>
      <c r="AX175" s="13" t="s">
        <v>79</v>
      </c>
      <c r="AY175" s="165" t="s">
        <v>182</v>
      </c>
    </row>
    <row r="176" spans="1:65" s="2" customFormat="1" ht="16.5" customHeight="1">
      <c r="A176" s="34"/>
      <c r="B176" s="145"/>
      <c r="C176" s="180" t="s">
        <v>319</v>
      </c>
      <c r="D176" s="180" t="s">
        <v>232</v>
      </c>
      <c r="E176" s="181" t="s">
        <v>2963</v>
      </c>
      <c r="F176" s="182" t="s">
        <v>2964</v>
      </c>
      <c r="G176" s="183" t="s">
        <v>113</v>
      </c>
      <c r="H176" s="184">
        <v>109.25</v>
      </c>
      <c r="I176" s="185"/>
      <c r="J176" s="186">
        <f>ROUND(I176*H176,2)</f>
        <v>0</v>
      </c>
      <c r="K176" s="182" t="s">
        <v>188</v>
      </c>
      <c r="L176" s="187"/>
      <c r="M176" s="188" t="s">
        <v>3</v>
      </c>
      <c r="N176" s="189" t="s">
        <v>43</v>
      </c>
      <c r="O176" s="55"/>
      <c r="P176" s="155">
        <f>O176*H176</f>
        <v>0</v>
      </c>
      <c r="Q176" s="155">
        <v>0.0014</v>
      </c>
      <c r="R176" s="155">
        <f>Q176*H176</f>
        <v>0.15295</v>
      </c>
      <c r="S176" s="155">
        <v>0</v>
      </c>
      <c r="T176" s="15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7" t="s">
        <v>223</v>
      </c>
      <c r="AT176" s="157" t="s">
        <v>232</v>
      </c>
      <c r="AU176" s="157" t="s">
        <v>81</v>
      </c>
      <c r="AY176" s="19" t="s">
        <v>182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9" t="s">
        <v>79</v>
      </c>
      <c r="BK176" s="158">
        <f>ROUND(I176*H176,2)</f>
        <v>0</v>
      </c>
      <c r="BL176" s="19" t="s">
        <v>189</v>
      </c>
      <c r="BM176" s="157" t="s">
        <v>2965</v>
      </c>
    </row>
    <row r="177" spans="1:47" s="2" customFormat="1" ht="12">
      <c r="A177" s="34"/>
      <c r="B177" s="35"/>
      <c r="C177" s="34"/>
      <c r="D177" s="159" t="s">
        <v>120</v>
      </c>
      <c r="E177" s="34"/>
      <c r="F177" s="160" t="s">
        <v>2964</v>
      </c>
      <c r="G177" s="34"/>
      <c r="H177" s="34"/>
      <c r="I177" s="161"/>
      <c r="J177" s="34"/>
      <c r="K177" s="34"/>
      <c r="L177" s="35"/>
      <c r="M177" s="162"/>
      <c r="N177" s="163"/>
      <c r="O177" s="55"/>
      <c r="P177" s="55"/>
      <c r="Q177" s="55"/>
      <c r="R177" s="55"/>
      <c r="S177" s="55"/>
      <c r="T177" s="5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9" t="s">
        <v>120</v>
      </c>
      <c r="AU177" s="19" t="s">
        <v>81</v>
      </c>
    </row>
    <row r="178" spans="2:51" s="13" customFormat="1" ht="12">
      <c r="B178" s="164"/>
      <c r="D178" s="159" t="s">
        <v>191</v>
      </c>
      <c r="E178" s="165" t="s">
        <v>3</v>
      </c>
      <c r="F178" s="166" t="s">
        <v>2966</v>
      </c>
      <c r="H178" s="167">
        <v>109.25</v>
      </c>
      <c r="I178" s="168"/>
      <c r="L178" s="164"/>
      <c r="M178" s="169"/>
      <c r="N178" s="170"/>
      <c r="O178" s="170"/>
      <c r="P178" s="170"/>
      <c r="Q178" s="170"/>
      <c r="R178" s="170"/>
      <c r="S178" s="170"/>
      <c r="T178" s="171"/>
      <c r="AT178" s="165" t="s">
        <v>191</v>
      </c>
      <c r="AU178" s="165" t="s">
        <v>81</v>
      </c>
      <c r="AV178" s="13" t="s">
        <v>81</v>
      </c>
      <c r="AW178" s="13" t="s">
        <v>33</v>
      </c>
      <c r="AX178" s="13" t="s">
        <v>79</v>
      </c>
      <c r="AY178" s="165" t="s">
        <v>182</v>
      </c>
    </row>
    <row r="179" spans="2:63" s="12" customFormat="1" ht="22.95" customHeight="1">
      <c r="B179" s="132"/>
      <c r="D179" s="133" t="s">
        <v>71</v>
      </c>
      <c r="E179" s="143" t="s">
        <v>189</v>
      </c>
      <c r="F179" s="143" t="s">
        <v>434</v>
      </c>
      <c r="I179" s="135"/>
      <c r="J179" s="144">
        <f>BK179</f>
        <v>0</v>
      </c>
      <c r="L179" s="132"/>
      <c r="M179" s="137"/>
      <c r="N179" s="138"/>
      <c r="O179" s="138"/>
      <c r="P179" s="139">
        <f>SUM(P180:P186)</f>
        <v>0</v>
      </c>
      <c r="Q179" s="138"/>
      <c r="R179" s="139">
        <f>SUM(R180:R186)</f>
        <v>17.962315</v>
      </c>
      <c r="S179" s="138"/>
      <c r="T179" s="140">
        <f>SUM(T180:T186)</f>
        <v>0</v>
      </c>
      <c r="AR179" s="133" t="s">
        <v>79</v>
      </c>
      <c r="AT179" s="141" t="s">
        <v>71</v>
      </c>
      <c r="AU179" s="141" t="s">
        <v>79</v>
      </c>
      <c r="AY179" s="133" t="s">
        <v>182</v>
      </c>
      <c r="BK179" s="142">
        <f>SUM(BK180:BK186)</f>
        <v>0</v>
      </c>
    </row>
    <row r="180" spans="1:65" s="2" customFormat="1" ht="16.5" customHeight="1">
      <c r="A180" s="34"/>
      <c r="B180" s="145"/>
      <c r="C180" s="146" t="s">
        <v>324</v>
      </c>
      <c r="D180" s="146" t="s">
        <v>184</v>
      </c>
      <c r="E180" s="147" t="s">
        <v>2967</v>
      </c>
      <c r="F180" s="148" t="s">
        <v>2968</v>
      </c>
      <c r="G180" s="149" t="s">
        <v>122</v>
      </c>
      <c r="H180" s="150">
        <v>23.75</v>
      </c>
      <c r="I180" s="151"/>
      <c r="J180" s="152">
        <f>ROUND(I180*H180,2)</f>
        <v>0</v>
      </c>
      <c r="K180" s="148" t="s">
        <v>188</v>
      </c>
      <c r="L180" s="35"/>
      <c r="M180" s="153" t="s">
        <v>3</v>
      </c>
      <c r="N180" s="154" t="s">
        <v>43</v>
      </c>
      <c r="O180" s="55"/>
      <c r="P180" s="155">
        <f>O180*H180</f>
        <v>0</v>
      </c>
      <c r="Q180" s="155">
        <v>0</v>
      </c>
      <c r="R180" s="155">
        <f>Q180*H180</f>
        <v>0</v>
      </c>
      <c r="S180" s="155">
        <v>0</v>
      </c>
      <c r="T180" s="15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7" t="s">
        <v>189</v>
      </c>
      <c r="AT180" s="157" t="s">
        <v>184</v>
      </c>
      <c r="AU180" s="157" t="s">
        <v>81</v>
      </c>
      <c r="AY180" s="19" t="s">
        <v>182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9" t="s">
        <v>79</v>
      </c>
      <c r="BK180" s="158">
        <f>ROUND(I180*H180,2)</f>
        <v>0</v>
      </c>
      <c r="BL180" s="19" t="s">
        <v>189</v>
      </c>
      <c r="BM180" s="157" t="s">
        <v>2969</v>
      </c>
    </row>
    <row r="181" spans="1:47" s="2" customFormat="1" ht="12">
      <c r="A181" s="34"/>
      <c r="B181" s="35"/>
      <c r="C181" s="34"/>
      <c r="D181" s="159" t="s">
        <v>120</v>
      </c>
      <c r="E181" s="34"/>
      <c r="F181" s="160" t="s">
        <v>2968</v>
      </c>
      <c r="G181" s="34"/>
      <c r="H181" s="34"/>
      <c r="I181" s="161"/>
      <c r="J181" s="34"/>
      <c r="K181" s="34"/>
      <c r="L181" s="35"/>
      <c r="M181" s="162"/>
      <c r="N181" s="163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120</v>
      </c>
      <c r="AU181" s="19" t="s">
        <v>81</v>
      </c>
    </row>
    <row r="182" spans="2:51" s="13" customFormat="1" ht="12">
      <c r="B182" s="164"/>
      <c r="D182" s="159" t="s">
        <v>191</v>
      </c>
      <c r="E182" s="165" t="s">
        <v>2905</v>
      </c>
      <c r="F182" s="166" t="s">
        <v>2970</v>
      </c>
      <c r="H182" s="167">
        <v>23.75</v>
      </c>
      <c r="I182" s="168"/>
      <c r="L182" s="164"/>
      <c r="M182" s="169"/>
      <c r="N182" s="170"/>
      <c r="O182" s="170"/>
      <c r="P182" s="170"/>
      <c r="Q182" s="170"/>
      <c r="R182" s="170"/>
      <c r="S182" s="170"/>
      <c r="T182" s="171"/>
      <c r="AT182" s="165" t="s">
        <v>191</v>
      </c>
      <c r="AU182" s="165" t="s">
        <v>81</v>
      </c>
      <c r="AV182" s="13" t="s">
        <v>81</v>
      </c>
      <c r="AW182" s="13" t="s">
        <v>33</v>
      </c>
      <c r="AX182" s="13" t="s">
        <v>79</v>
      </c>
      <c r="AY182" s="165" t="s">
        <v>182</v>
      </c>
    </row>
    <row r="183" spans="1:65" s="2" customFormat="1" ht="21.75" customHeight="1">
      <c r="A183" s="34"/>
      <c r="B183" s="145"/>
      <c r="C183" s="146" t="s">
        <v>329</v>
      </c>
      <c r="D183" s="146" t="s">
        <v>184</v>
      </c>
      <c r="E183" s="147" t="s">
        <v>1381</v>
      </c>
      <c r="F183" s="148" t="s">
        <v>1382</v>
      </c>
      <c r="G183" s="149" t="s">
        <v>122</v>
      </c>
      <c r="H183" s="150">
        <v>9.5</v>
      </c>
      <c r="I183" s="151"/>
      <c r="J183" s="152">
        <f>ROUND(I183*H183,2)</f>
        <v>0</v>
      </c>
      <c r="K183" s="148" t="s">
        <v>188</v>
      </c>
      <c r="L183" s="35"/>
      <c r="M183" s="153" t="s">
        <v>3</v>
      </c>
      <c r="N183" s="154" t="s">
        <v>43</v>
      </c>
      <c r="O183" s="55"/>
      <c r="P183" s="155">
        <f>O183*H183</f>
        <v>0</v>
      </c>
      <c r="Q183" s="155">
        <v>1.89077</v>
      </c>
      <c r="R183" s="155">
        <f>Q183*H183</f>
        <v>17.962315</v>
      </c>
      <c r="S183" s="155">
        <v>0</v>
      </c>
      <c r="T183" s="15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7" t="s">
        <v>189</v>
      </c>
      <c r="AT183" s="157" t="s">
        <v>184</v>
      </c>
      <c r="AU183" s="157" t="s">
        <v>81</v>
      </c>
      <c r="AY183" s="19" t="s">
        <v>182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9" t="s">
        <v>79</v>
      </c>
      <c r="BK183" s="158">
        <f>ROUND(I183*H183,2)</f>
        <v>0</v>
      </c>
      <c r="BL183" s="19" t="s">
        <v>189</v>
      </c>
      <c r="BM183" s="157" t="s">
        <v>2971</v>
      </c>
    </row>
    <row r="184" spans="1:47" s="2" customFormat="1" ht="12">
      <c r="A184" s="34"/>
      <c r="B184" s="35"/>
      <c r="C184" s="34"/>
      <c r="D184" s="159" t="s">
        <v>120</v>
      </c>
      <c r="E184" s="34"/>
      <c r="F184" s="160" t="s">
        <v>1382</v>
      </c>
      <c r="G184" s="34"/>
      <c r="H184" s="34"/>
      <c r="I184" s="161"/>
      <c r="J184" s="34"/>
      <c r="K184" s="34"/>
      <c r="L184" s="35"/>
      <c r="M184" s="162"/>
      <c r="N184" s="163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120</v>
      </c>
      <c r="AU184" s="19" t="s">
        <v>81</v>
      </c>
    </row>
    <row r="185" spans="2:51" s="13" customFormat="1" ht="12">
      <c r="B185" s="164"/>
      <c r="D185" s="159" t="s">
        <v>191</v>
      </c>
      <c r="E185" s="165" t="s">
        <v>3</v>
      </c>
      <c r="F185" s="166" t="s">
        <v>2972</v>
      </c>
      <c r="H185" s="167">
        <v>9.5</v>
      </c>
      <c r="I185" s="168"/>
      <c r="L185" s="164"/>
      <c r="M185" s="169"/>
      <c r="N185" s="170"/>
      <c r="O185" s="170"/>
      <c r="P185" s="170"/>
      <c r="Q185" s="170"/>
      <c r="R185" s="170"/>
      <c r="S185" s="170"/>
      <c r="T185" s="171"/>
      <c r="AT185" s="165" t="s">
        <v>191</v>
      </c>
      <c r="AU185" s="165" t="s">
        <v>81</v>
      </c>
      <c r="AV185" s="13" t="s">
        <v>81</v>
      </c>
      <c r="AW185" s="13" t="s">
        <v>33</v>
      </c>
      <c r="AX185" s="13" t="s">
        <v>72</v>
      </c>
      <c r="AY185" s="165" t="s">
        <v>182</v>
      </c>
    </row>
    <row r="186" spans="2:51" s="14" customFormat="1" ht="12">
      <c r="B186" s="172"/>
      <c r="D186" s="159" t="s">
        <v>191</v>
      </c>
      <c r="E186" s="173" t="s">
        <v>1271</v>
      </c>
      <c r="F186" s="174" t="s">
        <v>211</v>
      </c>
      <c r="H186" s="175">
        <v>9.5</v>
      </c>
      <c r="I186" s="176"/>
      <c r="L186" s="172"/>
      <c r="M186" s="177"/>
      <c r="N186" s="178"/>
      <c r="O186" s="178"/>
      <c r="P186" s="178"/>
      <c r="Q186" s="178"/>
      <c r="R186" s="178"/>
      <c r="S186" s="178"/>
      <c r="T186" s="179"/>
      <c r="AT186" s="173" t="s">
        <v>191</v>
      </c>
      <c r="AU186" s="173" t="s">
        <v>81</v>
      </c>
      <c r="AV186" s="14" t="s">
        <v>189</v>
      </c>
      <c r="AW186" s="14" t="s">
        <v>33</v>
      </c>
      <c r="AX186" s="14" t="s">
        <v>79</v>
      </c>
      <c r="AY186" s="173" t="s">
        <v>182</v>
      </c>
    </row>
    <row r="187" spans="2:63" s="12" customFormat="1" ht="22.95" customHeight="1">
      <c r="B187" s="132"/>
      <c r="D187" s="133" t="s">
        <v>71</v>
      </c>
      <c r="E187" s="143" t="s">
        <v>223</v>
      </c>
      <c r="F187" s="143" t="s">
        <v>553</v>
      </c>
      <c r="I187" s="135"/>
      <c r="J187" s="144">
        <f>BK187</f>
        <v>0</v>
      </c>
      <c r="L187" s="132"/>
      <c r="M187" s="137"/>
      <c r="N187" s="138"/>
      <c r="O187" s="138"/>
      <c r="P187" s="139">
        <f>SUM(P188:P222)</f>
        <v>0</v>
      </c>
      <c r="Q187" s="138"/>
      <c r="R187" s="139">
        <f>SUM(R188:R222)</f>
        <v>0.128472</v>
      </c>
      <c r="S187" s="138"/>
      <c r="T187" s="140">
        <f>SUM(T188:T222)</f>
        <v>0</v>
      </c>
      <c r="AR187" s="133" t="s">
        <v>79</v>
      </c>
      <c r="AT187" s="141" t="s">
        <v>71</v>
      </c>
      <c r="AU187" s="141" t="s">
        <v>79</v>
      </c>
      <c r="AY187" s="133" t="s">
        <v>182</v>
      </c>
      <c r="BK187" s="142">
        <f>SUM(BK188:BK222)</f>
        <v>0</v>
      </c>
    </row>
    <row r="188" spans="1:65" s="2" customFormat="1" ht="22.8">
      <c r="A188" s="34"/>
      <c r="B188" s="145"/>
      <c r="C188" s="146" t="s">
        <v>336</v>
      </c>
      <c r="D188" s="146" t="s">
        <v>184</v>
      </c>
      <c r="E188" s="147" t="s">
        <v>2973</v>
      </c>
      <c r="F188" s="148" t="s">
        <v>2974</v>
      </c>
      <c r="G188" s="149" t="s">
        <v>117</v>
      </c>
      <c r="H188" s="150">
        <v>95</v>
      </c>
      <c r="I188" s="151"/>
      <c r="J188" s="152">
        <f>ROUND(I188*H188,2)</f>
        <v>0</v>
      </c>
      <c r="K188" s="148" t="s">
        <v>188</v>
      </c>
      <c r="L188" s="35"/>
      <c r="M188" s="153" t="s">
        <v>3</v>
      </c>
      <c r="N188" s="154" t="s">
        <v>43</v>
      </c>
      <c r="O188" s="55"/>
      <c r="P188" s="155">
        <f>O188*H188</f>
        <v>0</v>
      </c>
      <c r="Q188" s="155">
        <v>0</v>
      </c>
      <c r="R188" s="155">
        <f>Q188*H188</f>
        <v>0</v>
      </c>
      <c r="S188" s="155">
        <v>0</v>
      </c>
      <c r="T188" s="15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57" t="s">
        <v>189</v>
      </c>
      <c r="AT188" s="157" t="s">
        <v>184</v>
      </c>
      <c r="AU188" s="157" t="s">
        <v>81</v>
      </c>
      <c r="AY188" s="19" t="s">
        <v>182</v>
      </c>
      <c r="BE188" s="158">
        <f>IF(N188="základní",J188,0)</f>
        <v>0</v>
      </c>
      <c r="BF188" s="158">
        <f>IF(N188="snížená",J188,0)</f>
        <v>0</v>
      </c>
      <c r="BG188" s="158">
        <f>IF(N188="zákl. přenesená",J188,0)</f>
        <v>0</v>
      </c>
      <c r="BH188" s="158">
        <f>IF(N188="sníž. přenesená",J188,0)</f>
        <v>0</v>
      </c>
      <c r="BI188" s="158">
        <f>IF(N188="nulová",J188,0)</f>
        <v>0</v>
      </c>
      <c r="BJ188" s="19" t="s">
        <v>79</v>
      </c>
      <c r="BK188" s="158">
        <f>ROUND(I188*H188,2)</f>
        <v>0</v>
      </c>
      <c r="BL188" s="19" t="s">
        <v>189</v>
      </c>
      <c r="BM188" s="157" t="s">
        <v>2975</v>
      </c>
    </row>
    <row r="189" spans="1:47" s="2" customFormat="1" ht="19.2">
      <c r="A189" s="34"/>
      <c r="B189" s="35"/>
      <c r="C189" s="34"/>
      <c r="D189" s="159" t="s">
        <v>120</v>
      </c>
      <c r="E189" s="34"/>
      <c r="F189" s="160" t="s">
        <v>2974</v>
      </c>
      <c r="G189" s="34"/>
      <c r="H189" s="34"/>
      <c r="I189" s="161"/>
      <c r="J189" s="34"/>
      <c r="K189" s="34"/>
      <c r="L189" s="35"/>
      <c r="M189" s="162"/>
      <c r="N189" s="163"/>
      <c r="O189" s="55"/>
      <c r="P189" s="55"/>
      <c r="Q189" s="55"/>
      <c r="R189" s="55"/>
      <c r="S189" s="55"/>
      <c r="T189" s="56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9" t="s">
        <v>120</v>
      </c>
      <c r="AU189" s="19" t="s">
        <v>81</v>
      </c>
    </row>
    <row r="190" spans="2:51" s="13" customFormat="1" ht="12">
      <c r="B190" s="164"/>
      <c r="D190" s="159" t="s">
        <v>191</v>
      </c>
      <c r="E190" s="165" t="s">
        <v>3</v>
      </c>
      <c r="F190" s="166" t="s">
        <v>2976</v>
      </c>
      <c r="H190" s="167">
        <v>95</v>
      </c>
      <c r="I190" s="168"/>
      <c r="L190" s="164"/>
      <c r="M190" s="169"/>
      <c r="N190" s="170"/>
      <c r="O190" s="170"/>
      <c r="P190" s="170"/>
      <c r="Q190" s="170"/>
      <c r="R190" s="170"/>
      <c r="S190" s="170"/>
      <c r="T190" s="171"/>
      <c r="AT190" s="165" t="s">
        <v>191</v>
      </c>
      <c r="AU190" s="165" t="s">
        <v>81</v>
      </c>
      <c r="AV190" s="13" t="s">
        <v>81</v>
      </c>
      <c r="AW190" s="13" t="s">
        <v>33</v>
      </c>
      <c r="AX190" s="13" t="s">
        <v>72</v>
      </c>
      <c r="AY190" s="165" t="s">
        <v>182</v>
      </c>
    </row>
    <row r="191" spans="2:51" s="14" customFormat="1" ht="12">
      <c r="B191" s="172"/>
      <c r="D191" s="159" t="s">
        <v>191</v>
      </c>
      <c r="E191" s="173" t="s">
        <v>2908</v>
      </c>
      <c r="F191" s="174" t="s">
        <v>211</v>
      </c>
      <c r="H191" s="175">
        <v>95</v>
      </c>
      <c r="I191" s="176"/>
      <c r="L191" s="172"/>
      <c r="M191" s="177"/>
      <c r="N191" s="178"/>
      <c r="O191" s="178"/>
      <c r="P191" s="178"/>
      <c r="Q191" s="178"/>
      <c r="R191" s="178"/>
      <c r="S191" s="178"/>
      <c r="T191" s="179"/>
      <c r="AT191" s="173" t="s">
        <v>191</v>
      </c>
      <c r="AU191" s="173" t="s">
        <v>81</v>
      </c>
      <c r="AV191" s="14" t="s">
        <v>189</v>
      </c>
      <c r="AW191" s="14" t="s">
        <v>33</v>
      </c>
      <c r="AX191" s="14" t="s">
        <v>79</v>
      </c>
      <c r="AY191" s="173" t="s">
        <v>182</v>
      </c>
    </row>
    <row r="192" spans="1:65" s="2" customFormat="1" ht="16.5" customHeight="1">
      <c r="A192" s="34"/>
      <c r="B192" s="145"/>
      <c r="C192" s="180" t="s">
        <v>341</v>
      </c>
      <c r="D192" s="180" t="s">
        <v>232</v>
      </c>
      <c r="E192" s="181" t="s">
        <v>2977</v>
      </c>
      <c r="F192" s="182" t="s">
        <v>2978</v>
      </c>
      <c r="G192" s="183" t="s">
        <v>117</v>
      </c>
      <c r="H192" s="184">
        <v>96.9</v>
      </c>
      <c r="I192" s="185"/>
      <c r="J192" s="186">
        <f>ROUND(I192*H192,2)</f>
        <v>0</v>
      </c>
      <c r="K192" s="182" t="s">
        <v>188</v>
      </c>
      <c r="L192" s="187"/>
      <c r="M192" s="188" t="s">
        <v>3</v>
      </c>
      <c r="N192" s="189" t="s">
        <v>43</v>
      </c>
      <c r="O192" s="55"/>
      <c r="P192" s="155">
        <f>O192*H192</f>
        <v>0</v>
      </c>
      <c r="Q192" s="155">
        <v>0.00028</v>
      </c>
      <c r="R192" s="155">
        <f>Q192*H192</f>
        <v>0.027132</v>
      </c>
      <c r="S192" s="155">
        <v>0</v>
      </c>
      <c r="T192" s="15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7" t="s">
        <v>223</v>
      </c>
      <c r="AT192" s="157" t="s">
        <v>232</v>
      </c>
      <c r="AU192" s="157" t="s">
        <v>81</v>
      </c>
      <c r="AY192" s="19" t="s">
        <v>182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9" t="s">
        <v>79</v>
      </c>
      <c r="BK192" s="158">
        <f>ROUND(I192*H192,2)</f>
        <v>0</v>
      </c>
      <c r="BL192" s="19" t="s">
        <v>189</v>
      </c>
      <c r="BM192" s="157" t="s">
        <v>2979</v>
      </c>
    </row>
    <row r="193" spans="1:47" s="2" customFormat="1" ht="12">
      <c r="A193" s="34"/>
      <c r="B193" s="35"/>
      <c r="C193" s="34"/>
      <c r="D193" s="159" t="s">
        <v>120</v>
      </c>
      <c r="E193" s="34"/>
      <c r="F193" s="160" t="s">
        <v>2978</v>
      </c>
      <c r="G193" s="34"/>
      <c r="H193" s="34"/>
      <c r="I193" s="161"/>
      <c r="J193" s="34"/>
      <c r="K193" s="34"/>
      <c r="L193" s="35"/>
      <c r="M193" s="162"/>
      <c r="N193" s="163"/>
      <c r="O193" s="55"/>
      <c r="P193" s="55"/>
      <c r="Q193" s="55"/>
      <c r="R193" s="55"/>
      <c r="S193" s="55"/>
      <c r="T193" s="56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9" t="s">
        <v>120</v>
      </c>
      <c r="AU193" s="19" t="s">
        <v>81</v>
      </c>
    </row>
    <row r="194" spans="1:47" s="2" customFormat="1" ht="19.2">
      <c r="A194" s="34"/>
      <c r="B194" s="35"/>
      <c r="C194" s="34"/>
      <c r="D194" s="159" t="s">
        <v>652</v>
      </c>
      <c r="E194" s="34"/>
      <c r="F194" s="197" t="s">
        <v>2137</v>
      </c>
      <c r="G194" s="34"/>
      <c r="H194" s="34"/>
      <c r="I194" s="161"/>
      <c r="J194" s="34"/>
      <c r="K194" s="34"/>
      <c r="L194" s="35"/>
      <c r="M194" s="162"/>
      <c r="N194" s="163"/>
      <c r="O194" s="55"/>
      <c r="P194" s="55"/>
      <c r="Q194" s="55"/>
      <c r="R194" s="55"/>
      <c r="S194" s="55"/>
      <c r="T194" s="56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9" t="s">
        <v>652</v>
      </c>
      <c r="AU194" s="19" t="s">
        <v>81</v>
      </c>
    </row>
    <row r="195" spans="2:51" s="13" customFormat="1" ht="12">
      <c r="B195" s="164"/>
      <c r="D195" s="159" t="s">
        <v>191</v>
      </c>
      <c r="E195" s="165" t="s">
        <v>3</v>
      </c>
      <c r="F195" s="166" t="s">
        <v>2980</v>
      </c>
      <c r="H195" s="167">
        <v>95</v>
      </c>
      <c r="I195" s="168"/>
      <c r="L195" s="164"/>
      <c r="M195" s="169"/>
      <c r="N195" s="170"/>
      <c r="O195" s="170"/>
      <c r="P195" s="170"/>
      <c r="Q195" s="170"/>
      <c r="R195" s="170"/>
      <c r="S195" s="170"/>
      <c r="T195" s="171"/>
      <c r="AT195" s="165" t="s">
        <v>191</v>
      </c>
      <c r="AU195" s="165" t="s">
        <v>81</v>
      </c>
      <c r="AV195" s="13" t="s">
        <v>81</v>
      </c>
      <c r="AW195" s="13" t="s">
        <v>33</v>
      </c>
      <c r="AX195" s="13" t="s">
        <v>72</v>
      </c>
      <c r="AY195" s="165" t="s">
        <v>182</v>
      </c>
    </row>
    <row r="196" spans="2:51" s="13" customFormat="1" ht="12">
      <c r="B196" s="164"/>
      <c r="D196" s="159" t="s">
        <v>191</v>
      </c>
      <c r="E196" s="165" t="s">
        <v>3</v>
      </c>
      <c r="F196" s="166" t="s">
        <v>2981</v>
      </c>
      <c r="H196" s="167">
        <v>96.9</v>
      </c>
      <c r="I196" s="168"/>
      <c r="L196" s="164"/>
      <c r="M196" s="169"/>
      <c r="N196" s="170"/>
      <c r="O196" s="170"/>
      <c r="P196" s="170"/>
      <c r="Q196" s="170"/>
      <c r="R196" s="170"/>
      <c r="S196" s="170"/>
      <c r="T196" s="171"/>
      <c r="AT196" s="165" t="s">
        <v>191</v>
      </c>
      <c r="AU196" s="165" t="s">
        <v>81</v>
      </c>
      <c r="AV196" s="13" t="s">
        <v>81</v>
      </c>
      <c r="AW196" s="13" t="s">
        <v>33</v>
      </c>
      <c r="AX196" s="13" t="s">
        <v>79</v>
      </c>
      <c r="AY196" s="165" t="s">
        <v>182</v>
      </c>
    </row>
    <row r="197" spans="1:65" s="2" customFormat="1" ht="22.8">
      <c r="A197" s="34"/>
      <c r="B197" s="145"/>
      <c r="C197" s="146" t="s">
        <v>347</v>
      </c>
      <c r="D197" s="146" t="s">
        <v>184</v>
      </c>
      <c r="E197" s="147" t="s">
        <v>2982</v>
      </c>
      <c r="F197" s="148" t="s">
        <v>2983</v>
      </c>
      <c r="G197" s="149" t="s">
        <v>344</v>
      </c>
      <c r="H197" s="150">
        <v>1</v>
      </c>
      <c r="I197" s="151"/>
      <c r="J197" s="152">
        <f>ROUND(I197*H197,2)</f>
        <v>0</v>
      </c>
      <c r="K197" s="148" t="s">
        <v>188</v>
      </c>
      <c r="L197" s="35"/>
      <c r="M197" s="153" t="s">
        <v>3</v>
      </c>
      <c r="N197" s="154" t="s">
        <v>43</v>
      </c>
      <c r="O197" s="55"/>
      <c r="P197" s="155">
        <f>O197*H197</f>
        <v>0</v>
      </c>
      <c r="Q197" s="155">
        <v>0</v>
      </c>
      <c r="R197" s="155">
        <f>Q197*H197</f>
        <v>0</v>
      </c>
      <c r="S197" s="155">
        <v>0</v>
      </c>
      <c r="T197" s="15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7" t="s">
        <v>189</v>
      </c>
      <c r="AT197" s="157" t="s">
        <v>184</v>
      </c>
      <c r="AU197" s="157" t="s">
        <v>81</v>
      </c>
      <c r="AY197" s="19" t="s">
        <v>182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9" t="s">
        <v>79</v>
      </c>
      <c r="BK197" s="158">
        <f>ROUND(I197*H197,2)</f>
        <v>0</v>
      </c>
      <c r="BL197" s="19" t="s">
        <v>189</v>
      </c>
      <c r="BM197" s="157" t="s">
        <v>2984</v>
      </c>
    </row>
    <row r="198" spans="1:47" s="2" customFormat="1" ht="19.2">
      <c r="A198" s="34"/>
      <c r="B198" s="35"/>
      <c r="C198" s="34"/>
      <c r="D198" s="159" t="s">
        <v>120</v>
      </c>
      <c r="E198" s="34"/>
      <c r="F198" s="160" t="s">
        <v>2983</v>
      </c>
      <c r="G198" s="34"/>
      <c r="H198" s="34"/>
      <c r="I198" s="161"/>
      <c r="J198" s="34"/>
      <c r="K198" s="34"/>
      <c r="L198" s="35"/>
      <c r="M198" s="162"/>
      <c r="N198" s="163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120</v>
      </c>
      <c r="AU198" s="19" t="s">
        <v>81</v>
      </c>
    </row>
    <row r="199" spans="1:65" s="2" customFormat="1" ht="16.5" customHeight="1">
      <c r="A199" s="34"/>
      <c r="B199" s="145"/>
      <c r="C199" s="180" t="s">
        <v>355</v>
      </c>
      <c r="D199" s="180" t="s">
        <v>232</v>
      </c>
      <c r="E199" s="181" t="s">
        <v>2985</v>
      </c>
      <c r="F199" s="182" t="s">
        <v>2986</v>
      </c>
      <c r="G199" s="183" t="s">
        <v>2987</v>
      </c>
      <c r="H199" s="184">
        <v>1</v>
      </c>
      <c r="I199" s="185"/>
      <c r="J199" s="186">
        <f>ROUND(I199*H199,2)</f>
        <v>0</v>
      </c>
      <c r="K199" s="182" t="s">
        <v>3</v>
      </c>
      <c r="L199" s="187"/>
      <c r="M199" s="188" t="s">
        <v>3</v>
      </c>
      <c r="N199" s="189" t="s">
        <v>43</v>
      </c>
      <c r="O199" s="55"/>
      <c r="P199" s="155">
        <f>O199*H199</f>
        <v>0</v>
      </c>
      <c r="Q199" s="155">
        <v>0.00345</v>
      </c>
      <c r="R199" s="155">
        <f>Q199*H199</f>
        <v>0.00345</v>
      </c>
      <c r="S199" s="155">
        <v>0</v>
      </c>
      <c r="T199" s="15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7" t="s">
        <v>223</v>
      </c>
      <c r="AT199" s="157" t="s">
        <v>232</v>
      </c>
      <c r="AU199" s="157" t="s">
        <v>81</v>
      </c>
      <c r="AY199" s="19" t="s">
        <v>182</v>
      </c>
      <c r="BE199" s="158">
        <f>IF(N199="základní",J199,0)</f>
        <v>0</v>
      </c>
      <c r="BF199" s="158">
        <f>IF(N199="snížená",J199,0)</f>
        <v>0</v>
      </c>
      <c r="BG199" s="158">
        <f>IF(N199="zákl. přenesená",J199,0)</f>
        <v>0</v>
      </c>
      <c r="BH199" s="158">
        <f>IF(N199="sníž. přenesená",J199,0)</f>
        <v>0</v>
      </c>
      <c r="BI199" s="158">
        <f>IF(N199="nulová",J199,0)</f>
        <v>0</v>
      </c>
      <c r="BJ199" s="19" t="s">
        <v>79</v>
      </c>
      <c r="BK199" s="158">
        <f>ROUND(I199*H199,2)</f>
        <v>0</v>
      </c>
      <c r="BL199" s="19" t="s">
        <v>189</v>
      </c>
      <c r="BM199" s="157" t="s">
        <v>2988</v>
      </c>
    </row>
    <row r="200" spans="1:47" s="2" customFormat="1" ht="12">
      <c r="A200" s="34"/>
      <c r="B200" s="35"/>
      <c r="C200" s="34"/>
      <c r="D200" s="159" t="s">
        <v>120</v>
      </c>
      <c r="E200" s="34"/>
      <c r="F200" s="160" t="s">
        <v>2986</v>
      </c>
      <c r="G200" s="34"/>
      <c r="H200" s="34"/>
      <c r="I200" s="161"/>
      <c r="J200" s="34"/>
      <c r="K200" s="34"/>
      <c r="L200" s="35"/>
      <c r="M200" s="162"/>
      <c r="N200" s="163"/>
      <c r="O200" s="55"/>
      <c r="P200" s="55"/>
      <c r="Q200" s="55"/>
      <c r="R200" s="55"/>
      <c r="S200" s="55"/>
      <c r="T200" s="56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9" t="s">
        <v>120</v>
      </c>
      <c r="AU200" s="19" t="s">
        <v>81</v>
      </c>
    </row>
    <row r="201" spans="1:65" s="2" customFormat="1" ht="16.5" customHeight="1">
      <c r="A201" s="34"/>
      <c r="B201" s="145"/>
      <c r="C201" s="146" t="s">
        <v>360</v>
      </c>
      <c r="D201" s="146" t="s">
        <v>184</v>
      </c>
      <c r="E201" s="147" t="s">
        <v>2989</v>
      </c>
      <c r="F201" s="148" t="s">
        <v>2990</v>
      </c>
      <c r="G201" s="149" t="s">
        <v>117</v>
      </c>
      <c r="H201" s="150">
        <v>95</v>
      </c>
      <c r="I201" s="151"/>
      <c r="J201" s="152">
        <f>ROUND(I201*H201,2)</f>
        <v>0</v>
      </c>
      <c r="K201" s="148" t="s">
        <v>188</v>
      </c>
      <c r="L201" s="35"/>
      <c r="M201" s="153" t="s">
        <v>3</v>
      </c>
      <c r="N201" s="154" t="s">
        <v>43</v>
      </c>
      <c r="O201" s="55"/>
      <c r="P201" s="155">
        <f>O201*H201</f>
        <v>0</v>
      </c>
      <c r="Q201" s="155">
        <v>0</v>
      </c>
      <c r="R201" s="155">
        <f>Q201*H201</f>
        <v>0</v>
      </c>
      <c r="S201" s="155">
        <v>0</v>
      </c>
      <c r="T201" s="15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57" t="s">
        <v>189</v>
      </c>
      <c r="AT201" s="157" t="s">
        <v>184</v>
      </c>
      <c r="AU201" s="157" t="s">
        <v>81</v>
      </c>
      <c r="AY201" s="19" t="s">
        <v>182</v>
      </c>
      <c r="BE201" s="158">
        <f>IF(N201="základní",J201,0)</f>
        <v>0</v>
      </c>
      <c r="BF201" s="158">
        <f>IF(N201="snížená",J201,0)</f>
        <v>0</v>
      </c>
      <c r="BG201" s="158">
        <f>IF(N201="zákl. přenesená",J201,0)</f>
        <v>0</v>
      </c>
      <c r="BH201" s="158">
        <f>IF(N201="sníž. přenesená",J201,0)</f>
        <v>0</v>
      </c>
      <c r="BI201" s="158">
        <f>IF(N201="nulová",J201,0)</f>
        <v>0</v>
      </c>
      <c r="BJ201" s="19" t="s">
        <v>79</v>
      </c>
      <c r="BK201" s="158">
        <f>ROUND(I201*H201,2)</f>
        <v>0</v>
      </c>
      <c r="BL201" s="19" t="s">
        <v>189</v>
      </c>
      <c r="BM201" s="157" t="s">
        <v>2991</v>
      </c>
    </row>
    <row r="202" spans="1:47" s="2" customFormat="1" ht="12">
      <c r="A202" s="34"/>
      <c r="B202" s="35"/>
      <c r="C202" s="34"/>
      <c r="D202" s="159" t="s">
        <v>120</v>
      </c>
      <c r="E202" s="34"/>
      <c r="F202" s="160" t="s">
        <v>2990</v>
      </c>
      <c r="G202" s="34"/>
      <c r="H202" s="34"/>
      <c r="I202" s="161"/>
      <c r="J202" s="34"/>
      <c r="K202" s="34"/>
      <c r="L202" s="35"/>
      <c r="M202" s="162"/>
      <c r="N202" s="163"/>
      <c r="O202" s="55"/>
      <c r="P202" s="55"/>
      <c r="Q202" s="55"/>
      <c r="R202" s="55"/>
      <c r="S202" s="55"/>
      <c r="T202" s="56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9" t="s">
        <v>120</v>
      </c>
      <c r="AU202" s="19" t="s">
        <v>81</v>
      </c>
    </row>
    <row r="203" spans="2:51" s="13" customFormat="1" ht="12">
      <c r="B203" s="164"/>
      <c r="D203" s="159" t="s">
        <v>191</v>
      </c>
      <c r="E203" s="165" t="s">
        <v>3</v>
      </c>
      <c r="F203" s="166" t="s">
        <v>2908</v>
      </c>
      <c r="H203" s="167">
        <v>95</v>
      </c>
      <c r="I203" s="168"/>
      <c r="L203" s="164"/>
      <c r="M203" s="169"/>
      <c r="N203" s="170"/>
      <c r="O203" s="170"/>
      <c r="P203" s="170"/>
      <c r="Q203" s="170"/>
      <c r="R203" s="170"/>
      <c r="S203" s="170"/>
      <c r="T203" s="171"/>
      <c r="AT203" s="165" t="s">
        <v>191</v>
      </c>
      <c r="AU203" s="165" t="s">
        <v>81</v>
      </c>
      <c r="AV203" s="13" t="s">
        <v>81</v>
      </c>
      <c r="AW203" s="13" t="s">
        <v>33</v>
      </c>
      <c r="AX203" s="13" t="s">
        <v>79</v>
      </c>
      <c r="AY203" s="165" t="s">
        <v>182</v>
      </c>
    </row>
    <row r="204" spans="1:65" s="2" customFormat="1" ht="16.5" customHeight="1">
      <c r="A204" s="34"/>
      <c r="B204" s="145"/>
      <c r="C204" s="146" t="s">
        <v>365</v>
      </c>
      <c r="D204" s="146" t="s">
        <v>184</v>
      </c>
      <c r="E204" s="147" t="s">
        <v>2632</v>
      </c>
      <c r="F204" s="148" t="s">
        <v>2633</v>
      </c>
      <c r="G204" s="149" t="s">
        <v>117</v>
      </c>
      <c r="H204" s="150">
        <v>95</v>
      </c>
      <c r="I204" s="151"/>
      <c r="J204" s="152">
        <f>ROUND(I204*H204,2)</f>
        <v>0</v>
      </c>
      <c r="K204" s="148" t="s">
        <v>188</v>
      </c>
      <c r="L204" s="35"/>
      <c r="M204" s="153" t="s">
        <v>3</v>
      </c>
      <c r="N204" s="154" t="s">
        <v>43</v>
      </c>
      <c r="O204" s="55"/>
      <c r="P204" s="155">
        <f>O204*H204</f>
        <v>0</v>
      </c>
      <c r="Q204" s="155">
        <v>0</v>
      </c>
      <c r="R204" s="155">
        <f>Q204*H204</f>
        <v>0</v>
      </c>
      <c r="S204" s="155">
        <v>0</v>
      </c>
      <c r="T204" s="15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7" t="s">
        <v>189</v>
      </c>
      <c r="AT204" s="157" t="s">
        <v>184</v>
      </c>
      <c r="AU204" s="157" t="s">
        <v>81</v>
      </c>
      <c r="AY204" s="19" t="s">
        <v>182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9" t="s">
        <v>79</v>
      </c>
      <c r="BK204" s="158">
        <f>ROUND(I204*H204,2)</f>
        <v>0</v>
      </c>
      <c r="BL204" s="19" t="s">
        <v>189</v>
      </c>
      <c r="BM204" s="157" t="s">
        <v>2992</v>
      </c>
    </row>
    <row r="205" spans="1:47" s="2" customFormat="1" ht="12">
      <c r="A205" s="34"/>
      <c r="B205" s="35"/>
      <c r="C205" s="34"/>
      <c r="D205" s="159" t="s">
        <v>120</v>
      </c>
      <c r="E205" s="34"/>
      <c r="F205" s="160" t="s">
        <v>2633</v>
      </c>
      <c r="G205" s="34"/>
      <c r="H205" s="34"/>
      <c r="I205" s="161"/>
      <c r="J205" s="34"/>
      <c r="K205" s="34"/>
      <c r="L205" s="35"/>
      <c r="M205" s="162"/>
      <c r="N205" s="163"/>
      <c r="O205" s="55"/>
      <c r="P205" s="55"/>
      <c r="Q205" s="55"/>
      <c r="R205" s="55"/>
      <c r="S205" s="55"/>
      <c r="T205" s="56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9" t="s">
        <v>120</v>
      </c>
      <c r="AU205" s="19" t="s">
        <v>81</v>
      </c>
    </row>
    <row r="206" spans="2:51" s="13" customFormat="1" ht="12">
      <c r="B206" s="164"/>
      <c r="D206" s="159" t="s">
        <v>191</v>
      </c>
      <c r="E206" s="165" t="s">
        <v>3</v>
      </c>
      <c r="F206" s="166" t="s">
        <v>2908</v>
      </c>
      <c r="H206" s="167">
        <v>95</v>
      </c>
      <c r="I206" s="168"/>
      <c r="L206" s="164"/>
      <c r="M206" s="169"/>
      <c r="N206" s="170"/>
      <c r="O206" s="170"/>
      <c r="P206" s="170"/>
      <c r="Q206" s="170"/>
      <c r="R206" s="170"/>
      <c r="S206" s="170"/>
      <c r="T206" s="171"/>
      <c r="AT206" s="165" t="s">
        <v>191</v>
      </c>
      <c r="AU206" s="165" t="s">
        <v>81</v>
      </c>
      <c r="AV206" s="13" t="s">
        <v>81</v>
      </c>
      <c r="AW206" s="13" t="s">
        <v>33</v>
      </c>
      <c r="AX206" s="13" t="s">
        <v>79</v>
      </c>
      <c r="AY206" s="165" t="s">
        <v>182</v>
      </c>
    </row>
    <row r="207" spans="1:65" s="2" customFormat="1" ht="16.5" customHeight="1">
      <c r="A207" s="34"/>
      <c r="B207" s="145"/>
      <c r="C207" s="146" t="s">
        <v>370</v>
      </c>
      <c r="D207" s="146" t="s">
        <v>184</v>
      </c>
      <c r="E207" s="147" t="s">
        <v>2993</v>
      </c>
      <c r="F207" s="148" t="s">
        <v>2994</v>
      </c>
      <c r="G207" s="149" t="s">
        <v>344</v>
      </c>
      <c r="H207" s="150">
        <v>1</v>
      </c>
      <c r="I207" s="151"/>
      <c r="J207" s="152">
        <f>ROUND(I207*H207,2)</f>
        <v>0</v>
      </c>
      <c r="K207" s="148" t="s">
        <v>188</v>
      </c>
      <c r="L207" s="35"/>
      <c r="M207" s="153" t="s">
        <v>3</v>
      </c>
      <c r="N207" s="154" t="s">
        <v>43</v>
      </c>
      <c r="O207" s="55"/>
      <c r="P207" s="155">
        <f>O207*H207</f>
        <v>0</v>
      </c>
      <c r="Q207" s="155">
        <v>0.06383</v>
      </c>
      <c r="R207" s="155">
        <f>Q207*H207</f>
        <v>0.06383</v>
      </c>
      <c r="S207" s="155">
        <v>0</v>
      </c>
      <c r="T207" s="15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57" t="s">
        <v>189</v>
      </c>
      <c r="AT207" s="157" t="s">
        <v>184</v>
      </c>
      <c r="AU207" s="157" t="s">
        <v>81</v>
      </c>
      <c r="AY207" s="19" t="s">
        <v>182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19" t="s">
        <v>79</v>
      </c>
      <c r="BK207" s="158">
        <f>ROUND(I207*H207,2)</f>
        <v>0</v>
      </c>
      <c r="BL207" s="19" t="s">
        <v>189</v>
      </c>
      <c r="BM207" s="157" t="s">
        <v>2995</v>
      </c>
    </row>
    <row r="208" spans="1:47" s="2" customFormat="1" ht="12">
      <c r="A208" s="34"/>
      <c r="B208" s="35"/>
      <c r="C208" s="34"/>
      <c r="D208" s="159" t="s">
        <v>120</v>
      </c>
      <c r="E208" s="34"/>
      <c r="F208" s="160" t="s">
        <v>2994</v>
      </c>
      <c r="G208" s="34"/>
      <c r="H208" s="34"/>
      <c r="I208" s="161"/>
      <c r="J208" s="34"/>
      <c r="K208" s="34"/>
      <c r="L208" s="35"/>
      <c r="M208" s="162"/>
      <c r="N208" s="163"/>
      <c r="O208" s="55"/>
      <c r="P208" s="55"/>
      <c r="Q208" s="55"/>
      <c r="R208" s="55"/>
      <c r="S208" s="55"/>
      <c r="T208" s="56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9" t="s">
        <v>120</v>
      </c>
      <c r="AU208" s="19" t="s">
        <v>81</v>
      </c>
    </row>
    <row r="209" spans="1:65" s="2" customFormat="1" ht="16.5" customHeight="1">
      <c r="A209" s="34"/>
      <c r="B209" s="145"/>
      <c r="C209" s="180" t="s">
        <v>379</v>
      </c>
      <c r="D209" s="180" t="s">
        <v>232</v>
      </c>
      <c r="E209" s="181" t="s">
        <v>2996</v>
      </c>
      <c r="F209" s="182" t="s">
        <v>2997</v>
      </c>
      <c r="G209" s="183" t="s">
        <v>344</v>
      </c>
      <c r="H209" s="184">
        <v>1</v>
      </c>
      <c r="I209" s="185"/>
      <c r="J209" s="186">
        <f>ROUND(I209*H209,2)</f>
        <v>0</v>
      </c>
      <c r="K209" s="182" t="s">
        <v>3</v>
      </c>
      <c r="L209" s="187"/>
      <c r="M209" s="188" t="s">
        <v>3</v>
      </c>
      <c r="N209" s="189" t="s">
        <v>43</v>
      </c>
      <c r="O209" s="55"/>
      <c r="P209" s="155">
        <f>O209*H209</f>
        <v>0</v>
      </c>
      <c r="Q209" s="155">
        <v>0.003</v>
      </c>
      <c r="R209" s="155">
        <f>Q209*H209</f>
        <v>0.003</v>
      </c>
      <c r="S209" s="155">
        <v>0</v>
      </c>
      <c r="T209" s="15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7" t="s">
        <v>223</v>
      </c>
      <c r="AT209" s="157" t="s">
        <v>232</v>
      </c>
      <c r="AU209" s="157" t="s">
        <v>81</v>
      </c>
      <c r="AY209" s="19" t="s">
        <v>182</v>
      </c>
      <c r="BE209" s="158">
        <f>IF(N209="základní",J209,0)</f>
        <v>0</v>
      </c>
      <c r="BF209" s="158">
        <f>IF(N209="snížená",J209,0)</f>
        <v>0</v>
      </c>
      <c r="BG209" s="158">
        <f>IF(N209="zákl. přenesená",J209,0)</f>
        <v>0</v>
      </c>
      <c r="BH209" s="158">
        <f>IF(N209="sníž. přenesená",J209,0)</f>
        <v>0</v>
      </c>
      <c r="BI209" s="158">
        <f>IF(N209="nulová",J209,0)</f>
        <v>0</v>
      </c>
      <c r="BJ209" s="19" t="s">
        <v>79</v>
      </c>
      <c r="BK209" s="158">
        <f>ROUND(I209*H209,2)</f>
        <v>0</v>
      </c>
      <c r="BL209" s="19" t="s">
        <v>189</v>
      </c>
      <c r="BM209" s="157" t="s">
        <v>2998</v>
      </c>
    </row>
    <row r="210" spans="1:47" s="2" customFormat="1" ht="12">
      <c r="A210" s="34"/>
      <c r="B210" s="35"/>
      <c r="C210" s="34"/>
      <c r="D210" s="159" t="s">
        <v>120</v>
      </c>
      <c r="E210" s="34"/>
      <c r="F210" s="160" t="s">
        <v>2997</v>
      </c>
      <c r="G210" s="34"/>
      <c r="H210" s="34"/>
      <c r="I210" s="161"/>
      <c r="J210" s="34"/>
      <c r="K210" s="34"/>
      <c r="L210" s="35"/>
      <c r="M210" s="162"/>
      <c r="N210" s="163"/>
      <c r="O210" s="55"/>
      <c r="P210" s="55"/>
      <c r="Q210" s="55"/>
      <c r="R210" s="55"/>
      <c r="S210" s="55"/>
      <c r="T210" s="56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9" t="s">
        <v>120</v>
      </c>
      <c r="AU210" s="19" t="s">
        <v>81</v>
      </c>
    </row>
    <row r="211" spans="1:65" s="2" customFormat="1" ht="16.5" customHeight="1">
      <c r="A211" s="34"/>
      <c r="B211" s="145"/>
      <c r="C211" s="180" t="s">
        <v>385</v>
      </c>
      <c r="D211" s="180" t="s">
        <v>232</v>
      </c>
      <c r="E211" s="181" t="s">
        <v>2999</v>
      </c>
      <c r="F211" s="182" t="s">
        <v>3000</v>
      </c>
      <c r="G211" s="183" t="s">
        <v>344</v>
      </c>
      <c r="H211" s="184">
        <v>1</v>
      </c>
      <c r="I211" s="185"/>
      <c r="J211" s="186">
        <f>ROUND(I211*H211,2)</f>
        <v>0</v>
      </c>
      <c r="K211" s="182" t="s">
        <v>3</v>
      </c>
      <c r="L211" s="187"/>
      <c r="M211" s="188" t="s">
        <v>3</v>
      </c>
      <c r="N211" s="189" t="s">
        <v>43</v>
      </c>
      <c r="O211" s="55"/>
      <c r="P211" s="155">
        <f>O211*H211</f>
        <v>0</v>
      </c>
      <c r="Q211" s="155">
        <v>0.006</v>
      </c>
      <c r="R211" s="155">
        <f>Q211*H211</f>
        <v>0.006</v>
      </c>
      <c r="S211" s="155">
        <v>0</v>
      </c>
      <c r="T211" s="15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57" t="s">
        <v>223</v>
      </c>
      <c r="AT211" s="157" t="s">
        <v>232</v>
      </c>
      <c r="AU211" s="157" t="s">
        <v>81</v>
      </c>
      <c r="AY211" s="19" t="s">
        <v>182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9" t="s">
        <v>79</v>
      </c>
      <c r="BK211" s="158">
        <f>ROUND(I211*H211,2)</f>
        <v>0</v>
      </c>
      <c r="BL211" s="19" t="s">
        <v>189</v>
      </c>
      <c r="BM211" s="157" t="s">
        <v>3001</v>
      </c>
    </row>
    <row r="212" spans="1:47" s="2" customFormat="1" ht="12">
      <c r="A212" s="34"/>
      <c r="B212" s="35"/>
      <c r="C212" s="34"/>
      <c r="D212" s="159" t="s">
        <v>120</v>
      </c>
      <c r="E212" s="34"/>
      <c r="F212" s="160" t="s">
        <v>3000</v>
      </c>
      <c r="G212" s="34"/>
      <c r="H212" s="34"/>
      <c r="I212" s="161"/>
      <c r="J212" s="34"/>
      <c r="K212" s="34"/>
      <c r="L212" s="35"/>
      <c r="M212" s="162"/>
      <c r="N212" s="163"/>
      <c r="O212" s="55"/>
      <c r="P212" s="55"/>
      <c r="Q212" s="55"/>
      <c r="R212" s="55"/>
      <c r="S212" s="55"/>
      <c r="T212" s="56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9" t="s">
        <v>120</v>
      </c>
      <c r="AU212" s="19" t="s">
        <v>81</v>
      </c>
    </row>
    <row r="213" spans="1:65" s="2" customFormat="1" ht="16.5" customHeight="1">
      <c r="A213" s="34"/>
      <c r="B213" s="145"/>
      <c r="C213" s="180" t="s">
        <v>391</v>
      </c>
      <c r="D213" s="180" t="s">
        <v>232</v>
      </c>
      <c r="E213" s="181" t="s">
        <v>3002</v>
      </c>
      <c r="F213" s="182" t="s">
        <v>3003</v>
      </c>
      <c r="G213" s="183" t="s">
        <v>344</v>
      </c>
      <c r="H213" s="184">
        <v>1</v>
      </c>
      <c r="I213" s="185"/>
      <c r="J213" s="186">
        <f>ROUND(I213*H213,2)</f>
        <v>0</v>
      </c>
      <c r="K213" s="182" t="s">
        <v>3</v>
      </c>
      <c r="L213" s="187"/>
      <c r="M213" s="188" t="s">
        <v>3</v>
      </c>
      <c r="N213" s="189" t="s">
        <v>43</v>
      </c>
      <c r="O213" s="55"/>
      <c r="P213" s="155">
        <f>O213*H213</f>
        <v>0</v>
      </c>
      <c r="Q213" s="155">
        <v>0.001</v>
      </c>
      <c r="R213" s="155">
        <f>Q213*H213</f>
        <v>0.001</v>
      </c>
      <c r="S213" s="155">
        <v>0</v>
      </c>
      <c r="T213" s="15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7" t="s">
        <v>223</v>
      </c>
      <c r="AT213" s="157" t="s">
        <v>232</v>
      </c>
      <c r="AU213" s="157" t="s">
        <v>81</v>
      </c>
      <c r="AY213" s="19" t="s">
        <v>182</v>
      </c>
      <c r="BE213" s="158">
        <f>IF(N213="základní",J213,0)</f>
        <v>0</v>
      </c>
      <c r="BF213" s="158">
        <f>IF(N213="snížená",J213,0)</f>
        <v>0</v>
      </c>
      <c r="BG213" s="158">
        <f>IF(N213="zákl. přenesená",J213,0)</f>
        <v>0</v>
      </c>
      <c r="BH213" s="158">
        <f>IF(N213="sníž. přenesená",J213,0)</f>
        <v>0</v>
      </c>
      <c r="BI213" s="158">
        <f>IF(N213="nulová",J213,0)</f>
        <v>0</v>
      </c>
      <c r="BJ213" s="19" t="s">
        <v>79</v>
      </c>
      <c r="BK213" s="158">
        <f>ROUND(I213*H213,2)</f>
        <v>0</v>
      </c>
      <c r="BL213" s="19" t="s">
        <v>189</v>
      </c>
      <c r="BM213" s="157" t="s">
        <v>3004</v>
      </c>
    </row>
    <row r="214" spans="1:47" s="2" customFormat="1" ht="12">
      <c r="A214" s="34"/>
      <c r="B214" s="35"/>
      <c r="C214" s="34"/>
      <c r="D214" s="159" t="s">
        <v>120</v>
      </c>
      <c r="E214" s="34"/>
      <c r="F214" s="160" t="s">
        <v>3003</v>
      </c>
      <c r="G214" s="34"/>
      <c r="H214" s="34"/>
      <c r="I214" s="161"/>
      <c r="J214" s="34"/>
      <c r="K214" s="34"/>
      <c r="L214" s="35"/>
      <c r="M214" s="162"/>
      <c r="N214" s="163"/>
      <c r="O214" s="55"/>
      <c r="P214" s="55"/>
      <c r="Q214" s="55"/>
      <c r="R214" s="55"/>
      <c r="S214" s="55"/>
      <c r="T214" s="5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9" t="s">
        <v>120</v>
      </c>
      <c r="AU214" s="19" t="s">
        <v>81</v>
      </c>
    </row>
    <row r="215" spans="1:65" s="2" customFormat="1" ht="16.5" customHeight="1">
      <c r="A215" s="34"/>
      <c r="B215" s="145"/>
      <c r="C215" s="146" t="s">
        <v>399</v>
      </c>
      <c r="D215" s="146" t="s">
        <v>184</v>
      </c>
      <c r="E215" s="147" t="s">
        <v>3005</v>
      </c>
      <c r="F215" s="148" t="s">
        <v>3006</v>
      </c>
      <c r="G215" s="149" t="s">
        <v>344</v>
      </c>
      <c r="H215" s="150">
        <v>1</v>
      </c>
      <c r="I215" s="151"/>
      <c r="J215" s="152">
        <f>ROUND(I215*H215,2)</f>
        <v>0</v>
      </c>
      <c r="K215" s="148" t="s">
        <v>188</v>
      </c>
      <c r="L215" s="35"/>
      <c r="M215" s="153" t="s">
        <v>3</v>
      </c>
      <c r="N215" s="154" t="s">
        <v>43</v>
      </c>
      <c r="O215" s="55"/>
      <c r="P215" s="155">
        <f>O215*H215</f>
        <v>0</v>
      </c>
      <c r="Q215" s="155">
        <v>0.00031</v>
      </c>
      <c r="R215" s="155">
        <f>Q215*H215</f>
        <v>0.00031</v>
      </c>
      <c r="S215" s="155">
        <v>0</v>
      </c>
      <c r="T215" s="15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7" t="s">
        <v>189</v>
      </c>
      <c r="AT215" s="157" t="s">
        <v>184</v>
      </c>
      <c r="AU215" s="157" t="s">
        <v>81</v>
      </c>
      <c r="AY215" s="19" t="s">
        <v>182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9" t="s">
        <v>79</v>
      </c>
      <c r="BK215" s="158">
        <f>ROUND(I215*H215,2)</f>
        <v>0</v>
      </c>
      <c r="BL215" s="19" t="s">
        <v>189</v>
      </c>
      <c r="BM215" s="157" t="s">
        <v>3007</v>
      </c>
    </row>
    <row r="216" spans="1:47" s="2" customFormat="1" ht="12">
      <c r="A216" s="34"/>
      <c r="B216" s="35"/>
      <c r="C216" s="34"/>
      <c r="D216" s="159" t="s">
        <v>120</v>
      </c>
      <c r="E216" s="34"/>
      <c r="F216" s="160" t="s">
        <v>3006</v>
      </c>
      <c r="G216" s="34"/>
      <c r="H216" s="34"/>
      <c r="I216" s="161"/>
      <c r="J216" s="34"/>
      <c r="K216" s="34"/>
      <c r="L216" s="35"/>
      <c r="M216" s="162"/>
      <c r="N216" s="163"/>
      <c r="O216" s="55"/>
      <c r="P216" s="55"/>
      <c r="Q216" s="55"/>
      <c r="R216" s="55"/>
      <c r="S216" s="55"/>
      <c r="T216" s="56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9" t="s">
        <v>120</v>
      </c>
      <c r="AU216" s="19" t="s">
        <v>81</v>
      </c>
    </row>
    <row r="217" spans="1:65" s="2" customFormat="1" ht="16.5" customHeight="1">
      <c r="A217" s="34"/>
      <c r="B217" s="145"/>
      <c r="C217" s="146" t="s">
        <v>403</v>
      </c>
      <c r="D217" s="146" t="s">
        <v>184</v>
      </c>
      <c r="E217" s="147" t="s">
        <v>2657</v>
      </c>
      <c r="F217" s="148" t="s">
        <v>2658</v>
      </c>
      <c r="G217" s="149" t="s">
        <v>117</v>
      </c>
      <c r="H217" s="150">
        <v>95</v>
      </c>
      <c r="I217" s="151"/>
      <c r="J217" s="152">
        <f>ROUND(I217*H217,2)</f>
        <v>0</v>
      </c>
      <c r="K217" s="148" t="s">
        <v>188</v>
      </c>
      <c r="L217" s="35"/>
      <c r="M217" s="153" t="s">
        <v>3</v>
      </c>
      <c r="N217" s="154" t="s">
        <v>43</v>
      </c>
      <c r="O217" s="55"/>
      <c r="P217" s="155">
        <f>O217*H217</f>
        <v>0</v>
      </c>
      <c r="Q217" s="155">
        <v>0.00019</v>
      </c>
      <c r="R217" s="155">
        <f>Q217*H217</f>
        <v>0.01805</v>
      </c>
      <c r="S217" s="155">
        <v>0</v>
      </c>
      <c r="T217" s="156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7" t="s">
        <v>189</v>
      </c>
      <c r="AT217" s="157" t="s">
        <v>184</v>
      </c>
      <c r="AU217" s="157" t="s">
        <v>81</v>
      </c>
      <c r="AY217" s="19" t="s">
        <v>182</v>
      </c>
      <c r="BE217" s="158">
        <f>IF(N217="základní",J217,0)</f>
        <v>0</v>
      </c>
      <c r="BF217" s="158">
        <f>IF(N217="snížená",J217,0)</f>
        <v>0</v>
      </c>
      <c r="BG217" s="158">
        <f>IF(N217="zákl. přenesená",J217,0)</f>
        <v>0</v>
      </c>
      <c r="BH217" s="158">
        <f>IF(N217="sníž. přenesená",J217,0)</f>
        <v>0</v>
      </c>
      <c r="BI217" s="158">
        <f>IF(N217="nulová",J217,0)</f>
        <v>0</v>
      </c>
      <c r="BJ217" s="19" t="s">
        <v>79</v>
      </c>
      <c r="BK217" s="158">
        <f>ROUND(I217*H217,2)</f>
        <v>0</v>
      </c>
      <c r="BL217" s="19" t="s">
        <v>189</v>
      </c>
      <c r="BM217" s="157" t="s">
        <v>3008</v>
      </c>
    </row>
    <row r="218" spans="1:47" s="2" customFormat="1" ht="12">
      <c r="A218" s="34"/>
      <c r="B218" s="35"/>
      <c r="C218" s="34"/>
      <c r="D218" s="159" t="s">
        <v>120</v>
      </c>
      <c r="E218" s="34"/>
      <c r="F218" s="160" t="s">
        <v>2658</v>
      </c>
      <c r="G218" s="34"/>
      <c r="H218" s="34"/>
      <c r="I218" s="161"/>
      <c r="J218" s="34"/>
      <c r="K218" s="34"/>
      <c r="L218" s="35"/>
      <c r="M218" s="162"/>
      <c r="N218" s="163"/>
      <c r="O218" s="55"/>
      <c r="P218" s="55"/>
      <c r="Q218" s="55"/>
      <c r="R218" s="55"/>
      <c r="S218" s="55"/>
      <c r="T218" s="56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9" t="s">
        <v>120</v>
      </c>
      <c r="AU218" s="19" t="s">
        <v>81</v>
      </c>
    </row>
    <row r="219" spans="2:51" s="13" customFormat="1" ht="12">
      <c r="B219" s="164"/>
      <c r="D219" s="159" t="s">
        <v>191</v>
      </c>
      <c r="E219" s="165" t="s">
        <v>3</v>
      </c>
      <c r="F219" s="166" t="s">
        <v>3009</v>
      </c>
      <c r="H219" s="167">
        <v>95</v>
      </c>
      <c r="I219" s="168"/>
      <c r="L219" s="164"/>
      <c r="M219" s="169"/>
      <c r="N219" s="170"/>
      <c r="O219" s="170"/>
      <c r="P219" s="170"/>
      <c r="Q219" s="170"/>
      <c r="R219" s="170"/>
      <c r="S219" s="170"/>
      <c r="T219" s="171"/>
      <c r="AT219" s="165" t="s">
        <v>191</v>
      </c>
      <c r="AU219" s="165" t="s">
        <v>81</v>
      </c>
      <c r="AV219" s="13" t="s">
        <v>81</v>
      </c>
      <c r="AW219" s="13" t="s">
        <v>33</v>
      </c>
      <c r="AX219" s="13" t="s">
        <v>79</v>
      </c>
      <c r="AY219" s="165" t="s">
        <v>182</v>
      </c>
    </row>
    <row r="220" spans="1:65" s="2" customFormat="1" ht="16.5" customHeight="1">
      <c r="A220" s="34"/>
      <c r="B220" s="145"/>
      <c r="C220" s="146" t="s">
        <v>408</v>
      </c>
      <c r="D220" s="146" t="s">
        <v>184</v>
      </c>
      <c r="E220" s="147" t="s">
        <v>2661</v>
      </c>
      <c r="F220" s="148" t="s">
        <v>2662</v>
      </c>
      <c r="G220" s="149" t="s">
        <v>117</v>
      </c>
      <c r="H220" s="150">
        <v>95</v>
      </c>
      <c r="I220" s="151"/>
      <c r="J220" s="152">
        <f>ROUND(I220*H220,2)</f>
        <v>0</v>
      </c>
      <c r="K220" s="148" t="s">
        <v>188</v>
      </c>
      <c r="L220" s="35"/>
      <c r="M220" s="153" t="s">
        <v>3</v>
      </c>
      <c r="N220" s="154" t="s">
        <v>43</v>
      </c>
      <c r="O220" s="55"/>
      <c r="P220" s="155">
        <f>O220*H220</f>
        <v>0</v>
      </c>
      <c r="Q220" s="155">
        <v>6E-05</v>
      </c>
      <c r="R220" s="155">
        <f>Q220*H220</f>
        <v>0.0057</v>
      </c>
      <c r="S220" s="155">
        <v>0</v>
      </c>
      <c r="T220" s="15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7" t="s">
        <v>189</v>
      </c>
      <c r="AT220" s="157" t="s">
        <v>184</v>
      </c>
      <c r="AU220" s="157" t="s">
        <v>81</v>
      </c>
      <c r="AY220" s="19" t="s">
        <v>182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9" t="s">
        <v>79</v>
      </c>
      <c r="BK220" s="158">
        <f>ROUND(I220*H220,2)</f>
        <v>0</v>
      </c>
      <c r="BL220" s="19" t="s">
        <v>189</v>
      </c>
      <c r="BM220" s="157" t="s">
        <v>3010</v>
      </c>
    </row>
    <row r="221" spans="1:47" s="2" customFormat="1" ht="12">
      <c r="A221" s="34"/>
      <c r="B221" s="35"/>
      <c r="C221" s="34"/>
      <c r="D221" s="159" t="s">
        <v>120</v>
      </c>
      <c r="E221" s="34"/>
      <c r="F221" s="160" t="s">
        <v>2662</v>
      </c>
      <c r="G221" s="34"/>
      <c r="H221" s="34"/>
      <c r="I221" s="161"/>
      <c r="J221" s="34"/>
      <c r="K221" s="34"/>
      <c r="L221" s="35"/>
      <c r="M221" s="162"/>
      <c r="N221" s="163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9" t="s">
        <v>120</v>
      </c>
      <c r="AU221" s="19" t="s">
        <v>81</v>
      </c>
    </row>
    <row r="222" spans="2:51" s="13" customFormat="1" ht="12">
      <c r="B222" s="164"/>
      <c r="D222" s="159" t="s">
        <v>191</v>
      </c>
      <c r="E222" s="165" t="s">
        <v>3</v>
      </c>
      <c r="F222" s="166" t="s">
        <v>3011</v>
      </c>
      <c r="H222" s="167">
        <v>95</v>
      </c>
      <c r="I222" s="168"/>
      <c r="L222" s="164"/>
      <c r="M222" s="169"/>
      <c r="N222" s="170"/>
      <c r="O222" s="170"/>
      <c r="P222" s="170"/>
      <c r="Q222" s="170"/>
      <c r="R222" s="170"/>
      <c r="S222" s="170"/>
      <c r="T222" s="171"/>
      <c r="AT222" s="165" t="s">
        <v>191</v>
      </c>
      <c r="AU222" s="165" t="s">
        <v>81</v>
      </c>
      <c r="AV222" s="13" t="s">
        <v>81</v>
      </c>
      <c r="AW222" s="13" t="s">
        <v>33</v>
      </c>
      <c r="AX222" s="13" t="s">
        <v>79</v>
      </c>
      <c r="AY222" s="165" t="s">
        <v>182</v>
      </c>
    </row>
    <row r="223" spans="2:63" s="12" customFormat="1" ht="22.95" customHeight="1">
      <c r="B223" s="132"/>
      <c r="D223" s="133" t="s">
        <v>71</v>
      </c>
      <c r="E223" s="143" t="s">
        <v>632</v>
      </c>
      <c r="F223" s="143" t="s">
        <v>633</v>
      </c>
      <c r="I223" s="135"/>
      <c r="J223" s="144">
        <f>BK223</f>
        <v>0</v>
      </c>
      <c r="L223" s="132"/>
      <c r="M223" s="137"/>
      <c r="N223" s="138"/>
      <c r="O223" s="138"/>
      <c r="P223" s="139">
        <f>SUM(P224:P225)</f>
        <v>0</v>
      </c>
      <c r="Q223" s="138"/>
      <c r="R223" s="139">
        <f>SUM(R224:R225)</f>
        <v>0</v>
      </c>
      <c r="S223" s="138"/>
      <c r="T223" s="140">
        <f>SUM(T224:T225)</f>
        <v>0</v>
      </c>
      <c r="AR223" s="133" t="s">
        <v>79</v>
      </c>
      <c r="AT223" s="141" t="s">
        <v>71</v>
      </c>
      <c r="AU223" s="141" t="s">
        <v>79</v>
      </c>
      <c r="AY223" s="133" t="s">
        <v>182</v>
      </c>
      <c r="BK223" s="142">
        <f>SUM(BK224:BK225)</f>
        <v>0</v>
      </c>
    </row>
    <row r="224" spans="1:65" s="2" customFormat="1" ht="22.8">
      <c r="A224" s="34"/>
      <c r="B224" s="145"/>
      <c r="C224" s="146" t="s">
        <v>415</v>
      </c>
      <c r="D224" s="146" t="s">
        <v>184</v>
      </c>
      <c r="E224" s="147" t="s">
        <v>1456</v>
      </c>
      <c r="F224" s="148" t="s">
        <v>1457</v>
      </c>
      <c r="G224" s="149" t="s">
        <v>233</v>
      </c>
      <c r="H224" s="150">
        <v>78.56</v>
      </c>
      <c r="I224" s="151"/>
      <c r="J224" s="152">
        <f>ROUND(I224*H224,2)</f>
        <v>0</v>
      </c>
      <c r="K224" s="148" t="s">
        <v>188</v>
      </c>
      <c r="L224" s="35"/>
      <c r="M224" s="153" t="s">
        <v>3</v>
      </c>
      <c r="N224" s="154" t="s">
        <v>43</v>
      </c>
      <c r="O224" s="55"/>
      <c r="P224" s="155">
        <f>O224*H224</f>
        <v>0</v>
      </c>
      <c r="Q224" s="155">
        <v>0</v>
      </c>
      <c r="R224" s="155">
        <f>Q224*H224</f>
        <v>0</v>
      </c>
      <c r="S224" s="155">
        <v>0</v>
      </c>
      <c r="T224" s="15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57" t="s">
        <v>189</v>
      </c>
      <c r="AT224" s="157" t="s">
        <v>184</v>
      </c>
      <c r="AU224" s="157" t="s">
        <v>81</v>
      </c>
      <c r="AY224" s="19" t="s">
        <v>182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9" t="s">
        <v>79</v>
      </c>
      <c r="BK224" s="158">
        <f>ROUND(I224*H224,2)</f>
        <v>0</v>
      </c>
      <c r="BL224" s="19" t="s">
        <v>189</v>
      </c>
      <c r="BM224" s="157" t="s">
        <v>3012</v>
      </c>
    </row>
    <row r="225" spans="1:47" s="2" customFormat="1" ht="19.2">
      <c r="A225" s="34"/>
      <c r="B225" s="35"/>
      <c r="C225" s="34"/>
      <c r="D225" s="159" t="s">
        <v>120</v>
      </c>
      <c r="E225" s="34"/>
      <c r="F225" s="160" t="s">
        <v>1457</v>
      </c>
      <c r="G225" s="34"/>
      <c r="H225" s="34"/>
      <c r="I225" s="161"/>
      <c r="J225" s="34"/>
      <c r="K225" s="34"/>
      <c r="L225" s="35"/>
      <c r="M225" s="202"/>
      <c r="N225" s="203"/>
      <c r="O225" s="204"/>
      <c r="P225" s="204"/>
      <c r="Q225" s="204"/>
      <c r="R225" s="204"/>
      <c r="S225" s="204"/>
      <c r="T225" s="205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9" t="s">
        <v>120</v>
      </c>
      <c r="AU225" s="19" t="s">
        <v>81</v>
      </c>
    </row>
    <row r="226" spans="1:31" s="2" customFormat="1" ht="6.9" customHeight="1">
      <c r="A226" s="34"/>
      <c r="B226" s="44"/>
      <c r="C226" s="45"/>
      <c r="D226" s="45"/>
      <c r="E226" s="45"/>
      <c r="F226" s="45"/>
      <c r="G226" s="45"/>
      <c r="H226" s="45"/>
      <c r="I226" s="45"/>
      <c r="J226" s="45"/>
      <c r="K226" s="45"/>
      <c r="L226" s="35"/>
      <c r="M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</row>
  </sheetData>
  <autoFilter ref="C84:K22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 topLeftCell="A148">
      <selection activeCell="E20" sqref="E2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65" t="s">
        <v>6</v>
      </c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9" t="s">
        <v>110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119</v>
      </c>
      <c r="L4" s="22"/>
      <c r="M4" s="96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401" t="str">
        <f>'Rekapitulace stavby'!K6</f>
        <v>Branná, odkanalizování obce - ČOV a kanalizace - etapa 1a</v>
      </c>
      <c r="F7" s="402"/>
      <c r="G7" s="402"/>
      <c r="H7" s="402"/>
      <c r="L7" s="22"/>
    </row>
    <row r="8" spans="1:31" s="2" customFormat="1" ht="12" customHeight="1">
      <c r="A8" s="34"/>
      <c r="B8" s="35"/>
      <c r="C8" s="34"/>
      <c r="D8" s="29" t="s">
        <v>132</v>
      </c>
      <c r="E8" s="34"/>
      <c r="F8" s="34"/>
      <c r="G8" s="34"/>
      <c r="H8" s="34"/>
      <c r="I8" s="34"/>
      <c r="J8" s="34"/>
      <c r="K8" s="34"/>
      <c r="L8" s="9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93" t="s">
        <v>3013</v>
      </c>
      <c r="F9" s="400"/>
      <c r="G9" s="400"/>
      <c r="H9" s="400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20. 8. 2019</v>
      </c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403" t="str">
        <f>'Rekapitulace stavby'!E14</f>
        <v>Vyplň údaj</v>
      </c>
      <c r="F18" s="385"/>
      <c r="G18" s="385"/>
      <c r="H18" s="385"/>
      <c r="I18" s="29" t="s">
        <v>28</v>
      </c>
      <c r="J18" s="30" t="str">
        <f>'Rekapitulace stavby'!AN14</f>
        <v>Vyplň údaj</v>
      </c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8"/>
      <c r="B27" s="99"/>
      <c r="C27" s="98"/>
      <c r="D27" s="98"/>
      <c r="E27" s="389" t="s">
        <v>3</v>
      </c>
      <c r="F27" s="389"/>
      <c r="G27" s="389"/>
      <c r="H27" s="389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1" t="s">
        <v>38</v>
      </c>
      <c r="E30" s="34"/>
      <c r="F30" s="34"/>
      <c r="G30" s="34"/>
      <c r="H30" s="34"/>
      <c r="I30" s="34"/>
      <c r="J30" s="68">
        <f>ROUND(J85,2)</f>
        <v>0</v>
      </c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02" t="s">
        <v>42</v>
      </c>
      <c r="E33" s="29" t="s">
        <v>43</v>
      </c>
      <c r="F33" s="103">
        <f>ROUND((SUM(BE85:BE160)),2)</f>
        <v>0</v>
      </c>
      <c r="G33" s="34"/>
      <c r="H33" s="34"/>
      <c r="I33" s="104">
        <v>0.21</v>
      </c>
      <c r="J33" s="103">
        <f>ROUND(((SUM(BE85:BE160))*I33),2)</f>
        <v>0</v>
      </c>
      <c r="K33" s="34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103">
        <f>ROUND((SUM(BF85:BF160)),2)</f>
        <v>0</v>
      </c>
      <c r="G34" s="34"/>
      <c r="H34" s="34"/>
      <c r="I34" s="104">
        <v>0.15</v>
      </c>
      <c r="J34" s="103">
        <f>ROUND(((SUM(BF85:BF160))*I34),2)</f>
        <v>0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103">
        <f>ROUND((SUM(BG85:BG160)),2)</f>
        <v>0</v>
      </c>
      <c r="G35" s="34"/>
      <c r="H35" s="34"/>
      <c r="I35" s="104">
        <v>0.21</v>
      </c>
      <c r="J35" s="103">
        <f>0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103">
        <f>ROUND((SUM(BH85:BH160)),2)</f>
        <v>0</v>
      </c>
      <c r="G36" s="34"/>
      <c r="H36" s="34"/>
      <c r="I36" s="104">
        <v>0.15</v>
      </c>
      <c r="J36" s="103">
        <f>0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103">
        <f>ROUND((SUM(BI85:BI160)),2)</f>
        <v>0</v>
      </c>
      <c r="G37" s="34"/>
      <c r="H37" s="34"/>
      <c r="I37" s="104">
        <v>0</v>
      </c>
      <c r="J37" s="103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5"/>
      <c r="D39" s="106" t="s">
        <v>48</v>
      </c>
      <c r="E39" s="57"/>
      <c r="F39" s="57"/>
      <c r="G39" s="107" t="s">
        <v>49</v>
      </c>
      <c r="H39" s="108" t="s">
        <v>50</v>
      </c>
      <c r="I39" s="57"/>
      <c r="J39" s="109">
        <f>SUM(J30:J37)</f>
        <v>0</v>
      </c>
      <c r="K39" s="110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136</v>
      </c>
      <c r="D45" s="34"/>
      <c r="E45" s="34"/>
      <c r="F45" s="34"/>
      <c r="G45" s="34"/>
      <c r="H45" s="34"/>
      <c r="I45" s="34"/>
      <c r="J45" s="34"/>
      <c r="K45" s="34"/>
      <c r="L45" s="9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401" t="str">
        <f>E7</f>
        <v>Branná, odkanalizování obce - ČOV a kanalizace - etapa 1a</v>
      </c>
      <c r="F48" s="402"/>
      <c r="G48" s="402"/>
      <c r="H48" s="402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132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93" t="str">
        <f>E9</f>
        <v>07 - SO 07 Příjezdová komunikace</v>
      </c>
      <c r="F50" s="400"/>
      <c r="G50" s="400"/>
      <c r="H50" s="400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Třeboň - místní část Branná</v>
      </c>
      <c r="G52" s="34"/>
      <c r="H52" s="34"/>
      <c r="I52" s="29" t="s">
        <v>23</v>
      </c>
      <c r="J52" s="52" t="str">
        <f>IF(J12="","",J12)</f>
        <v>20. 8. 2019</v>
      </c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2" customHeight="1">
      <c r="A54" s="34"/>
      <c r="B54" s="35"/>
      <c r="C54" s="29" t="s">
        <v>25</v>
      </c>
      <c r="D54" s="34"/>
      <c r="E54" s="34"/>
      <c r="F54" s="27" t="str">
        <f>E15</f>
        <v>Město Třeboň</v>
      </c>
      <c r="G54" s="34"/>
      <c r="H54" s="34"/>
      <c r="I54" s="29" t="s">
        <v>31</v>
      </c>
      <c r="J54" s="32" t="str">
        <f>E21</f>
        <v>PROVOD - inženýrská společnost s r.o.</v>
      </c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11" t="s">
        <v>137</v>
      </c>
      <c r="D57" s="105"/>
      <c r="E57" s="105"/>
      <c r="F57" s="105"/>
      <c r="G57" s="105"/>
      <c r="H57" s="105"/>
      <c r="I57" s="105"/>
      <c r="J57" s="112" t="s">
        <v>138</v>
      </c>
      <c r="K57" s="105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13" t="s">
        <v>70</v>
      </c>
      <c r="D59" s="34"/>
      <c r="E59" s="34"/>
      <c r="F59" s="34"/>
      <c r="G59" s="34"/>
      <c r="H59" s="34"/>
      <c r="I59" s="34"/>
      <c r="J59" s="68">
        <f>J85</f>
        <v>0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139</v>
      </c>
    </row>
    <row r="60" spans="2:12" s="9" customFormat="1" ht="24.9" customHeight="1">
      <c r="B60" s="114"/>
      <c r="D60" s="115" t="s">
        <v>140</v>
      </c>
      <c r="E60" s="116"/>
      <c r="F60" s="116"/>
      <c r="G60" s="116"/>
      <c r="H60" s="116"/>
      <c r="I60" s="116"/>
      <c r="J60" s="117">
        <f>J86</f>
        <v>0</v>
      </c>
      <c r="L60" s="114"/>
    </row>
    <row r="61" spans="2:12" s="10" customFormat="1" ht="19.95" customHeight="1">
      <c r="B61" s="118"/>
      <c r="D61" s="119" t="s">
        <v>141</v>
      </c>
      <c r="E61" s="120"/>
      <c r="F61" s="120"/>
      <c r="G61" s="120"/>
      <c r="H61" s="120"/>
      <c r="I61" s="120"/>
      <c r="J61" s="121">
        <f>J87</f>
        <v>0</v>
      </c>
      <c r="L61" s="118"/>
    </row>
    <row r="62" spans="2:12" s="10" customFormat="1" ht="19.95" customHeight="1">
      <c r="B62" s="118"/>
      <c r="D62" s="119" t="s">
        <v>142</v>
      </c>
      <c r="E62" s="120"/>
      <c r="F62" s="120"/>
      <c r="G62" s="120"/>
      <c r="H62" s="120"/>
      <c r="I62" s="120"/>
      <c r="J62" s="121">
        <f>J117</f>
        <v>0</v>
      </c>
      <c r="L62" s="118"/>
    </row>
    <row r="63" spans="2:12" s="10" customFormat="1" ht="19.95" customHeight="1">
      <c r="B63" s="118"/>
      <c r="D63" s="119" t="s">
        <v>1460</v>
      </c>
      <c r="E63" s="120"/>
      <c r="F63" s="120"/>
      <c r="G63" s="120"/>
      <c r="H63" s="120"/>
      <c r="I63" s="120"/>
      <c r="J63" s="121">
        <f>J121</f>
        <v>0</v>
      </c>
      <c r="L63" s="118"/>
    </row>
    <row r="64" spans="2:12" s="10" customFormat="1" ht="19.95" customHeight="1">
      <c r="B64" s="118"/>
      <c r="D64" s="119" t="s">
        <v>1461</v>
      </c>
      <c r="E64" s="120"/>
      <c r="F64" s="120"/>
      <c r="G64" s="120"/>
      <c r="H64" s="120"/>
      <c r="I64" s="120"/>
      <c r="J64" s="121">
        <f>J145</f>
        <v>0</v>
      </c>
      <c r="L64" s="118"/>
    </row>
    <row r="65" spans="2:12" s="10" customFormat="1" ht="19.95" customHeight="1">
      <c r="B65" s="118"/>
      <c r="D65" s="119" t="s">
        <v>148</v>
      </c>
      <c r="E65" s="120"/>
      <c r="F65" s="120"/>
      <c r="G65" s="120"/>
      <c r="H65" s="120"/>
      <c r="I65" s="120"/>
      <c r="J65" s="121">
        <f>J158</f>
        <v>0</v>
      </c>
      <c r="L65" s="118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9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" customHeight="1">
      <c r="A67" s="3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97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" customHeight="1">
      <c r="A71" s="34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9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" customHeight="1">
      <c r="A72" s="34"/>
      <c r="B72" s="35"/>
      <c r="C72" s="23" t="s">
        <v>167</v>
      </c>
      <c r="D72" s="34"/>
      <c r="E72" s="34"/>
      <c r="F72" s="34"/>
      <c r="G72" s="34"/>
      <c r="H72" s="34"/>
      <c r="I72" s="34"/>
      <c r="J72" s="34"/>
      <c r="K72" s="34"/>
      <c r="L72" s="9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34"/>
      <c r="J74" s="34"/>
      <c r="K74" s="34"/>
      <c r="L74" s="9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401" t="str">
        <f>E7</f>
        <v>Branná, odkanalizování obce - ČOV a kanalizace - etapa 1a</v>
      </c>
      <c r="F75" s="402"/>
      <c r="G75" s="402"/>
      <c r="H75" s="402"/>
      <c r="I75" s="34"/>
      <c r="J75" s="34"/>
      <c r="K75" s="34"/>
      <c r="L75" s="9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132</v>
      </c>
      <c r="D76" s="34"/>
      <c r="E76" s="34"/>
      <c r="F76" s="34"/>
      <c r="G76" s="34"/>
      <c r="H76" s="34"/>
      <c r="I76" s="34"/>
      <c r="J76" s="34"/>
      <c r="K76" s="34"/>
      <c r="L76" s="9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93" t="str">
        <f>E9</f>
        <v>07 - SO 07 Příjezdová komunikace</v>
      </c>
      <c r="F77" s="400"/>
      <c r="G77" s="400"/>
      <c r="H77" s="400"/>
      <c r="I77" s="34"/>
      <c r="J77" s="34"/>
      <c r="K77" s="34"/>
      <c r="L77" s="9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4"/>
      <c r="E79" s="34"/>
      <c r="F79" s="27" t="str">
        <f>F12</f>
        <v>Třeboň - místní část Branná</v>
      </c>
      <c r="G79" s="34"/>
      <c r="H79" s="34"/>
      <c r="I79" s="29" t="s">
        <v>23</v>
      </c>
      <c r="J79" s="52" t="str">
        <f>IF(J12="","",J12)</f>
        <v>20. 8. 2019</v>
      </c>
      <c r="K79" s="34"/>
      <c r="L79" s="9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40.2" customHeight="1">
      <c r="A81" s="34"/>
      <c r="B81" s="35"/>
      <c r="C81" s="29" t="s">
        <v>25</v>
      </c>
      <c r="D81" s="34"/>
      <c r="E81" s="34"/>
      <c r="F81" s="27" t="str">
        <f>E15</f>
        <v>Město Třeboň</v>
      </c>
      <c r="G81" s="34"/>
      <c r="H81" s="34"/>
      <c r="I81" s="29" t="s">
        <v>31</v>
      </c>
      <c r="J81" s="32" t="str">
        <f>E21</f>
        <v>PROVOD - inženýrská společnost s r.o.</v>
      </c>
      <c r="K81" s="34"/>
      <c r="L81" s="9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29</v>
      </c>
      <c r="D82" s="34"/>
      <c r="E82" s="34"/>
      <c r="F82" s="27" t="str">
        <f>IF(E18="","",E18)</f>
        <v>Vyplň údaj</v>
      </c>
      <c r="G82" s="34"/>
      <c r="H82" s="34"/>
      <c r="I82" s="29" t="s">
        <v>34</v>
      </c>
      <c r="J82" s="32" t="str">
        <f>E24</f>
        <v xml:space="preserve"> </v>
      </c>
      <c r="K82" s="34"/>
      <c r="L82" s="9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22"/>
      <c r="B84" s="123"/>
      <c r="C84" s="124" t="s">
        <v>168</v>
      </c>
      <c r="D84" s="125" t="s">
        <v>57</v>
      </c>
      <c r="E84" s="125" t="s">
        <v>53</v>
      </c>
      <c r="F84" s="125" t="s">
        <v>54</v>
      </c>
      <c r="G84" s="125" t="s">
        <v>169</v>
      </c>
      <c r="H84" s="125" t="s">
        <v>170</v>
      </c>
      <c r="I84" s="125" t="s">
        <v>171</v>
      </c>
      <c r="J84" s="125" t="s">
        <v>138</v>
      </c>
      <c r="K84" s="126" t="s">
        <v>172</v>
      </c>
      <c r="L84" s="127"/>
      <c r="M84" s="59" t="s">
        <v>3</v>
      </c>
      <c r="N84" s="60" t="s">
        <v>42</v>
      </c>
      <c r="O84" s="60" t="s">
        <v>173</v>
      </c>
      <c r="P84" s="60" t="s">
        <v>174</v>
      </c>
      <c r="Q84" s="60" t="s">
        <v>175</v>
      </c>
      <c r="R84" s="60" t="s">
        <v>176</v>
      </c>
      <c r="S84" s="60" t="s">
        <v>177</v>
      </c>
      <c r="T84" s="61" t="s">
        <v>178</v>
      </c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</row>
    <row r="85" spans="1:63" s="2" customFormat="1" ht="22.95" customHeight="1">
      <c r="A85" s="34"/>
      <c r="B85" s="35"/>
      <c r="C85" s="66" t="s">
        <v>179</v>
      </c>
      <c r="D85" s="34"/>
      <c r="E85" s="34"/>
      <c r="F85" s="34"/>
      <c r="G85" s="34"/>
      <c r="H85" s="34"/>
      <c r="I85" s="34"/>
      <c r="J85" s="128">
        <f>BK85</f>
        <v>0</v>
      </c>
      <c r="K85" s="34"/>
      <c r="L85" s="35"/>
      <c r="M85" s="62"/>
      <c r="N85" s="53"/>
      <c r="O85" s="63"/>
      <c r="P85" s="129">
        <f>P86</f>
        <v>0</v>
      </c>
      <c r="Q85" s="63"/>
      <c r="R85" s="129">
        <f>R86</f>
        <v>208.475045</v>
      </c>
      <c r="S85" s="63"/>
      <c r="T85" s="130">
        <f>T86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71</v>
      </c>
      <c r="AU85" s="19" t="s">
        <v>139</v>
      </c>
      <c r="BK85" s="131">
        <f>BK86</f>
        <v>0</v>
      </c>
    </row>
    <row r="86" spans="2:63" s="12" customFormat="1" ht="25.95" customHeight="1">
      <c r="B86" s="132"/>
      <c r="D86" s="133" t="s">
        <v>71</v>
      </c>
      <c r="E86" s="134" t="s">
        <v>180</v>
      </c>
      <c r="F86" s="134" t="s">
        <v>181</v>
      </c>
      <c r="I86" s="135"/>
      <c r="J86" s="136">
        <f>BK86</f>
        <v>0</v>
      </c>
      <c r="L86" s="132"/>
      <c r="M86" s="137"/>
      <c r="N86" s="138"/>
      <c r="O86" s="138"/>
      <c r="P86" s="139">
        <f>P87+P117+P121+P145+P158</f>
        <v>0</v>
      </c>
      <c r="Q86" s="138"/>
      <c r="R86" s="139">
        <f>R87+R117+R121+R145+R158</f>
        <v>208.475045</v>
      </c>
      <c r="S86" s="138"/>
      <c r="T86" s="140">
        <f>T87+T117+T121+T145+T158</f>
        <v>0</v>
      </c>
      <c r="AR86" s="133" t="s">
        <v>79</v>
      </c>
      <c r="AT86" s="141" t="s">
        <v>71</v>
      </c>
      <c r="AU86" s="141" t="s">
        <v>72</v>
      </c>
      <c r="AY86" s="133" t="s">
        <v>182</v>
      </c>
      <c r="BK86" s="142">
        <f>BK87+BK117+BK121+BK145+BK158</f>
        <v>0</v>
      </c>
    </row>
    <row r="87" spans="2:63" s="12" customFormat="1" ht="22.95" customHeight="1">
      <c r="B87" s="132"/>
      <c r="D87" s="133" t="s">
        <v>71</v>
      </c>
      <c r="E87" s="143" t="s">
        <v>79</v>
      </c>
      <c r="F87" s="143" t="s">
        <v>183</v>
      </c>
      <c r="I87" s="135"/>
      <c r="J87" s="144">
        <f>BK87</f>
        <v>0</v>
      </c>
      <c r="L87" s="132"/>
      <c r="M87" s="137"/>
      <c r="N87" s="138"/>
      <c r="O87" s="138"/>
      <c r="P87" s="139">
        <f>SUM(P88:P116)</f>
        <v>0</v>
      </c>
      <c r="Q87" s="138"/>
      <c r="R87" s="139">
        <f>SUM(R88:R116)</f>
        <v>0.35353500000000004</v>
      </c>
      <c r="S87" s="138"/>
      <c r="T87" s="140">
        <f>SUM(T88:T116)</f>
        <v>0</v>
      </c>
      <c r="AR87" s="133" t="s">
        <v>79</v>
      </c>
      <c r="AT87" s="141" t="s">
        <v>71</v>
      </c>
      <c r="AU87" s="141" t="s">
        <v>79</v>
      </c>
      <c r="AY87" s="133" t="s">
        <v>182</v>
      </c>
      <c r="BK87" s="142">
        <f>SUM(BK88:BK116)</f>
        <v>0</v>
      </c>
    </row>
    <row r="88" spans="1:65" s="2" customFormat="1" ht="22.8">
      <c r="A88" s="34"/>
      <c r="B88" s="145"/>
      <c r="C88" s="146" t="s">
        <v>79</v>
      </c>
      <c r="D88" s="146" t="s">
        <v>184</v>
      </c>
      <c r="E88" s="147" t="s">
        <v>198</v>
      </c>
      <c r="F88" s="148" t="s">
        <v>199</v>
      </c>
      <c r="G88" s="149" t="s">
        <v>122</v>
      </c>
      <c r="H88" s="150">
        <v>104</v>
      </c>
      <c r="I88" s="151"/>
      <c r="J88" s="152">
        <f>ROUND(I88*H88,2)</f>
        <v>0</v>
      </c>
      <c r="K88" s="148" t="s">
        <v>188</v>
      </c>
      <c r="L88" s="35"/>
      <c r="M88" s="153" t="s">
        <v>3</v>
      </c>
      <c r="N88" s="154" t="s">
        <v>43</v>
      </c>
      <c r="O88" s="55"/>
      <c r="P88" s="155">
        <f>O88*H88</f>
        <v>0</v>
      </c>
      <c r="Q88" s="155">
        <v>0</v>
      </c>
      <c r="R88" s="155">
        <f>Q88*H88</f>
        <v>0</v>
      </c>
      <c r="S88" s="155">
        <v>0</v>
      </c>
      <c r="T88" s="156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7" t="s">
        <v>189</v>
      </c>
      <c r="AT88" s="157" t="s">
        <v>184</v>
      </c>
      <c r="AU88" s="157" t="s">
        <v>81</v>
      </c>
      <c r="AY88" s="19" t="s">
        <v>182</v>
      </c>
      <c r="BE88" s="158">
        <f>IF(N88="základní",J88,0)</f>
        <v>0</v>
      </c>
      <c r="BF88" s="158">
        <f>IF(N88="snížená",J88,0)</f>
        <v>0</v>
      </c>
      <c r="BG88" s="158">
        <f>IF(N88="zákl. přenesená",J88,0)</f>
        <v>0</v>
      </c>
      <c r="BH88" s="158">
        <f>IF(N88="sníž. přenesená",J88,0)</f>
        <v>0</v>
      </c>
      <c r="BI88" s="158">
        <f>IF(N88="nulová",J88,0)</f>
        <v>0</v>
      </c>
      <c r="BJ88" s="19" t="s">
        <v>79</v>
      </c>
      <c r="BK88" s="158">
        <f>ROUND(I88*H88,2)</f>
        <v>0</v>
      </c>
      <c r="BL88" s="19" t="s">
        <v>189</v>
      </c>
      <c r="BM88" s="157" t="s">
        <v>3014</v>
      </c>
    </row>
    <row r="89" spans="1:47" s="2" customFormat="1" ht="19.2">
      <c r="A89" s="34"/>
      <c r="B89" s="35"/>
      <c r="C89" s="34"/>
      <c r="D89" s="159" t="s">
        <v>120</v>
      </c>
      <c r="E89" s="34"/>
      <c r="F89" s="160" t="s">
        <v>199</v>
      </c>
      <c r="G89" s="34"/>
      <c r="H89" s="34"/>
      <c r="I89" s="161"/>
      <c r="J89" s="34"/>
      <c r="K89" s="34"/>
      <c r="L89" s="35"/>
      <c r="M89" s="162"/>
      <c r="N89" s="163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120</v>
      </c>
      <c r="AU89" s="19" t="s">
        <v>81</v>
      </c>
    </row>
    <row r="90" spans="2:51" s="13" customFormat="1" ht="12">
      <c r="B90" s="164"/>
      <c r="D90" s="159" t="s">
        <v>191</v>
      </c>
      <c r="E90" s="165" t="s">
        <v>3</v>
      </c>
      <c r="F90" s="166" t="s">
        <v>3015</v>
      </c>
      <c r="H90" s="167">
        <v>104</v>
      </c>
      <c r="I90" s="168"/>
      <c r="L90" s="164"/>
      <c r="M90" s="169"/>
      <c r="N90" s="170"/>
      <c r="O90" s="170"/>
      <c r="P90" s="170"/>
      <c r="Q90" s="170"/>
      <c r="R90" s="170"/>
      <c r="S90" s="170"/>
      <c r="T90" s="171"/>
      <c r="AT90" s="165" t="s">
        <v>191</v>
      </c>
      <c r="AU90" s="165" t="s">
        <v>81</v>
      </c>
      <c r="AV90" s="13" t="s">
        <v>81</v>
      </c>
      <c r="AW90" s="13" t="s">
        <v>33</v>
      </c>
      <c r="AX90" s="13" t="s">
        <v>79</v>
      </c>
      <c r="AY90" s="165" t="s">
        <v>182</v>
      </c>
    </row>
    <row r="91" spans="1:65" s="2" customFormat="1" ht="22.8">
      <c r="A91" s="34"/>
      <c r="B91" s="145"/>
      <c r="C91" s="146" t="s">
        <v>81</v>
      </c>
      <c r="D91" s="146" t="s">
        <v>184</v>
      </c>
      <c r="E91" s="147" t="s">
        <v>3016</v>
      </c>
      <c r="F91" s="148" t="s">
        <v>3017</v>
      </c>
      <c r="G91" s="149" t="s">
        <v>122</v>
      </c>
      <c r="H91" s="150">
        <v>208</v>
      </c>
      <c r="I91" s="151"/>
      <c r="J91" s="152">
        <f>ROUND(I91*H91,2)</f>
        <v>0</v>
      </c>
      <c r="K91" s="148" t="s">
        <v>188</v>
      </c>
      <c r="L91" s="35"/>
      <c r="M91" s="153" t="s">
        <v>3</v>
      </c>
      <c r="N91" s="154" t="s">
        <v>43</v>
      </c>
      <c r="O91" s="55"/>
      <c r="P91" s="155">
        <f>O91*H91</f>
        <v>0</v>
      </c>
      <c r="Q91" s="155">
        <v>0</v>
      </c>
      <c r="R91" s="155">
        <f>Q91*H91</f>
        <v>0</v>
      </c>
      <c r="S91" s="155">
        <v>0</v>
      </c>
      <c r="T91" s="156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7" t="s">
        <v>189</v>
      </c>
      <c r="AT91" s="157" t="s">
        <v>184</v>
      </c>
      <c r="AU91" s="157" t="s">
        <v>81</v>
      </c>
      <c r="AY91" s="19" t="s">
        <v>182</v>
      </c>
      <c r="BE91" s="158">
        <f>IF(N91="základní",J91,0)</f>
        <v>0</v>
      </c>
      <c r="BF91" s="158">
        <f>IF(N91="snížená",J91,0)</f>
        <v>0</v>
      </c>
      <c r="BG91" s="158">
        <f>IF(N91="zákl. přenesená",J91,0)</f>
        <v>0</v>
      </c>
      <c r="BH91" s="158">
        <f>IF(N91="sníž. přenesená",J91,0)</f>
        <v>0</v>
      </c>
      <c r="BI91" s="158">
        <f>IF(N91="nulová",J91,0)</f>
        <v>0</v>
      </c>
      <c r="BJ91" s="19" t="s">
        <v>79</v>
      </c>
      <c r="BK91" s="158">
        <f>ROUND(I91*H91,2)</f>
        <v>0</v>
      </c>
      <c r="BL91" s="19" t="s">
        <v>189</v>
      </c>
      <c r="BM91" s="157" t="s">
        <v>3018</v>
      </c>
    </row>
    <row r="92" spans="1:47" s="2" customFormat="1" ht="19.2">
      <c r="A92" s="34"/>
      <c r="B92" s="35"/>
      <c r="C92" s="34"/>
      <c r="D92" s="159" t="s">
        <v>120</v>
      </c>
      <c r="E92" s="34"/>
      <c r="F92" s="160" t="s">
        <v>3017</v>
      </c>
      <c r="G92" s="34"/>
      <c r="H92" s="34"/>
      <c r="I92" s="161"/>
      <c r="J92" s="34"/>
      <c r="K92" s="34"/>
      <c r="L92" s="35"/>
      <c r="M92" s="162"/>
      <c r="N92" s="163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120</v>
      </c>
      <c r="AU92" s="19" t="s">
        <v>81</v>
      </c>
    </row>
    <row r="93" spans="2:51" s="13" customFormat="1" ht="12">
      <c r="B93" s="164"/>
      <c r="D93" s="159" t="s">
        <v>191</v>
      </c>
      <c r="E93" s="165" t="s">
        <v>3</v>
      </c>
      <c r="F93" s="166" t="s">
        <v>3019</v>
      </c>
      <c r="H93" s="167">
        <v>78</v>
      </c>
      <c r="I93" s="168"/>
      <c r="L93" s="164"/>
      <c r="M93" s="169"/>
      <c r="N93" s="170"/>
      <c r="O93" s="170"/>
      <c r="P93" s="170"/>
      <c r="Q93" s="170"/>
      <c r="R93" s="170"/>
      <c r="S93" s="170"/>
      <c r="T93" s="171"/>
      <c r="AT93" s="165" t="s">
        <v>191</v>
      </c>
      <c r="AU93" s="165" t="s">
        <v>81</v>
      </c>
      <c r="AV93" s="13" t="s">
        <v>81</v>
      </c>
      <c r="AW93" s="13" t="s">
        <v>33</v>
      </c>
      <c r="AX93" s="13" t="s">
        <v>72</v>
      </c>
      <c r="AY93" s="165" t="s">
        <v>182</v>
      </c>
    </row>
    <row r="94" spans="2:51" s="13" customFormat="1" ht="12">
      <c r="B94" s="164"/>
      <c r="D94" s="159" t="s">
        <v>191</v>
      </c>
      <c r="E94" s="165" t="s">
        <v>3</v>
      </c>
      <c r="F94" s="166" t="s">
        <v>3020</v>
      </c>
      <c r="H94" s="167">
        <v>130</v>
      </c>
      <c r="I94" s="168"/>
      <c r="L94" s="164"/>
      <c r="M94" s="169"/>
      <c r="N94" s="170"/>
      <c r="O94" s="170"/>
      <c r="P94" s="170"/>
      <c r="Q94" s="170"/>
      <c r="R94" s="170"/>
      <c r="S94" s="170"/>
      <c r="T94" s="171"/>
      <c r="AT94" s="165" t="s">
        <v>191</v>
      </c>
      <c r="AU94" s="165" t="s">
        <v>81</v>
      </c>
      <c r="AV94" s="13" t="s">
        <v>81</v>
      </c>
      <c r="AW94" s="13" t="s">
        <v>33</v>
      </c>
      <c r="AX94" s="13" t="s">
        <v>72</v>
      </c>
      <c r="AY94" s="165" t="s">
        <v>182</v>
      </c>
    </row>
    <row r="95" spans="2:51" s="14" customFormat="1" ht="12">
      <c r="B95" s="172"/>
      <c r="D95" s="159" t="s">
        <v>191</v>
      </c>
      <c r="E95" s="173" t="s">
        <v>49</v>
      </c>
      <c r="F95" s="174" t="s">
        <v>211</v>
      </c>
      <c r="H95" s="175">
        <v>208</v>
      </c>
      <c r="I95" s="176"/>
      <c r="L95" s="172"/>
      <c r="M95" s="177"/>
      <c r="N95" s="178"/>
      <c r="O95" s="178"/>
      <c r="P95" s="178"/>
      <c r="Q95" s="178"/>
      <c r="R95" s="178"/>
      <c r="S95" s="178"/>
      <c r="T95" s="179"/>
      <c r="AT95" s="173" t="s">
        <v>191</v>
      </c>
      <c r="AU95" s="173" t="s">
        <v>81</v>
      </c>
      <c r="AV95" s="14" t="s">
        <v>189</v>
      </c>
      <c r="AW95" s="14" t="s">
        <v>33</v>
      </c>
      <c r="AX95" s="14" t="s">
        <v>79</v>
      </c>
      <c r="AY95" s="173" t="s">
        <v>182</v>
      </c>
    </row>
    <row r="96" spans="1:65" s="2" customFormat="1" ht="33" customHeight="1">
      <c r="A96" s="34"/>
      <c r="B96" s="145"/>
      <c r="C96" s="146" t="s">
        <v>197</v>
      </c>
      <c r="D96" s="146" t="s">
        <v>184</v>
      </c>
      <c r="E96" s="147" t="s">
        <v>1678</v>
      </c>
      <c r="F96" s="148" t="s">
        <v>1679</v>
      </c>
      <c r="G96" s="149" t="s">
        <v>122</v>
      </c>
      <c r="H96" s="150">
        <v>130</v>
      </c>
      <c r="I96" s="151"/>
      <c r="J96" s="152">
        <f>ROUND(I96*H96,2)</f>
        <v>0</v>
      </c>
      <c r="K96" s="148" t="s">
        <v>188</v>
      </c>
      <c r="L96" s="35"/>
      <c r="M96" s="153" t="s">
        <v>3</v>
      </c>
      <c r="N96" s="154" t="s">
        <v>43</v>
      </c>
      <c r="O96" s="55"/>
      <c r="P96" s="155">
        <f>O96*H96</f>
        <v>0</v>
      </c>
      <c r="Q96" s="155">
        <v>0</v>
      </c>
      <c r="R96" s="155">
        <f>Q96*H96</f>
        <v>0</v>
      </c>
      <c r="S96" s="155">
        <v>0</v>
      </c>
      <c r="T96" s="156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7" t="s">
        <v>189</v>
      </c>
      <c r="AT96" s="157" t="s">
        <v>184</v>
      </c>
      <c r="AU96" s="157" t="s">
        <v>81</v>
      </c>
      <c r="AY96" s="19" t="s">
        <v>182</v>
      </c>
      <c r="BE96" s="158">
        <f>IF(N96="základní",J96,0)</f>
        <v>0</v>
      </c>
      <c r="BF96" s="158">
        <f>IF(N96="snížená",J96,0)</f>
        <v>0</v>
      </c>
      <c r="BG96" s="158">
        <f>IF(N96="zákl. přenesená",J96,0)</f>
        <v>0</v>
      </c>
      <c r="BH96" s="158">
        <f>IF(N96="sníž. přenesená",J96,0)</f>
        <v>0</v>
      </c>
      <c r="BI96" s="158">
        <f>IF(N96="nulová",J96,0)</f>
        <v>0</v>
      </c>
      <c r="BJ96" s="19" t="s">
        <v>79</v>
      </c>
      <c r="BK96" s="158">
        <f>ROUND(I96*H96,2)</f>
        <v>0</v>
      </c>
      <c r="BL96" s="19" t="s">
        <v>189</v>
      </c>
      <c r="BM96" s="157" t="s">
        <v>3021</v>
      </c>
    </row>
    <row r="97" spans="1:47" s="2" customFormat="1" ht="19.2">
      <c r="A97" s="34"/>
      <c r="B97" s="35"/>
      <c r="C97" s="34"/>
      <c r="D97" s="159" t="s">
        <v>120</v>
      </c>
      <c r="E97" s="34"/>
      <c r="F97" s="160" t="s">
        <v>1679</v>
      </c>
      <c r="G97" s="34"/>
      <c r="H97" s="34"/>
      <c r="I97" s="161"/>
      <c r="J97" s="34"/>
      <c r="K97" s="34"/>
      <c r="L97" s="35"/>
      <c r="M97" s="162"/>
      <c r="N97" s="163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120</v>
      </c>
      <c r="AU97" s="19" t="s">
        <v>81</v>
      </c>
    </row>
    <row r="98" spans="1:65" s="2" customFormat="1" ht="34.2">
      <c r="A98" s="34"/>
      <c r="B98" s="145"/>
      <c r="C98" s="146" t="s">
        <v>189</v>
      </c>
      <c r="D98" s="146" t="s">
        <v>184</v>
      </c>
      <c r="E98" s="147" t="s">
        <v>1682</v>
      </c>
      <c r="F98" s="148" t="s">
        <v>1683</v>
      </c>
      <c r="G98" s="149" t="s">
        <v>122</v>
      </c>
      <c r="H98" s="150">
        <v>1820</v>
      </c>
      <c r="I98" s="151"/>
      <c r="J98" s="152">
        <f>ROUND(I98*H98,2)</f>
        <v>0</v>
      </c>
      <c r="K98" s="148" t="s">
        <v>188</v>
      </c>
      <c r="L98" s="35"/>
      <c r="M98" s="153" t="s">
        <v>3</v>
      </c>
      <c r="N98" s="154" t="s">
        <v>43</v>
      </c>
      <c r="O98" s="55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7" t="s">
        <v>189</v>
      </c>
      <c r="AT98" s="157" t="s">
        <v>184</v>
      </c>
      <c r="AU98" s="157" t="s">
        <v>81</v>
      </c>
      <c r="AY98" s="19" t="s">
        <v>182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79</v>
      </c>
      <c r="BK98" s="158">
        <f>ROUND(I98*H98,2)</f>
        <v>0</v>
      </c>
      <c r="BL98" s="19" t="s">
        <v>189</v>
      </c>
      <c r="BM98" s="157" t="s">
        <v>3022</v>
      </c>
    </row>
    <row r="99" spans="1:47" s="2" customFormat="1" ht="19.2">
      <c r="A99" s="34"/>
      <c r="B99" s="35"/>
      <c r="C99" s="34"/>
      <c r="D99" s="159" t="s">
        <v>120</v>
      </c>
      <c r="E99" s="34"/>
      <c r="F99" s="160" t="s">
        <v>1683</v>
      </c>
      <c r="G99" s="34"/>
      <c r="H99" s="34"/>
      <c r="I99" s="161"/>
      <c r="J99" s="34"/>
      <c r="K99" s="34"/>
      <c r="L99" s="35"/>
      <c r="M99" s="162"/>
      <c r="N99" s="163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120</v>
      </c>
      <c r="AU99" s="19" t="s">
        <v>81</v>
      </c>
    </row>
    <row r="100" spans="2:51" s="13" customFormat="1" ht="12">
      <c r="B100" s="164"/>
      <c r="D100" s="159" t="s">
        <v>191</v>
      </c>
      <c r="E100" s="165" t="s">
        <v>3</v>
      </c>
      <c r="F100" s="166" t="s">
        <v>3023</v>
      </c>
      <c r="H100" s="167">
        <v>130</v>
      </c>
      <c r="I100" s="168"/>
      <c r="L100" s="164"/>
      <c r="M100" s="169"/>
      <c r="N100" s="170"/>
      <c r="O100" s="170"/>
      <c r="P100" s="170"/>
      <c r="Q100" s="170"/>
      <c r="R100" s="170"/>
      <c r="S100" s="170"/>
      <c r="T100" s="171"/>
      <c r="AT100" s="165" t="s">
        <v>191</v>
      </c>
      <c r="AU100" s="165" t="s">
        <v>81</v>
      </c>
      <c r="AV100" s="13" t="s">
        <v>81</v>
      </c>
      <c r="AW100" s="13" t="s">
        <v>33</v>
      </c>
      <c r="AX100" s="13" t="s">
        <v>72</v>
      </c>
      <c r="AY100" s="165" t="s">
        <v>182</v>
      </c>
    </row>
    <row r="101" spans="2:51" s="13" customFormat="1" ht="12">
      <c r="B101" s="164"/>
      <c r="D101" s="159" t="s">
        <v>191</v>
      </c>
      <c r="E101" s="165" t="s">
        <v>3</v>
      </c>
      <c r="F101" s="166" t="s">
        <v>3024</v>
      </c>
      <c r="H101" s="167">
        <v>1820</v>
      </c>
      <c r="I101" s="168"/>
      <c r="L101" s="164"/>
      <c r="M101" s="169"/>
      <c r="N101" s="170"/>
      <c r="O101" s="170"/>
      <c r="P101" s="170"/>
      <c r="Q101" s="170"/>
      <c r="R101" s="170"/>
      <c r="S101" s="170"/>
      <c r="T101" s="171"/>
      <c r="AT101" s="165" t="s">
        <v>191</v>
      </c>
      <c r="AU101" s="165" t="s">
        <v>81</v>
      </c>
      <c r="AV101" s="13" t="s">
        <v>81</v>
      </c>
      <c r="AW101" s="13" t="s">
        <v>33</v>
      </c>
      <c r="AX101" s="13" t="s">
        <v>79</v>
      </c>
      <c r="AY101" s="165" t="s">
        <v>182</v>
      </c>
    </row>
    <row r="102" spans="1:65" s="2" customFormat="1" ht="16.5" customHeight="1">
      <c r="A102" s="34"/>
      <c r="B102" s="145"/>
      <c r="C102" s="146" t="s">
        <v>206</v>
      </c>
      <c r="D102" s="146" t="s">
        <v>184</v>
      </c>
      <c r="E102" s="147" t="s">
        <v>1686</v>
      </c>
      <c r="F102" s="148" t="s">
        <v>1687</v>
      </c>
      <c r="G102" s="149" t="s">
        <v>122</v>
      </c>
      <c r="H102" s="150">
        <v>130</v>
      </c>
      <c r="I102" s="151"/>
      <c r="J102" s="152">
        <f>ROUND(I102*H102,2)</f>
        <v>0</v>
      </c>
      <c r="K102" s="148" t="s">
        <v>188</v>
      </c>
      <c r="L102" s="35"/>
      <c r="M102" s="153" t="s">
        <v>3</v>
      </c>
      <c r="N102" s="154" t="s">
        <v>43</v>
      </c>
      <c r="O102" s="55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7" t="s">
        <v>189</v>
      </c>
      <c r="AT102" s="157" t="s">
        <v>184</v>
      </c>
      <c r="AU102" s="157" t="s">
        <v>81</v>
      </c>
      <c r="AY102" s="19" t="s">
        <v>182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79</v>
      </c>
      <c r="BK102" s="158">
        <f>ROUND(I102*H102,2)</f>
        <v>0</v>
      </c>
      <c r="BL102" s="19" t="s">
        <v>189</v>
      </c>
      <c r="BM102" s="157" t="s">
        <v>3025</v>
      </c>
    </row>
    <row r="103" spans="1:47" s="2" customFormat="1" ht="12">
      <c r="A103" s="34"/>
      <c r="B103" s="35"/>
      <c r="C103" s="34"/>
      <c r="D103" s="159" t="s">
        <v>120</v>
      </c>
      <c r="E103" s="34"/>
      <c r="F103" s="160" t="s">
        <v>1687</v>
      </c>
      <c r="G103" s="34"/>
      <c r="H103" s="34"/>
      <c r="I103" s="161"/>
      <c r="J103" s="34"/>
      <c r="K103" s="34"/>
      <c r="L103" s="35"/>
      <c r="M103" s="162"/>
      <c r="N103" s="163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120</v>
      </c>
      <c r="AU103" s="19" t="s">
        <v>81</v>
      </c>
    </row>
    <row r="104" spans="2:51" s="13" customFormat="1" ht="12">
      <c r="B104" s="164"/>
      <c r="D104" s="159" t="s">
        <v>191</v>
      </c>
      <c r="E104" s="165" t="s">
        <v>3</v>
      </c>
      <c r="F104" s="166" t="s">
        <v>3020</v>
      </c>
      <c r="H104" s="167">
        <v>130</v>
      </c>
      <c r="I104" s="168"/>
      <c r="L104" s="164"/>
      <c r="M104" s="169"/>
      <c r="N104" s="170"/>
      <c r="O104" s="170"/>
      <c r="P104" s="170"/>
      <c r="Q104" s="170"/>
      <c r="R104" s="170"/>
      <c r="S104" s="170"/>
      <c r="T104" s="171"/>
      <c r="AT104" s="165" t="s">
        <v>191</v>
      </c>
      <c r="AU104" s="165" t="s">
        <v>81</v>
      </c>
      <c r="AV104" s="13" t="s">
        <v>81</v>
      </c>
      <c r="AW104" s="13" t="s">
        <v>33</v>
      </c>
      <c r="AX104" s="13" t="s">
        <v>72</v>
      </c>
      <c r="AY104" s="165" t="s">
        <v>182</v>
      </c>
    </row>
    <row r="105" spans="2:51" s="14" customFormat="1" ht="12">
      <c r="B105" s="172"/>
      <c r="D105" s="159" t="s">
        <v>191</v>
      </c>
      <c r="E105" s="173" t="s">
        <v>1751</v>
      </c>
      <c r="F105" s="174" t="s">
        <v>211</v>
      </c>
      <c r="H105" s="175">
        <v>130</v>
      </c>
      <c r="I105" s="176"/>
      <c r="L105" s="172"/>
      <c r="M105" s="177"/>
      <c r="N105" s="178"/>
      <c r="O105" s="178"/>
      <c r="P105" s="178"/>
      <c r="Q105" s="178"/>
      <c r="R105" s="178"/>
      <c r="S105" s="178"/>
      <c r="T105" s="179"/>
      <c r="AT105" s="173" t="s">
        <v>191</v>
      </c>
      <c r="AU105" s="173" t="s">
        <v>81</v>
      </c>
      <c r="AV105" s="14" t="s">
        <v>189</v>
      </c>
      <c r="AW105" s="14" t="s">
        <v>33</v>
      </c>
      <c r="AX105" s="14" t="s">
        <v>79</v>
      </c>
      <c r="AY105" s="173" t="s">
        <v>182</v>
      </c>
    </row>
    <row r="106" spans="1:65" s="2" customFormat="1" ht="22.8">
      <c r="A106" s="34"/>
      <c r="B106" s="145"/>
      <c r="C106" s="146" t="s">
        <v>213</v>
      </c>
      <c r="D106" s="146" t="s">
        <v>184</v>
      </c>
      <c r="E106" s="147" t="s">
        <v>1689</v>
      </c>
      <c r="F106" s="148" t="s">
        <v>1690</v>
      </c>
      <c r="G106" s="149" t="s">
        <v>233</v>
      </c>
      <c r="H106" s="150">
        <v>208</v>
      </c>
      <c r="I106" s="151"/>
      <c r="J106" s="152">
        <f>ROUND(I106*H106,2)</f>
        <v>0</v>
      </c>
      <c r="K106" s="148" t="s">
        <v>188</v>
      </c>
      <c r="L106" s="35"/>
      <c r="M106" s="153" t="s">
        <v>3</v>
      </c>
      <c r="N106" s="154" t="s">
        <v>43</v>
      </c>
      <c r="O106" s="55"/>
      <c r="P106" s="155">
        <f>O106*H106</f>
        <v>0</v>
      </c>
      <c r="Q106" s="155">
        <v>0</v>
      </c>
      <c r="R106" s="155">
        <f>Q106*H106</f>
        <v>0</v>
      </c>
      <c r="S106" s="155">
        <v>0</v>
      </c>
      <c r="T106" s="156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7" t="s">
        <v>189</v>
      </c>
      <c r="AT106" s="157" t="s">
        <v>184</v>
      </c>
      <c r="AU106" s="157" t="s">
        <v>81</v>
      </c>
      <c r="AY106" s="19" t="s">
        <v>182</v>
      </c>
      <c r="BE106" s="158">
        <f>IF(N106="základní",J106,0)</f>
        <v>0</v>
      </c>
      <c r="BF106" s="158">
        <f>IF(N106="snížená",J106,0)</f>
        <v>0</v>
      </c>
      <c r="BG106" s="158">
        <f>IF(N106="zákl. přenesená",J106,0)</f>
        <v>0</v>
      </c>
      <c r="BH106" s="158">
        <f>IF(N106="sníž. přenesená",J106,0)</f>
        <v>0</v>
      </c>
      <c r="BI106" s="158">
        <f>IF(N106="nulová",J106,0)</f>
        <v>0</v>
      </c>
      <c r="BJ106" s="19" t="s">
        <v>79</v>
      </c>
      <c r="BK106" s="158">
        <f>ROUND(I106*H106,2)</f>
        <v>0</v>
      </c>
      <c r="BL106" s="19" t="s">
        <v>189</v>
      </c>
      <c r="BM106" s="157" t="s">
        <v>3026</v>
      </c>
    </row>
    <row r="107" spans="1:47" s="2" customFormat="1" ht="19.2">
      <c r="A107" s="34"/>
      <c r="B107" s="35"/>
      <c r="C107" s="34"/>
      <c r="D107" s="159" t="s">
        <v>120</v>
      </c>
      <c r="E107" s="34"/>
      <c r="F107" s="160" t="s">
        <v>1690</v>
      </c>
      <c r="G107" s="34"/>
      <c r="H107" s="34"/>
      <c r="I107" s="161"/>
      <c r="J107" s="34"/>
      <c r="K107" s="34"/>
      <c r="L107" s="35"/>
      <c r="M107" s="162"/>
      <c r="N107" s="163"/>
      <c r="O107" s="55"/>
      <c r="P107" s="55"/>
      <c r="Q107" s="55"/>
      <c r="R107" s="55"/>
      <c r="S107" s="55"/>
      <c r="T107" s="5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9" t="s">
        <v>120</v>
      </c>
      <c r="AU107" s="19" t="s">
        <v>81</v>
      </c>
    </row>
    <row r="108" spans="2:51" s="13" customFormat="1" ht="12">
      <c r="B108" s="164"/>
      <c r="D108" s="159" t="s">
        <v>191</v>
      </c>
      <c r="E108" s="165" t="s">
        <v>3</v>
      </c>
      <c r="F108" s="166" t="s">
        <v>3027</v>
      </c>
      <c r="H108" s="167">
        <v>208</v>
      </c>
      <c r="I108" s="168"/>
      <c r="L108" s="164"/>
      <c r="M108" s="169"/>
      <c r="N108" s="170"/>
      <c r="O108" s="170"/>
      <c r="P108" s="170"/>
      <c r="Q108" s="170"/>
      <c r="R108" s="170"/>
      <c r="S108" s="170"/>
      <c r="T108" s="171"/>
      <c r="AT108" s="165" t="s">
        <v>191</v>
      </c>
      <c r="AU108" s="165" t="s">
        <v>81</v>
      </c>
      <c r="AV108" s="13" t="s">
        <v>81</v>
      </c>
      <c r="AW108" s="13" t="s">
        <v>33</v>
      </c>
      <c r="AX108" s="13" t="s">
        <v>79</v>
      </c>
      <c r="AY108" s="165" t="s">
        <v>182</v>
      </c>
    </row>
    <row r="109" spans="1:65" s="2" customFormat="1" ht="16.5" customHeight="1">
      <c r="A109" s="34"/>
      <c r="B109" s="145"/>
      <c r="C109" s="146" t="s">
        <v>218</v>
      </c>
      <c r="D109" s="146" t="s">
        <v>184</v>
      </c>
      <c r="E109" s="147" t="s">
        <v>1494</v>
      </c>
      <c r="F109" s="148" t="s">
        <v>1495</v>
      </c>
      <c r="G109" s="149" t="s">
        <v>113</v>
      </c>
      <c r="H109" s="150">
        <v>273</v>
      </c>
      <c r="I109" s="151"/>
      <c r="J109" s="152">
        <f>ROUND(I109*H109,2)</f>
        <v>0</v>
      </c>
      <c r="K109" s="148" t="s">
        <v>188</v>
      </c>
      <c r="L109" s="35"/>
      <c r="M109" s="153" t="s">
        <v>3</v>
      </c>
      <c r="N109" s="154" t="s">
        <v>43</v>
      </c>
      <c r="O109" s="55"/>
      <c r="P109" s="155">
        <f>O109*H109</f>
        <v>0</v>
      </c>
      <c r="Q109" s="155">
        <v>0.00127</v>
      </c>
      <c r="R109" s="155">
        <f>Q109*H109</f>
        <v>0.34671</v>
      </c>
      <c r="S109" s="155">
        <v>0</v>
      </c>
      <c r="T109" s="156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7" t="s">
        <v>189</v>
      </c>
      <c r="AT109" s="157" t="s">
        <v>184</v>
      </c>
      <c r="AU109" s="157" t="s">
        <v>81</v>
      </c>
      <c r="AY109" s="19" t="s">
        <v>182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79</v>
      </c>
      <c r="BK109" s="158">
        <f>ROUND(I109*H109,2)</f>
        <v>0</v>
      </c>
      <c r="BL109" s="19" t="s">
        <v>189</v>
      </c>
      <c r="BM109" s="157" t="s">
        <v>3028</v>
      </c>
    </row>
    <row r="110" spans="1:47" s="2" customFormat="1" ht="12">
      <c r="A110" s="34"/>
      <c r="B110" s="35"/>
      <c r="C110" s="34"/>
      <c r="D110" s="159" t="s">
        <v>120</v>
      </c>
      <c r="E110" s="34"/>
      <c r="F110" s="160" t="s">
        <v>1495</v>
      </c>
      <c r="G110" s="34"/>
      <c r="H110" s="34"/>
      <c r="I110" s="161"/>
      <c r="J110" s="34"/>
      <c r="K110" s="34"/>
      <c r="L110" s="35"/>
      <c r="M110" s="162"/>
      <c r="N110" s="163"/>
      <c r="O110" s="55"/>
      <c r="P110" s="55"/>
      <c r="Q110" s="55"/>
      <c r="R110" s="55"/>
      <c r="S110" s="55"/>
      <c r="T110" s="56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9" t="s">
        <v>120</v>
      </c>
      <c r="AU110" s="19" t="s">
        <v>81</v>
      </c>
    </row>
    <row r="111" spans="2:51" s="13" customFormat="1" ht="12">
      <c r="B111" s="164"/>
      <c r="D111" s="159" t="s">
        <v>191</v>
      </c>
      <c r="E111" s="165" t="s">
        <v>3</v>
      </c>
      <c r="F111" s="166" t="s">
        <v>3029</v>
      </c>
      <c r="H111" s="167">
        <v>273</v>
      </c>
      <c r="I111" s="168"/>
      <c r="L111" s="164"/>
      <c r="M111" s="169"/>
      <c r="N111" s="170"/>
      <c r="O111" s="170"/>
      <c r="P111" s="170"/>
      <c r="Q111" s="170"/>
      <c r="R111" s="170"/>
      <c r="S111" s="170"/>
      <c r="T111" s="171"/>
      <c r="AT111" s="165" t="s">
        <v>191</v>
      </c>
      <c r="AU111" s="165" t="s">
        <v>81</v>
      </c>
      <c r="AV111" s="13" t="s">
        <v>81</v>
      </c>
      <c r="AW111" s="13" t="s">
        <v>33</v>
      </c>
      <c r="AX111" s="13" t="s">
        <v>79</v>
      </c>
      <c r="AY111" s="165" t="s">
        <v>182</v>
      </c>
    </row>
    <row r="112" spans="1:65" s="2" customFormat="1" ht="16.5" customHeight="1">
      <c r="A112" s="34"/>
      <c r="B112" s="145"/>
      <c r="C112" s="180" t="s">
        <v>223</v>
      </c>
      <c r="D112" s="180" t="s">
        <v>232</v>
      </c>
      <c r="E112" s="181" t="s">
        <v>1497</v>
      </c>
      <c r="F112" s="182" t="s">
        <v>1498</v>
      </c>
      <c r="G112" s="183" t="s">
        <v>254</v>
      </c>
      <c r="H112" s="184">
        <v>6.825</v>
      </c>
      <c r="I112" s="185"/>
      <c r="J112" s="186">
        <f>ROUND(I112*H112,2)</f>
        <v>0</v>
      </c>
      <c r="K112" s="182" t="s">
        <v>188</v>
      </c>
      <c r="L112" s="187"/>
      <c r="M112" s="188" t="s">
        <v>3</v>
      </c>
      <c r="N112" s="189" t="s">
        <v>43</v>
      </c>
      <c r="O112" s="55"/>
      <c r="P112" s="155">
        <f>O112*H112</f>
        <v>0</v>
      </c>
      <c r="Q112" s="155">
        <v>0.001</v>
      </c>
      <c r="R112" s="155">
        <f>Q112*H112</f>
        <v>0.006825</v>
      </c>
      <c r="S112" s="155">
        <v>0</v>
      </c>
      <c r="T112" s="156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7" t="s">
        <v>223</v>
      </c>
      <c r="AT112" s="157" t="s">
        <v>232</v>
      </c>
      <c r="AU112" s="157" t="s">
        <v>81</v>
      </c>
      <c r="AY112" s="19" t="s">
        <v>182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79</v>
      </c>
      <c r="BK112" s="158">
        <f>ROUND(I112*H112,2)</f>
        <v>0</v>
      </c>
      <c r="BL112" s="19" t="s">
        <v>189</v>
      </c>
      <c r="BM112" s="157" t="s">
        <v>3030</v>
      </c>
    </row>
    <row r="113" spans="1:47" s="2" customFormat="1" ht="12">
      <c r="A113" s="34"/>
      <c r="B113" s="35"/>
      <c r="C113" s="34"/>
      <c r="D113" s="159" t="s">
        <v>120</v>
      </c>
      <c r="E113" s="34"/>
      <c r="F113" s="160" t="s">
        <v>1498</v>
      </c>
      <c r="G113" s="34"/>
      <c r="H113" s="34"/>
      <c r="I113" s="161"/>
      <c r="J113" s="34"/>
      <c r="K113" s="34"/>
      <c r="L113" s="35"/>
      <c r="M113" s="162"/>
      <c r="N113" s="163"/>
      <c r="O113" s="55"/>
      <c r="P113" s="55"/>
      <c r="Q113" s="55"/>
      <c r="R113" s="55"/>
      <c r="S113" s="55"/>
      <c r="T113" s="5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120</v>
      </c>
      <c r="AU113" s="19" t="s">
        <v>81</v>
      </c>
    </row>
    <row r="114" spans="2:51" s="13" customFormat="1" ht="12">
      <c r="B114" s="164"/>
      <c r="D114" s="159" t="s">
        <v>191</v>
      </c>
      <c r="E114" s="165" t="s">
        <v>3</v>
      </c>
      <c r="F114" s="166" t="s">
        <v>3031</v>
      </c>
      <c r="H114" s="167">
        <v>6.825</v>
      </c>
      <c r="I114" s="168"/>
      <c r="L114" s="164"/>
      <c r="M114" s="169"/>
      <c r="N114" s="170"/>
      <c r="O114" s="170"/>
      <c r="P114" s="170"/>
      <c r="Q114" s="170"/>
      <c r="R114" s="170"/>
      <c r="S114" s="170"/>
      <c r="T114" s="171"/>
      <c r="AT114" s="165" t="s">
        <v>191</v>
      </c>
      <c r="AU114" s="165" t="s">
        <v>81</v>
      </c>
      <c r="AV114" s="13" t="s">
        <v>81</v>
      </c>
      <c r="AW114" s="13" t="s">
        <v>33</v>
      </c>
      <c r="AX114" s="13" t="s">
        <v>79</v>
      </c>
      <c r="AY114" s="165" t="s">
        <v>182</v>
      </c>
    </row>
    <row r="115" spans="1:65" s="2" customFormat="1" ht="22.8">
      <c r="A115" s="34"/>
      <c r="B115" s="145"/>
      <c r="C115" s="146" t="s">
        <v>227</v>
      </c>
      <c r="D115" s="146" t="s">
        <v>184</v>
      </c>
      <c r="E115" s="147" t="s">
        <v>1501</v>
      </c>
      <c r="F115" s="148" t="s">
        <v>1502</v>
      </c>
      <c r="G115" s="149" t="s">
        <v>113</v>
      </c>
      <c r="H115" s="150">
        <v>290.5</v>
      </c>
      <c r="I115" s="151"/>
      <c r="J115" s="152">
        <f>ROUND(I115*H115,2)</f>
        <v>0</v>
      </c>
      <c r="K115" s="148" t="s">
        <v>188</v>
      </c>
      <c r="L115" s="35"/>
      <c r="M115" s="153" t="s">
        <v>3</v>
      </c>
      <c r="N115" s="154" t="s">
        <v>43</v>
      </c>
      <c r="O115" s="55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7" t="s">
        <v>189</v>
      </c>
      <c r="AT115" s="157" t="s">
        <v>184</v>
      </c>
      <c r="AU115" s="157" t="s">
        <v>81</v>
      </c>
      <c r="AY115" s="19" t="s">
        <v>182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79</v>
      </c>
      <c r="BK115" s="158">
        <f>ROUND(I115*H115,2)</f>
        <v>0</v>
      </c>
      <c r="BL115" s="19" t="s">
        <v>189</v>
      </c>
      <c r="BM115" s="157" t="s">
        <v>3032</v>
      </c>
    </row>
    <row r="116" spans="1:47" s="2" customFormat="1" ht="19.2">
      <c r="A116" s="34"/>
      <c r="B116" s="35"/>
      <c r="C116" s="34"/>
      <c r="D116" s="159" t="s">
        <v>120</v>
      </c>
      <c r="E116" s="34"/>
      <c r="F116" s="160" t="s">
        <v>1502</v>
      </c>
      <c r="G116" s="34"/>
      <c r="H116" s="34"/>
      <c r="I116" s="161"/>
      <c r="J116" s="34"/>
      <c r="K116" s="34"/>
      <c r="L116" s="35"/>
      <c r="M116" s="162"/>
      <c r="N116" s="163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120</v>
      </c>
      <c r="AU116" s="19" t="s">
        <v>81</v>
      </c>
    </row>
    <row r="117" spans="2:63" s="12" customFormat="1" ht="22.95" customHeight="1">
      <c r="B117" s="132"/>
      <c r="D117" s="133" t="s">
        <v>71</v>
      </c>
      <c r="E117" s="143" t="s">
        <v>81</v>
      </c>
      <c r="F117" s="143" t="s">
        <v>289</v>
      </c>
      <c r="I117" s="135"/>
      <c r="J117" s="144">
        <f>BK117</f>
        <v>0</v>
      </c>
      <c r="L117" s="132"/>
      <c r="M117" s="137"/>
      <c r="N117" s="138"/>
      <c r="O117" s="138"/>
      <c r="P117" s="139">
        <f>SUM(P118:P120)</f>
        <v>0</v>
      </c>
      <c r="Q117" s="138"/>
      <c r="R117" s="139">
        <f>SUM(R118:R120)</f>
        <v>0</v>
      </c>
      <c r="S117" s="138"/>
      <c r="T117" s="140">
        <f>SUM(T118:T120)</f>
        <v>0</v>
      </c>
      <c r="AR117" s="133" t="s">
        <v>79</v>
      </c>
      <c r="AT117" s="141" t="s">
        <v>71</v>
      </c>
      <c r="AU117" s="141" t="s">
        <v>79</v>
      </c>
      <c r="AY117" s="133" t="s">
        <v>182</v>
      </c>
      <c r="BK117" s="142">
        <f>SUM(BK118:BK120)</f>
        <v>0</v>
      </c>
    </row>
    <row r="118" spans="1:65" s="2" customFormat="1" ht="22.8">
      <c r="A118" s="34"/>
      <c r="B118" s="145"/>
      <c r="C118" s="146" t="s">
        <v>231</v>
      </c>
      <c r="D118" s="146" t="s">
        <v>184</v>
      </c>
      <c r="E118" s="147" t="s">
        <v>3033</v>
      </c>
      <c r="F118" s="148" t="s">
        <v>3034</v>
      </c>
      <c r="G118" s="149" t="s">
        <v>113</v>
      </c>
      <c r="H118" s="150">
        <v>520</v>
      </c>
      <c r="I118" s="151"/>
      <c r="J118" s="152">
        <f>ROUND(I118*H118,2)</f>
        <v>0</v>
      </c>
      <c r="K118" s="148" t="s">
        <v>188</v>
      </c>
      <c r="L118" s="35"/>
      <c r="M118" s="153" t="s">
        <v>3</v>
      </c>
      <c r="N118" s="154" t="s">
        <v>43</v>
      </c>
      <c r="O118" s="55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7" t="s">
        <v>189</v>
      </c>
      <c r="AT118" s="157" t="s">
        <v>184</v>
      </c>
      <c r="AU118" s="157" t="s">
        <v>81</v>
      </c>
      <c r="AY118" s="19" t="s">
        <v>182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79</v>
      </c>
      <c r="BK118" s="158">
        <f>ROUND(I118*H118,2)</f>
        <v>0</v>
      </c>
      <c r="BL118" s="19" t="s">
        <v>189</v>
      </c>
      <c r="BM118" s="157" t="s">
        <v>3035</v>
      </c>
    </row>
    <row r="119" spans="1:47" s="2" customFormat="1" ht="19.2">
      <c r="A119" s="34"/>
      <c r="B119" s="35"/>
      <c r="C119" s="34"/>
      <c r="D119" s="159" t="s">
        <v>120</v>
      </c>
      <c r="E119" s="34"/>
      <c r="F119" s="160" t="s">
        <v>3034</v>
      </c>
      <c r="G119" s="34"/>
      <c r="H119" s="34"/>
      <c r="I119" s="161"/>
      <c r="J119" s="34"/>
      <c r="K119" s="34"/>
      <c r="L119" s="35"/>
      <c r="M119" s="162"/>
      <c r="N119" s="163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120</v>
      </c>
      <c r="AU119" s="19" t="s">
        <v>81</v>
      </c>
    </row>
    <row r="120" spans="2:51" s="13" customFormat="1" ht="12">
      <c r="B120" s="164"/>
      <c r="D120" s="159" t="s">
        <v>191</v>
      </c>
      <c r="E120" s="165" t="s">
        <v>3</v>
      </c>
      <c r="F120" s="166" t="s">
        <v>3036</v>
      </c>
      <c r="H120" s="167">
        <v>520</v>
      </c>
      <c r="I120" s="168"/>
      <c r="L120" s="164"/>
      <c r="M120" s="169"/>
      <c r="N120" s="170"/>
      <c r="O120" s="170"/>
      <c r="P120" s="170"/>
      <c r="Q120" s="170"/>
      <c r="R120" s="170"/>
      <c r="S120" s="170"/>
      <c r="T120" s="171"/>
      <c r="AT120" s="165" t="s">
        <v>191</v>
      </c>
      <c r="AU120" s="165" t="s">
        <v>81</v>
      </c>
      <c r="AV120" s="13" t="s">
        <v>81</v>
      </c>
      <c r="AW120" s="13" t="s">
        <v>33</v>
      </c>
      <c r="AX120" s="13" t="s">
        <v>79</v>
      </c>
      <c r="AY120" s="165" t="s">
        <v>182</v>
      </c>
    </row>
    <row r="121" spans="2:63" s="12" customFormat="1" ht="22.95" customHeight="1">
      <c r="B121" s="132"/>
      <c r="D121" s="133" t="s">
        <v>71</v>
      </c>
      <c r="E121" s="143" t="s">
        <v>206</v>
      </c>
      <c r="F121" s="143" t="s">
        <v>1522</v>
      </c>
      <c r="I121" s="135"/>
      <c r="J121" s="144">
        <f>BK121</f>
        <v>0</v>
      </c>
      <c r="L121" s="132"/>
      <c r="M121" s="137"/>
      <c r="N121" s="138"/>
      <c r="O121" s="138"/>
      <c r="P121" s="139">
        <f>SUM(P122:P144)</f>
        <v>0</v>
      </c>
      <c r="Q121" s="138"/>
      <c r="R121" s="139">
        <f>SUM(R122:R144)</f>
        <v>208</v>
      </c>
      <c r="S121" s="138"/>
      <c r="T121" s="140">
        <f>SUM(T122:T144)</f>
        <v>0</v>
      </c>
      <c r="AR121" s="133" t="s">
        <v>79</v>
      </c>
      <c r="AT121" s="141" t="s">
        <v>71</v>
      </c>
      <c r="AU121" s="141" t="s">
        <v>79</v>
      </c>
      <c r="AY121" s="133" t="s">
        <v>182</v>
      </c>
      <c r="BK121" s="142">
        <f>SUM(BK122:BK144)</f>
        <v>0</v>
      </c>
    </row>
    <row r="122" spans="1:65" s="2" customFormat="1" ht="33" customHeight="1">
      <c r="A122" s="34"/>
      <c r="B122" s="145"/>
      <c r="C122" s="146" t="s">
        <v>236</v>
      </c>
      <c r="D122" s="146" t="s">
        <v>184</v>
      </c>
      <c r="E122" s="147" t="s">
        <v>3037</v>
      </c>
      <c r="F122" s="148" t="s">
        <v>3038</v>
      </c>
      <c r="G122" s="149" t="s">
        <v>113</v>
      </c>
      <c r="H122" s="150">
        <v>520</v>
      </c>
      <c r="I122" s="151"/>
      <c r="J122" s="152">
        <f>ROUND(I122*H122,2)</f>
        <v>0</v>
      </c>
      <c r="K122" s="148" t="s">
        <v>188</v>
      </c>
      <c r="L122" s="35"/>
      <c r="M122" s="153" t="s">
        <v>3</v>
      </c>
      <c r="N122" s="154" t="s">
        <v>43</v>
      </c>
      <c r="O122" s="55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7" t="s">
        <v>189</v>
      </c>
      <c r="AT122" s="157" t="s">
        <v>184</v>
      </c>
      <c r="AU122" s="157" t="s">
        <v>81</v>
      </c>
      <c r="AY122" s="19" t="s">
        <v>182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9" t="s">
        <v>79</v>
      </c>
      <c r="BK122" s="158">
        <f>ROUND(I122*H122,2)</f>
        <v>0</v>
      </c>
      <c r="BL122" s="19" t="s">
        <v>189</v>
      </c>
      <c r="BM122" s="157" t="s">
        <v>3039</v>
      </c>
    </row>
    <row r="123" spans="1:47" s="2" customFormat="1" ht="19.2">
      <c r="A123" s="34"/>
      <c r="B123" s="35"/>
      <c r="C123" s="34"/>
      <c r="D123" s="159" t="s">
        <v>120</v>
      </c>
      <c r="E123" s="34"/>
      <c r="F123" s="160" t="s">
        <v>3038</v>
      </c>
      <c r="G123" s="34"/>
      <c r="H123" s="34"/>
      <c r="I123" s="161"/>
      <c r="J123" s="34"/>
      <c r="K123" s="34"/>
      <c r="L123" s="35"/>
      <c r="M123" s="162"/>
      <c r="N123" s="163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120</v>
      </c>
      <c r="AU123" s="19" t="s">
        <v>81</v>
      </c>
    </row>
    <row r="124" spans="2:51" s="13" customFormat="1" ht="12">
      <c r="B124" s="164"/>
      <c r="D124" s="159" t="s">
        <v>191</v>
      </c>
      <c r="E124" s="165" t="s">
        <v>3</v>
      </c>
      <c r="F124" s="166" t="s">
        <v>3036</v>
      </c>
      <c r="H124" s="167">
        <v>520</v>
      </c>
      <c r="I124" s="168"/>
      <c r="L124" s="164"/>
      <c r="M124" s="169"/>
      <c r="N124" s="170"/>
      <c r="O124" s="170"/>
      <c r="P124" s="170"/>
      <c r="Q124" s="170"/>
      <c r="R124" s="170"/>
      <c r="S124" s="170"/>
      <c r="T124" s="171"/>
      <c r="AT124" s="165" t="s">
        <v>191</v>
      </c>
      <c r="AU124" s="165" t="s">
        <v>81</v>
      </c>
      <c r="AV124" s="13" t="s">
        <v>81</v>
      </c>
      <c r="AW124" s="13" t="s">
        <v>33</v>
      </c>
      <c r="AX124" s="13" t="s">
        <v>79</v>
      </c>
      <c r="AY124" s="165" t="s">
        <v>182</v>
      </c>
    </row>
    <row r="125" spans="1:65" s="2" customFormat="1" ht="16.5" customHeight="1">
      <c r="A125" s="34"/>
      <c r="B125" s="145"/>
      <c r="C125" s="180" t="s">
        <v>241</v>
      </c>
      <c r="D125" s="180" t="s">
        <v>232</v>
      </c>
      <c r="E125" s="181" t="s">
        <v>3040</v>
      </c>
      <c r="F125" s="182" t="s">
        <v>3041</v>
      </c>
      <c r="G125" s="183" t="s">
        <v>233</v>
      </c>
      <c r="H125" s="184">
        <v>208</v>
      </c>
      <c r="I125" s="185"/>
      <c r="J125" s="186">
        <f>ROUND(I125*H125,2)</f>
        <v>0</v>
      </c>
      <c r="K125" s="182" t="s">
        <v>188</v>
      </c>
      <c r="L125" s="187"/>
      <c r="M125" s="188" t="s">
        <v>3</v>
      </c>
      <c r="N125" s="189" t="s">
        <v>43</v>
      </c>
      <c r="O125" s="55"/>
      <c r="P125" s="155">
        <f>O125*H125</f>
        <v>0</v>
      </c>
      <c r="Q125" s="155">
        <v>1</v>
      </c>
      <c r="R125" s="155">
        <f>Q125*H125</f>
        <v>208</v>
      </c>
      <c r="S125" s="155">
        <v>0</v>
      </c>
      <c r="T125" s="15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7" t="s">
        <v>223</v>
      </c>
      <c r="AT125" s="157" t="s">
        <v>232</v>
      </c>
      <c r="AU125" s="157" t="s">
        <v>81</v>
      </c>
      <c r="AY125" s="19" t="s">
        <v>182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79</v>
      </c>
      <c r="BK125" s="158">
        <f>ROUND(I125*H125,2)</f>
        <v>0</v>
      </c>
      <c r="BL125" s="19" t="s">
        <v>189</v>
      </c>
      <c r="BM125" s="157" t="s">
        <v>3042</v>
      </c>
    </row>
    <row r="126" spans="1:47" s="2" customFormat="1" ht="12">
      <c r="A126" s="34"/>
      <c r="B126" s="35"/>
      <c r="C126" s="34"/>
      <c r="D126" s="159" t="s">
        <v>120</v>
      </c>
      <c r="E126" s="34"/>
      <c r="F126" s="160" t="s">
        <v>3041</v>
      </c>
      <c r="G126" s="34"/>
      <c r="H126" s="34"/>
      <c r="I126" s="161"/>
      <c r="J126" s="34"/>
      <c r="K126" s="34"/>
      <c r="L126" s="35"/>
      <c r="M126" s="162"/>
      <c r="N126" s="163"/>
      <c r="O126" s="55"/>
      <c r="P126" s="55"/>
      <c r="Q126" s="55"/>
      <c r="R126" s="55"/>
      <c r="S126" s="55"/>
      <c r="T126" s="56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9" t="s">
        <v>120</v>
      </c>
      <c r="AU126" s="19" t="s">
        <v>81</v>
      </c>
    </row>
    <row r="127" spans="2:51" s="13" customFormat="1" ht="12">
      <c r="B127" s="164"/>
      <c r="D127" s="159" t="s">
        <v>191</v>
      </c>
      <c r="E127" s="165" t="s">
        <v>3</v>
      </c>
      <c r="F127" s="166" t="s">
        <v>3027</v>
      </c>
      <c r="H127" s="167">
        <v>208</v>
      </c>
      <c r="I127" s="168"/>
      <c r="L127" s="164"/>
      <c r="M127" s="169"/>
      <c r="N127" s="170"/>
      <c r="O127" s="170"/>
      <c r="P127" s="170"/>
      <c r="Q127" s="170"/>
      <c r="R127" s="170"/>
      <c r="S127" s="170"/>
      <c r="T127" s="171"/>
      <c r="AT127" s="165" t="s">
        <v>191</v>
      </c>
      <c r="AU127" s="165" t="s">
        <v>81</v>
      </c>
      <c r="AV127" s="13" t="s">
        <v>81</v>
      </c>
      <c r="AW127" s="13" t="s">
        <v>33</v>
      </c>
      <c r="AX127" s="13" t="s">
        <v>79</v>
      </c>
      <c r="AY127" s="165" t="s">
        <v>182</v>
      </c>
    </row>
    <row r="128" spans="1:65" s="2" customFormat="1" ht="16.5" customHeight="1">
      <c r="A128" s="34"/>
      <c r="B128" s="145"/>
      <c r="C128" s="146" t="s">
        <v>246</v>
      </c>
      <c r="D128" s="146" t="s">
        <v>184</v>
      </c>
      <c r="E128" s="147" t="s">
        <v>1523</v>
      </c>
      <c r="F128" s="148" t="s">
        <v>1524</v>
      </c>
      <c r="G128" s="149" t="s">
        <v>113</v>
      </c>
      <c r="H128" s="150">
        <v>494</v>
      </c>
      <c r="I128" s="151"/>
      <c r="J128" s="152">
        <f>ROUND(I128*H128,2)</f>
        <v>0</v>
      </c>
      <c r="K128" s="148" t="s">
        <v>188</v>
      </c>
      <c r="L128" s="35"/>
      <c r="M128" s="153" t="s">
        <v>3</v>
      </c>
      <c r="N128" s="154" t="s">
        <v>43</v>
      </c>
      <c r="O128" s="55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7" t="s">
        <v>189</v>
      </c>
      <c r="AT128" s="157" t="s">
        <v>184</v>
      </c>
      <c r="AU128" s="157" t="s">
        <v>81</v>
      </c>
      <c r="AY128" s="19" t="s">
        <v>182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79</v>
      </c>
      <c r="BK128" s="158">
        <f>ROUND(I128*H128,2)</f>
        <v>0</v>
      </c>
      <c r="BL128" s="19" t="s">
        <v>189</v>
      </c>
      <c r="BM128" s="157" t="s">
        <v>3043</v>
      </c>
    </row>
    <row r="129" spans="1:47" s="2" customFormat="1" ht="12">
      <c r="A129" s="34"/>
      <c r="B129" s="35"/>
      <c r="C129" s="34"/>
      <c r="D129" s="159" t="s">
        <v>120</v>
      </c>
      <c r="E129" s="34"/>
      <c r="F129" s="160" t="s">
        <v>1524</v>
      </c>
      <c r="G129" s="34"/>
      <c r="H129" s="34"/>
      <c r="I129" s="161"/>
      <c r="J129" s="34"/>
      <c r="K129" s="34"/>
      <c r="L129" s="35"/>
      <c r="M129" s="162"/>
      <c r="N129" s="163"/>
      <c r="O129" s="55"/>
      <c r="P129" s="55"/>
      <c r="Q129" s="55"/>
      <c r="R129" s="55"/>
      <c r="S129" s="55"/>
      <c r="T129" s="5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9" t="s">
        <v>120</v>
      </c>
      <c r="AU129" s="19" t="s">
        <v>81</v>
      </c>
    </row>
    <row r="130" spans="2:51" s="13" customFormat="1" ht="12">
      <c r="B130" s="164"/>
      <c r="D130" s="159" t="s">
        <v>191</v>
      </c>
      <c r="E130" s="165" t="s">
        <v>3</v>
      </c>
      <c r="F130" s="166" t="s">
        <v>3044</v>
      </c>
      <c r="H130" s="167">
        <v>494</v>
      </c>
      <c r="I130" s="168"/>
      <c r="L130" s="164"/>
      <c r="M130" s="169"/>
      <c r="N130" s="170"/>
      <c r="O130" s="170"/>
      <c r="P130" s="170"/>
      <c r="Q130" s="170"/>
      <c r="R130" s="170"/>
      <c r="S130" s="170"/>
      <c r="T130" s="171"/>
      <c r="AT130" s="165" t="s">
        <v>191</v>
      </c>
      <c r="AU130" s="165" t="s">
        <v>81</v>
      </c>
      <c r="AV130" s="13" t="s">
        <v>81</v>
      </c>
      <c r="AW130" s="13" t="s">
        <v>33</v>
      </c>
      <c r="AX130" s="13" t="s">
        <v>79</v>
      </c>
      <c r="AY130" s="165" t="s">
        <v>182</v>
      </c>
    </row>
    <row r="131" spans="1:65" s="2" customFormat="1" ht="21.75" customHeight="1">
      <c r="A131" s="34"/>
      <c r="B131" s="145"/>
      <c r="C131" s="146" t="s">
        <v>251</v>
      </c>
      <c r="D131" s="146" t="s">
        <v>184</v>
      </c>
      <c r="E131" s="147" t="s">
        <v>1527</v>
      </c>
      <c r="F131" s="148" t="s">
        <v>1528</v>
      </c>
      <c r="G131" s="149" t="s">
        <v>113</v>
      </c>
      <c r="H131" s="150">
        <v>494</v>
      </c>
      <c r="I131" s="151"/>
      <c r="J131" s="152">
        <f>ROUND(I131*H131,2)</f>
        <v>0</v>
      </c>
      <c r="K131" s="148" t="s">
        <v>188</v>
      </c>
      <c r="L131" s="35"/>
      <c r="M131" s="153" t="s">
        <v>3</v>
      </c>
      <c r="N131" s="154" t="s">
        <v>43</v>
      </c>
      <c r="O131" s="55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7" t="s">
        <v>189</v>
      </c>
      <c r="AT131" s="157" t="s">
        <v>184</v>
      </c>
      <c r="AU131" s="157" t="s">
        <v>81</v>
      </c>
      <c r="AY131" s="19" t="s">
        <v>182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9" t="s">
        <v>79</v>
      </c>
      <c r="BK131" s="158">
        <f>ROUND(I131*H131,2)</f>
        <v>0</v>
      </c>
      <c r="BL131" s="19" t="s">
        <v>189</v>
      </c>
      <c r="BM131" s="157" t="s">
        <v>3045</v>
      </c>
    </row>
    <row r="132" spans="1:47" s="2" customFormat="1" ht="12">
      <c r="A132" s="34"/>
      <c r="B132" s="35"/>
      <c r="C132" s="34"/>
      <c r="D132" s="159" t="s">
        <v>120</v>
      </c>
      <c r="E132" s="34"/>
      <c r="F132" s="160" t="s">
        <v>1528</v>
      </c>
      <c r="G132" s="34"/>
      <c r="H132" s="34"/>
      <c r="I132" s="161"/>
      <c r="J132" s="34"/>
      <c r="K132" s="34"/>
      <c r="L132" s="35"/>
      <c r="M132" s="162"/>
      <c r="N132" s="163"/>
      <c r="O132" s="55"/>
      <c r="P132" s="55"/>
      <c r="Q132" s="55"/>
      <c r="R132" s="55"/>
      <c r="S132" s="55"/>
      <c r="T132" s="5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9" t="s">
        <v>120</v>
      </c>
      <c r="AU132" s="19" t="s">
        <v>81</v>
      </c>
    </row>
    <row r="133" spans="1:65" s="2" customFormat="1" ht="22.8">
      <c r="A133" s="34"/>
      <c r="B133" s="145"/>
      <c r="C133" s="146" t="s">
        <v>9</v>
      </c>
      <c r="D133" s="146" t="s">
        <v>184</v>
      </c>
      <c r="E133" s="147" t="s">
        <v>3046</v>
      </c>
      <c r="F133" s="148" t="s">
        <v>3047</v>
      </c>
      <c r="G133" s="149" t="s">
        <v>113</v>
      </c>
      <c r="H133" s="150">
        <v>273</v>
      </c>
      <c r="I133" s="151"/>
      <c r="J133" s="152">
        <f>ROUND(I133*H133,2)</f>
        <v>0</v>
      </c>
      <c r="K133" s="148" t="s">
        <v>188</v>
      </c>
      <c r="L133" s="35"/>
      <c r="M133" s="153" t="s">
        <v>3</v>
      </c>
      <c r="N133" s="154" t="s">
        <v>43</v>
      </c>
      <c r="O133" s="55"/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7" t="s">
        <v>189</v>
      </c>
      <c r="AT133" s="157" t="s">
        <v>184</v>
      </c>
      <c r="AU133" s="157" t="s">
        <v>81</v>
      </c>
      <c r="AY133" s="19" t="s">
        <v>182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9" t="s">
        <v>79</v>
      </c>
      <c r="BK133" s="158">
        <f>ROUND(I133*H133,2)</f>
        <v>0</v>
      </c>
      <c r="BL133" s="19" t="s">
        <v>189</v>
      </c>
      <c r="BM133" s="157" t="s">
        <v>3048</v>
      </c>
    </row>
    <row r="134" spans="1:47" s="2" customFormat="1" ht="12">
      <c r="A134" s="34"/>
      <c r="B134" s="35"/>
      <c r="C134" s="34"/>
      <c r="D134" s="159" t="s">
        <v>120</v>
      </c>
      <c r="E134" s="34"/>
      <c r="F134" s="160" t="s">
        <v>3047</v>
      </c>
      <c r="G134" s="34"/>
      <c r="H134" s="34"/>
      <c r="I134" s="161"/>
      <c r="J134" s="34"/>
      <c r="K134" s="34"/>
      <c r="L134" s="35"/>
      <c r="M134" s="162"/>
      <c r="N134" s="163"/>
      <c r="O134" s="55"/>
      <c r="P134" s="55"/>
      <c r="Q134" s="55"/>
      <c r="R134" s="55"/>
      <c r="S134" s="55"/>
      <c r="T134" s="5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9" t="s">
        <v>120</v>
      </c>
      <c r="AU134" s="19" t="s">
        <v>81</v>
      </c>
    </row>
    <row r="135" spans="2:51" s="13" customFormat="1" ht="12">
      <c r="B135" s="164"/>
      <c r="D135" s="159" t="s">
        <v>191</v>
      </c>
      <c r="E135" s="165" t="s">
        <v>3</v>
      </c>
      <c r="F135" s="166" t="s">
        <v>3049</v>
      </c>
      <c r="H135" s="167">
        <v>273</v>
      </c>
      <c r="I135" s="168"/>
      <c r="L135" s="164"/>
      <c r="M135" s="169"/>
      <c r="N135" s="170"/>
      <c r="O135" s="170"/>
      <c r="P135" s="170"/>
      <c r="Q135" s="170"/>
      <c r="R135" s="170"/>
      <c r="S135" s="170"/>
      <c r="T135" s="171"/>
      <c r="AT135" s="165" t="s">
        <v>191</v>
      </c>
      <c r="AU135" s="165" t="s">
        <v>81</v>
      </c>
      <c r="AV135" s="13" t="s">
        <v>81</v>
      </c>
      <c r="AW135" s="13" t="s">
        <v>33</v>
      </c>
      <c r="AX135" s="13" t="s">
        <v>79</v>
      </c>
      <c r="AY135" s="165" t="s">
        <v>182</v>
      </c>
    </row>
    <row r="136" spans="1:65" s="2" customFormat="1" ht="16.5" customHeight="1">
      <c r="A136" s="34"/>
      <c r="B136" s="145"/>
      <c r="C136" s="146" t="s">
        <v>261</v>
      </c>
      <c r="D136" s="146" t="s">
        <v>184</v>
      </c>
      <c r="E136" s="147" t="s">
        <v>3050</v>
      </c>
      <c r="F136" s="148" t="s">
        <v>3051</v>
      </c>
      <c r="G136" s="149" t="s">
        <v>122</v>
      </c>
      <c r="H136" s="150">
        <v>27.3</v>
      </c>
      <c r="I136" s="151"/>
      <c r="J136" s="152">
        <f>ROUND(I136*H136,2)</f>
        <v>0</v>
      </c>
      <c r="K136" s="148" t="s">
        <v>188</v>
      </c>
      <c r="L136" s="35"/>
      <c r="M136" s="153" t="s">
        <v>3</v>
      </c>
      <c r="N136" s="154" t="s">
        <v>43</v>
      </c>
      <c r="O136" s="55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7" t="s">
        <v>189</v>
      </c>
      <c r="AT136" s="157" t="s">
        <v>184</v>
      </c>
      <c r="AU136" s="157" t="s">
        <v>81</v>
      </c>
      <c r="AY136" s="19" t="s">
        <v>182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79</v>
      </c>
      <c r="BK136" s="158">
        <f>ROUND(I136*H136,2)</f>
        <v>0</v>
      </c>
      <c r="BL136" s="19" t="s">
        <v>189</v>
      </c>
      <c r="BM136" s="157" t="s">
        <v>3052</v>
      </c>
    </row>
    <row r="137" spans="1:47" s="2" customFormat="1" ht="12">
      <c r="A137" s="34"/>
      <c r="B137" s="35"/>
      <c r="C137" s="34"/>
      <c r="D137" s="159" t="s">
        <v>120</v>
      </c>
      <c r="E137" s="34"/>
      <c r="F137" s="160" t="s">
        <v>3051</v>
      </c>
      <c r="G137" s="34"/>
      <c r="H137" s="34"/>
      <c r="I137" s="161"/>
      <c r="J137" s="34"/>
      <c r="K137" s="34"/>
      <c r="L137" s="35"/>
      <c r="M137" s="162"/>
      <c r="N137" s="163"/>
      <c r="O137" s="55"/>
      <c r="P137" s="55"/>
      <c r="Q137" s="55"/>
      <c r="R137" s="55"/>
      <c r="S137" s="55"/>
      <c r="T137" s="5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120</v>
      </c>
      <c r="AU137" s="19" t="s">
        <v>81</v>
      </c>
    </row>
    <row r="138" spans="2:51" s="13" customFormat="1" ht="12">
      <c r="B138" s="164"/>
      <c r="D138" s="159" t="s">
        <v>191</v>
      </c>
      <c r="E138" s="165" t="s">
        <v>3</v>
      </c>
      <c r="F138" s="166" t="s">
        <v>3053</v>
      </c>
      <c r="H138" s="167">
        <v>9.75</v>
      </c>
      <c r="I138" s="168"/>
      <c r="L138" s="164"/>
      <c r="M138" s="169"/>
      <c r="N138" s="170"/>
      <c r="O138" s="170"/>
      <c r="P138" s="170"/>
      <c r="Q138" s="170"/>
      <c r="R138" s="170"/>
      <c r="S138" s="170"/>
      <c r="T138" s="171"/>
      <c r="AT138" s="165" t="s">
        <v>191</v>
      </c>
      <c r="AU138" s="165" t="s">
        <v>81</v>
      </c>
      <c r="AV138" s="13" t="s">
        <v>81</v>
      </c>
      <c r="AW138" s="13" t="s">
        <v>33</v>
      </c>
      <c r="AX138" s="13" t="s">
        <v>72</v>
      </c>
      <c r="AY138" s="165" t="s">
        <v>182</v>
      </c>
    </row>
    <row r="139" spans="2:51" s="13" customFormat="1" ht="12">
      <c r="B139" s="164"/>
      <c r="D139" s="159" t="s">
        <v>191</v>
      </c>
      <c r="E139" s="165" t="s">
        <v>3</v>
      </c>
      <c r="F139" s="166" t="s">
        <v>3054</v>
      </c>
      <c r="H139" s="167">
        <v>17.55</v>
      </c>
      <c r="I139" s="168"/>
      <c r="L139" s="164"/>
      <c r="M139" s="169"/>
      <c r="N139" s="170"/>
      <c r="O139" s="170"/>
      <c r="P139" s="170"/>
      <c r="Q139" s="170"/>
      <c r="R139" s="170"/>
      <c r="S139" s="170"/>
      <c r="T139" s="171"/>
      <c r="AT139" s="165" t="s">
        <v>191</v>
      </c>
      <c r="AU139" s="165" t="s">
        <v>81</v>
      </c>
      <c r="AV139" s="13" t="s">
        <v>81</v>
      </c>
      <c r="AW139" s="13" t="s">
        <v>33</v>
      </c>
      <c r="AX139" s="13" t="s">
        <v>72</v>
      </c>
      <c r="AY139" s="165" t="s">
        <v>182</v>
      </c>
    </row>
    <row r="140" spans="2:51" s="14" customFormat="1" ht="12">
      <c r="B140" s="172"/>
      <c r="D140" s="159" t="s">
        <v>191</v>
      </c>
      <c r="E140" s="173" t="s">
        <v>3055</v>
      </c>
      <c r="F140" s="174" t="s">
        <v>211</v>
      </c>
      <c r="H140" s="175">
        <v>27.3</v>
      </c>
      <c r="I140" s="176"/>
      <c r="L140" s="172"/>
      <c r="M140" s="177"/>
      <c r="N140" s="178"/>
      <c r="O140" s="178"/>
      <c r="P140" s="178"/>
      <c r="Q140" s="178"/>
      <c r="R140" s="178"/>
      <c r="S140" s="178"/>
      <c r="T140" s="179"/>
      <c r="AT140" s="173" t="s">
        <v>191</v>
      </c>
      <c r="AU140" s="173" t="s">
        <v>81</v>
      </c>
      <c r="AV140" s="14" t="s">
        <v>189</v>
      </c>
      <c r="AW140" s="14" t="s">
        <v>33</v>
      </c>
      <c r="AX140" s="14" t="s">
        <v>79</v>
      </c>
      <c r="AY140" s="173" t="s">
        <v>182</v>
      </c>
    </row>
    <row r="141" spans="1:65" s="2" customFormat="1" ht="22.8">
      <c r="A141" s="34"/>
      <c r="B141" s="145"/>
      <c r="C141" s="146" t="s">
        <v>266</v>
      </c>
      <c r="D141" s="146" t="s">
        <v>184</v>
      </c>
      <c r="E141" s="147" t="s">
        <v>1530</v>
      </c>
      <c r="F141" s="148" t="s">
        <v>1531</v>
      </c>
      <c r="G141" s="149" t="s">
        <v>113</v>
      </c>
      <c r="H141" s="150">
        <v>494</v>
      </c>
      <c r="I141" s="151"/>
      <c r="J141" s="152">
        <f>ROUND(I141*H141,2)</f>
        <v>0</v>
      </c>
      <c r="K141" s="148" t="s">
        <v>188</v>
      </c>
      <c r="L141" s="35"/>
      <c r="M141" s="153" t="s">
        <v>3</v>
      </c>
      <c r="N141" s="154" t="s">
        <v>43</v>
      </c>
      <c r="O141" s="55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7" t="s">
        <v>189</v>
      </c>
      <c r="AT141" s="157" t="s">
        <v>184</v>
      </c>
      <c r="AU141" s="157" t="s">
        <v>81</v>
      </c>
      <c r="AY141" s="19" t="s">
        <v>182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79</v>
      </c>
      <c r="BK141" s="158">
        <f>ROUND(I141*H141,2)</f>
        <v>0</v>
      </c>
      <c r="BL141" s="19" t="s">
        <v>189</v>
      </c>
      <c r="BM141" s="157" t="s">
        <v>3056</v>
      </c>
    </row>
    <row r="142" spans="1:47" s="2" customFormat="1" ht="19.2">
      <c r="A142" s="34"/>
      <c r="B142" s="35"/>
      <c r="C142" s="34"/>
      <c r="D142" s="159" t="s">
        <v>120</v>
      </c>
      <c r="E142" s="34"/>
      <c r="F142" s="160" t="s">
        <v>1531</v>
      </c>
      <c r="G142" s="34"/>
      <c r="H142" s="34"/>
      <c r="I142" s="161"/>
      <c r="J142" s="34"/>
      <c r="K142" s="34"/>
      <c r="L142" s="35"/>
      <c r="M142" s="162"/>
      <c r="N142" s="163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120</v>
      </c>
      <c r="AU142" s="19" t="s">
        <v>81</v>
      </c>
    </row>
    <row r="143" spans="1:65" s="2" customFormat="1" ht="21.75" customHeight="1">
      <c r="A143" s="34"/>
      <c r="B143" s="145"/>
      <c r="C143" s="146" t="s">
        <v>270</v>
      </c>
      <c r="D143" s="146" t="s">
        <v>184</v>
      </c>
      <c r="E143" s="147" t="s">
        <v>1533</v>
      </c>
      <c r="F143" s="148" t="s">
        <v>1534</v>
      </c>
      <c r="G143" s="149" t="s">
        <v>113</v>
      </c>
      <c r="H143" s="150">
        <v>494</v>
      </c>
      <c r="I143" s="151"/>
      <c r="J143" s="152">
        <f>ROUND(I143*H143,2)</f>
        <v>0</v>
      </c>
      <c r="K143" s="148" t="s">
        <v>188</v>
      </c>
      <c r="L143" s="35"/>
      <c r="M143" s="153" t="s">
        <v>3</v>
      </c>
      <c r="N143" s="154" t="s">
        <v>43</v>
      </c>
      <c r="O143" s="55"/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7" t="s">
        <v>189</v>
      </c>
      <c r="AT143" s="157" t="s">
        <v>184</v>
      </c>
      <c r="AU143" s="157" t="s">
        <v>81</v>
      </c>
      <c r="AY143" s="19" t="s">
        <v>182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9" t="s">
        <v>79</v>
      </c>
      <c r="BK143" s="158">
        <f>ROUND(I143*H143,2)</f>
        <v>0</v>
      </c>
      <c r="BL143" s="19" t="s">
        <v>189</v>
      </c>
      <c r="BM143" s="157" t="s">
        <v>3057</v>
      </c>
    </row>
    <row r="144" spans="1:47" s="2" customFormat="1" ht="12">
      <c r="A144" s="34"/>
      <c r="B144" s="35"/>
      <c r="C144" s="34"/>
      <c r="D144" s="159" t="s">
        <v>120</v>
      </c>
      <c r="E144" s="34"/>
      <c r="F144" s="160" t="s">
        <v>1534</v>
      </c>
      <c r="G144" s="34"/>
      <c r="H144" s="34"/>
      <c r="I144" s="161"/>
      <c r="J144" s="34"/>
      <c r="K144" s="34"/>
      <c r="L144" s="35"/>
      <c r="M144" s="162"/>
      <c r="N144" s="163"/>
      <c r="O144" s="55"/>
      <c r="P144" s="55"/>
      <c r="Q144" s="55"/>
      <c r="R144" s="55"/>
      <c r="S144" s="55"/>
      <c r="T144" s="56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9" t="s">
        <v>120</v>
      </c>
      <c r="AU144" s="19" t="s">
        <v>81</v>
      </c>
    </row>
    <row r="145" spans="2:63" s="12" customFormat="1" ht="22.95" customHeight="1">
      <c r="B145" s="132"/>
      <c r="D145" s="133" t="s">
        <v>71</v>
      </c>
      <c r="E145" s="143" t="s">
        <v>227</v>
      </c>
      <c r="F145" s="143" t="s">
        <v>1562</v>
      </c>
      <c r="I145" s="135"/>
      <c r="J145" s="144">
        <f>BK145</f>
        <v>0</v>
      </c>
      <c r="L145" s="132"/>
      <c r="M145" s="137"/>
      <c r="N145" s="138"/>
      <c r="O145" s="138"/>
      <c r="P145" s="139">
        <f>SUM(P146:P157)</f>
        <v>0</v>
      </c>
      <c r="Q145" s="138"/>
      <c r="R145" s="139">
        <f>SUM(R146:R157)</f>
        <v>0.12150999999999999</v>
      </c>
      <c r="S145" s="138"/>
      <c r="T145" s="140">
        <f>SUM(T146:T157)</f>
        <v>0</v>
      </c>
      <c r="AR145" s="133" t="s">
        <v>79</v>
      </c>
      <c r="AT145" s="141" t="s">
        <v>71</v>
      </c>
      <c r="AU145" s="141" t="s">
        <v>79</v>
      </c>
      <c r="AY145" s="133" t="s">
        <v>182</v>
      </c>
      <c r="BK145" s="142">
        <f>SUM(BK146:BK157)</f>
        <v>0</v>
      </c>
    </row>
    <row r="146" spans="1:65" s="2" customFormat="1" ht="16.5" customHeight="1">
      <c r="A146" s="34"/>
      <c r="B146" s="145"/>
      <c r="C146" s="146" t="s">
        <v>277</v>
      </c>
      <c r="D146" s="146" t="s">
        <v>184</v>
      </c>
      <c r="E146" s="147" t="s">
        <v>3058</v>
      </c>
      <c r="F146" s="148" t="s">
        <v>3059</v>
      </c>
      <c r="G146" s="149" t="s">
        <v>344</v>
      </c>
      <c r="H146" s="150">
        <v>2</v>
      </c>
      <c r="I146" s="151"/>
      <c r="J146" s="152">
        <f>ROUND(I146*H146,2)</f>
        <v>0</v>
      </c>
      <c r="K146" s="148" t="s">
        <v>188</v>
      </c>
      <c r="L146" s="35"/>
      <c r="M146" s="153" t="s">
        <v>3</v>
      </c>
      <c r="N146" s="154" t="s">
        <v>43</v>
      </c>
      <c r="O146" s="55"/>
      <c r="P146" s="155">
        <f>O146*H146</f>
        <v>0</v>
      </c>
      <c r="Q146" s="155">
        <v>0.0007</v>
      </c>
      <c r="R146" s="155">
        <f>Q146*H146</f>
        <v>0.0014</v>
      </c>
      <c r="S146" s="155">
        <v>0</v>
      </c>
      <c r="T146" s="15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7" t="s">
        <v>189</v>
      </c>
      <c r="AT146" s="157" t="s">
        <v>184</v>
      </c>
      <c r="AU146" s="157" t="s">
        <v>81</v>
      </c>
      <c r="AY146" s="19" t="s">
        <v>182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79</v>
      </c>
      <c r="BK146" s="158">
        <f>ROUND(I146*H146,2)</f>
        <v>0</v>
      </c>
      <c r="BL146" s="19" t="s">
        <v>189</v>
      </c>
      <c r="BM146" s="157" t="s">
        <v>3060</v>
      </c>
    </row>
    <row r="147" spans="1:47" s="2" customFormat="1" ht="12">
      <c r="A147" s="34"/>
      <c r="B147" s="35"/>
      <c r="C147" s="34"/>
      <c r="D147" s="159" t="s">
        <v>120</v>
      </c>
      <c r="E147" s="34"/>
      <c r="F147" s="160" t="s">
        <v>3059</v>
      </c>
      <c r="G147" s="34"/>
      <c r="H147" s="34"/>
      <c r="I147" s="161"/>
      <c r="J147" s="34"/>
      <c r="K147" s="34"/>
      <c r="L147" s="35"/>
      <c r="M147" s="162"/>
      <c r="N147" s="163"/>
      <c r="O147" s="55"/>
      <c r="P147" s="55"/>
      <c r="Q147" s="55"/>
      <c r="R147" s="55"/>
      <c r="S147" s="55"/>
      <c r="T147" s="56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9" t="s">
        <v>120</v>
      </c>
      <c r="AU147" s="19" t="s">
        <v>81</v>
      </c>
    </row>
    <row r="148" spans="1:65" s="2" customFormat="1" ht="16.5" customHeight="1">
      <c r="A148" s="34"/>
      <c r="B148" s="145"/>
      <c r="C148" s="180" t="s">
        <v>281</v>
      </c>
      <c r="D148" s="180" t="s">
        <v>232</v>
      </c>
      <c r="E148" s="181" t="s">
        <v>3061</v>
      </c>
      <c r="F148" s="182" t="s">
        <v>3062</v>
      </c>
      <c r="G148" s="183" t="s">
        <v>344</v>
      </c>
      <c r="H148" s="184">
        <v>1</v>
      </c>
      <c r="I148" s="185"/>
      <c r="J148" s="186">
        <f>ROUND(I148*H148,2)</f>
        <v>0</v>
      </c>
      <c r="K148" s="182" t="s">
        <v>188</v>
      </c>
      <c r="L148" s="187"/>
      <c r="M148" s="188" t="s">
        <v>3</v>
      </c>
      <c r="N148" s="189" t="s">
        <v>43</v>
      </c>
      <c r="O148" s="55"/>
      <c r="P148" s="155">
        <f>O148*H148</f>
        <v>0</v>
      </c>
      <c r="Q148" s="155">
        <v>0.0025</v>
      </c>
      <c r="R148" s="155">
        <f>Q148*H148</f>
        <v>0.0025</v>
      </c>
      <c r="S148" s="155">
        <v>0</v>
      </c>
      <c r="T148" s="15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7" t="s">
        <v>223</v>
      </c>
      <c r="AT148" s="157" t="s">
        <v>232</v>
      </c>
      <c r="AU148" s="157" t="s">
        <v>81</v>
      </c>
      <c r="AY148" s="19" t="s">
        <v>182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79</v>
      </c>
      <c r="BK148" s="158">
        <f>ROUND(I148*H148,2)</f>
        <v>0</v>
      </c>
      <c r="BL148" s="19" t="s">
        <v>189</v>
      </c>
      <c r="BM148" s="157" t="s">
        <v>3063</v>
      </c>
    </row>
    <row r="149" spans="1:47" s="2" customFormat="1" ht="12">
      <c r="A149" s="34"/>
      <c r="B149" s="35"/>
      <c r="C149" s="34"/>
      <c r="D149" s="159" t="s">
        <v>120</v>
      </c>
      <c r="E149" s="34"/>
      <c r="F149" s="160" t="s">
        <v>3062</v>
      </c>
      <c r="G149" s="34"/>
      <c r="H149" s="34"/>
      <c r="I149" s="161"/>
      <c r="J149" s="34"/>
      <c r="K149" s="34"/>
      <c r="L149" s="35"/>
      <c r="M149" s="162"/>
      <c r="N149" s="163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120</v>
      </c>
      <c r="AU149" s="19" t="s">
        <v>81</v>
      </c>
    </row>
    <row r="150" spans="2:51" s="13" customFormat="1" ht="12">
      <c r="B150" s="164"/>
      <c r="D150" s="159" t="s">
        <v>191</v>
      </c>
      <c r="E150" s="165" t="s">
        <v>3</v>
      </c>
      <c r="F150" s="166" t="s">
        <v>3064</v>
      </c>
      <c r="H150" s="167">
        <v>1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1"/>
      <c r="AT150" s="165" t="s">
        <v>191</v>
      </c>
      <c r="AU150" s="165" t="s">
        <v>81</v>
      </c>
      <c r="AV150" s="13" t="s">
        <v>81</v>
      </c>
      <c r="AW150" s="13" t="s">
        <v>33</v>
      </c>
      <c r="AX150" s="13" t="s">
        <v>79</v>
      </c>
      <c r="AY150" s="165" t="s">
        <v>182</v>
      </c>
    </row>
    <row r="151" spans="1:65" s="2" customFormat="1" ht="16.5" customHeight="1">
      <c r="A151" s="34"/>
      <c r="B151" s="145"/>
      <c r="C151" s="180" t="s">
        <v>8</v>
      </c>
      <c r="D151" s="180" t="s">
        <v>232</v>
      </c>
      <c r="E151" s="181" t="s">
        <v>3065</v>
      </c>
      <c r="F151" s="182" t="s">
        <v>3066</v>
      </c>
      <c r="G151" s="183" t="s">
        <v>344</v>
      </c>
      <c r="H151" s="184">
        <v>1</v>
      </c>
      <c r="I151" s="185"/>
      <c r="J151" s="186">
        <f>ROUND(I151*H151,2)</f>
        <v>0</v>
      </c>
      <c r="K151" s="182" t="s">
        <v>188</v>
      </c>
      <c r="L151" s="187"/>
      <c r="M151" s="188" t="s">
        <v>3</v>
      </c>
      <c r="N151" s="189" t="s">
        <v>43</v>
      </c>
      <c r="O151" s="55"/>
      <c r="P151" s="155">
        <f>O151*H151</f>
        <v>0</v>
      </c>
      <c r="Q151" s="155">
        <v>0.0017</v>
      </c>
      <c r="R151" s="155">
        <f>Q151*H151</f>
        <v>0.0017</v>
      </c>
      <c r="S151" s="155">
        <v>0</v>
      </c>
      <c r="T151" s="15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7" t="s">
        <v>223</v>
      </c>
      <c r="AT151" s="157" t="s">
        <v>232</v>
      </c>
      <c r="AU151" s="157" t="s">
        <v>81</v>
      </c>
      <c r="AY151" s="19" t="s">
        <v>182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9" t="s">
        <v>79</v>
      </c>
      <c r="BK151" s="158">
        <f>ROUND(I151*H151,2)</f>
        <v>0</v>
      </c>
      <c r="BL151" s="19" t="s">
        <v>189</v>
      </c>
      <c r="BM151" s="157" t="s">
        <v>3067</v>
      </c>
    </row>
    <row r="152" spans="1:47" s="2" customFormat="1" ht="12">
      <c r="A152" s="34"/>
      <c r="B152" s="35"/>
      <c r="C152" s="34"/>
      <c r="D152" s="159" t="s">
        <v>120</v>
      </c>
      <c r="E152" s="34"/>
      <c r="F152" s="160" t="s">
        <v>3066</v>
      </c>
      <c r="G152" s="34"/>
      <c r="H152" s="34"/>
      <c r="I152" s="161"/>
      <c r="J152" s="34"/>
      <c r="K152" s="34"/>
      <c r="L152" s="35"/>
      <c r="M152" s="162"/>
      <c r="N152" s="163"/>
      <c r="O152" s="55"/>
      <c r="P152" s="55"/>
      <c r="Q152" s="55"/>
      <c r="R152" s="55"/>
      <c r="S152" s="55"/>
      <c r="T152" s="56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9" t="s">
        <v>120</v>
      </c>
      <c r="AU152" s="19" t="s">
        <v>81</v>
      </c>
    </row>
    <row r="153" spans="2:51" s="13" customFormat="1" ht="12">
      <c r="B153" s="164"/>
      <c r="D153" s="159" t="s">
        <v>191</v>
      </c>
      <c r="E153" s="165" t="s">
        <v>3</v>
      </c>
      <c r="F153" s="166" t="s">
        <v>3068</v>
      </c>
      <c r="H153" s="167">
        <v>1</v>
      </c>
      <c r="I153" s="168"/>
      <c r="L153" s="164"/>
      <c r="M153" s="169"/>
      <c r="N153" s="170"/>
      <c r="O153" s="170"/>
      <c r="P153" s="170"/>
      <c r="Q153" s="170"/>
      <c r="R153" s="170"/>
      <c r="S153" s="170"/>
      <c r="T153" s="171"/>
      <c r="AT153" s="165" t="s">
        <v>191</v>
      </c>
      <c r="AU153" s="165" t="s">
        <v>81</v>
      </c>
      <c r="AV153" s="13" t="s">
        <v>81</v>
      </c>
      <c r="AW153" s="13" t="s">
        <v>33</v>
      </c>
      <c r="AX153" s="13" t="s">
        <v>79</v>
      </c>
      <c r="AY153" s="165" t="s">
        <v>182</v>
      </c>
    </row>
    <row r="154" spans="1:65" s="2" customFormat="1" ht="16.5" customHeight="1">
      <c r="A154" s="34"/>
      <c r="B154" s="145"/>
      <c r="C154" s="146" t="s">
        <v>294</v>
      </c>
      <c r="D154" s="146" t="s">
        <v>184</v>
      </c>
      <c r="E154" s="147" t="s">
        <v>3069</v>
      </c>
      <c r="F154" s="148" t="s">
        <v>3070</v>
      </c>
      <c r="G154" s="149" t="s">
        <v>344</v>
      </c>
      <c r="H154" s="150">
        <v>1</v>
      </c>
      <c r="I154" s="151"/>
      <c r="J154" s="152">
        <f>ROUND(I154*H154,2)</f>
        <v>0</v>
      </c>
      <c r="K154" s="148" t="s">
        <v>188</v>
      </c>
      <c r="L154" s="35"/>
      <c r="M154" s="153" t="s">
        <v>3</v>
      </c>
      <c r="N154" s="154" t="s">
        <v>43</v>
      </c>
      <c r="O154" s="55"/>
      <c r="P154" s="155">
        <f>O154*H154</f>
        <v>0</v>
      </c>
      <c r="Q154" s="155">
        <v>0.10941</v>
      </c>
      <c r="R154" s="155">
        <f>Q154*H154</f>
        <v>0.10941</v>
      </c>
      <c r="S154" s="155">
        <v>0</v>
      </c>
      <c r="T154" s="15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7" t="s">
        <v>189</v>
      </c>
      <c r="AT154" s="157" t="s">
        <v>184</v>
      </c>
      <c r="AU154" s="157" t="s">
        <v>81</v>
      </c>
      <c r="AY154" s="19" t="s">
        <v>182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79</v>
      </c>
      <c r="BK154" s="158">
        <f>ROUND(I154*H154,2)</f>
        <v>0</v>
      </c>
      <c r="BL154" s="19" t="s">
        <v>189</v>
      </c>
      <c r="BM154" s="157" t="s">
        <v>3071</v>
      </c>
    </row>
    <row r="155" spans="1:47" s="2" customFormat="1" ht="12">
      <c r="A155" s="34"/>
      <c r="B155" s="35"/>
      <c r="C155" s="34"/>
      <c r="D155" s="159" t="s">
        <v>120</v>
      </c>
      <c r="E155" s="34"/>
      <c r="F155" s="160" t="s">
        <v>3070</v>
      </c>
      <c r="G155" s="34"/>
      <c r="H155" s="34"/>
      <c r="I155" s="161"/>
      <c r="J155" s="34"/>
      <c r="K155" s="34"/>
      <c r="L155" s="35"/>
      <c r="M155" s="162"/>
      <c r="N155" s="163"/>
      <c r="O155" s="55"/>
      <c r="P155" s="55"/>
      <c r="Q155" s="55"/>
      <c r="R155" s="55"/>
      <c r="S155" s="55"/>
      <c r="T155" s="56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9" t="s">
        <v>120</v>
      </c>
      <c r="AU155" s="19" t="s">
        <v>81</v>
      </c>
    </row>
    <row r="156" spans="1:65" s="2" customFormat="1" ht="16.5" customHeight="1">
      <c r="A156" s="34"/>
      <c r="B156" s="145"/>
      <c r="C156" s="180" t="s">
        <v>299</v>
      </c>
      <c r="D156" s="180" t="s">
        <v>232</v>
      </c>
      <c r="E156" s="181" t="s">
        <v>3072</v>
      </c>
      <c r="F156" s="182" t="s">
        <v>3073</v>
      </c>
      <c r="G156" s="183" t="s">
        <v>344</v>
      </c>
      <c r="H156" s="184">
        <v>1</v>
      </c>
      <c r="I156" s="185"/>
      <c r="J156" s="186">
        <f>ROUND(I156*H156,2)</f>
        <v>0</v>
      </c>
      <c r="K156" s="182" t="s">
        <v>188</v>
      </c>
      <c r="L156" s="187"/>
      <c r="M156" s="188" t="s">
        <v>3</v>
      </c>
      <c r="N156" s="189" t="s">
        <v>43</v>
      </c>
      <c r="O156" s="55"/>
      <c r="P156" s="155">
        <f>O156*H156</f>
        <v>0</v>
      </c>
      <c r="Q156" s="155">
        <v>0.0065</v>
      </c>
      <c r="R156" s="155">
        <f>Q156*H156</f>
        <v>0.0065</v>
      </c>
      <c r="S156" s="155">
        <v>0</v>
      </c>
      <c r="T156" s="15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7" t="s">
        <v>223</v>
      </c>
      <c r="AT156" s="157" t="s">
        <v>232</v>
      </c>
      <c r="AU156" s="157" t="s">
        <v>81</v>
      </c>
      <c r="AY156" s="19" t="s">
        <v>182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79</v>
      </c>
      <c r="BK156" s="158">
        <f>ROUND(I156*H156,2)</f>
        <v>0</v>
      </c>
      <c r="BL156" s="19" t="s">
        <v>189</v>
      </c>
      <c r="BM156" s="157" t="s">
        <v>3074</v>
      </c>
    </row>
    <row r="157" spans="1:47" s="2" customFormat="1" ht="12">
      <c r="A157" s="34"/>
      <c r="B157" s="35"/>
      <c r="C157" s="34"/>
      <c r="D157" s="159" t="s">
        <v>120</v>
      </c>
      <c r="E157" s="34"/>
      <c r="F157" s="160" t="s">
        <v>3073</v>
      </c>
      <c r="G157" s="34"/>
      <c r="H157" s="34"/>
      <c r="I157" s="161"/>
      <c r="J157" s="34"/>
      <c r="K157" s="34"/>
      <c r="L157" s="35"/>
      <c r="M157" s="162"/>
      <c r="N157" s="163"/>
      <c r="O157" s="55"/>
      <c r="P157" s="55"/>
      <c r="Q157" s="55"/>
      <c r="R157" s="55"/>
      <c r="S157" s="55"/>
      <c r="T157" s="5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120</v>
      </c>
      <c r="AU157" s="19" t="s">
        <v>81</v>
      </c>
    </row>
    <row r="158" spans="2:63" s="12" customFormat="1" ht="22.95" customHeight="1">
      <c r="B158" s="132"/>
      <c r="D158" s="133" t="s">
        <v>71</v>
      </c>
      <c r="E158" s="143" t="s">
        <v>632</v>
      </c>
      <c r="F158" s="143" t="s">
        <v>633</v>
      </c>
      <c r="I158" s="135"/>
      <c r="J158" s="144">
        <f>BK158</f>
        <v>0</v>
      </c>
      <c r="L158" s="132"/>
      <c r="M158" s="137"/>
      <c r="N158" s="138"/>
      <c r="O158" s="138"/>
      <c r="P158" s="139">
        <f>SUM(P159:P160)</f>
        <v>0</v>
      </c>
      <c r="Q158" s="138"/>
      <c r="R158" s="139">
        <f>SUM(R159:R160)</f>
        <v>0</v>
      </c>
      <c r="S158" s="138"/>
      <c r="T158" s="140">
        <f>SUM(T159:T160)</f>
        <v>0</v>
      </c>
      <c r="AR158" s="133" t="s">
        <v>79</v>
      </c>
      <c r="AT158" s="141" t="s">
        <v>71</v>
      </c>
      <c r="AU158" s="141" t="s">
        <v>79</v>
      </c>
      <c r="AY158" s="133" t="s">
        <v>182</v>
      </c>
      <c r="BK158" s="142">
        <f>SUM(BK159:BK160)</f>
        <v>0</v>
      </c>
    </row>
    <row r="159" spans="1:65" s="2" customFormat="1" ht="22.8">
      <c r="A159" s="34"/>
      <c r="B159" s="145"/>
      <c r="C159" s="146" t="s">
        <v>304</v>
      </c>
      <c r="D159" s="146" t="s">
        <v>184</v>
      </c>
      <c r="E159" s="147" t="s">
        <v>1581</v>
      </c>
      <c r="F159" s="148" t="s">
        <v>1582</v>
      </c>
      <c r="G159" s="149" t="s">
        <v>233</v>
      </c>
      <c r="H159" s="150">
        <v>208.475</v>
      </c>
      <c r="I159" s="151"/>
      <c r="J159" s="152">
        <f>ROUND(I159*H159,2)</f>
        <v>0</v>
      </c>
      <c r="K159" s="148" t="s">
        <v>188</v>
      </c>
      <c r="L159" s="35"/>
      <c r="M159" s="153" t="s">
        <v>3</v>
      </c>
      <c r="N159" s="154" t="s">
        <v>43</v>
      </c>
      <c r="O159" s="55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7" t="s">
        <v>189</v>
      </c>
      <c r="AT159" s="157" t="s">
        <v>184</v>
      </c>
      <c r="AU159" s="157" t="s">
        <v>81</v>
      </c>
      <c r="AY159" s="19" t="s">
        <v>182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9" t="s">
        <v>79</v>
      </c>
      <c r="BK159" s="158">
        <f>ROUND(I159*H159,2)</f>
        <v>0</v>
      </c>
      <c r="BL159" s="19" t="s">
        <v>189</v>
      </c>
      <c r="BM159" s="157" t="s">
        <v>3075</v>
      </c>
    </row>
    <row r="160" spans="1:47" s="2" customFormat="1" ht="19.2">
      <c r="A160" s="34"/>
      <c r="B160" s="35"/>
      <c r="C160" s="34"/>
      <c r="D160" s="159" t="s">
        <v>120</v>
      </c>
      <c r="E160" s="34"/>
      <c r="F160" s="160" t="s">
        <v>1582</v>
      </c>
      <c r="G160" s="34"/>
      <c r="H160" s="34"/>
      <c r="I160" s="161"/>
      <c r="J160" s="34"/>
      <c r="K160" s="34"/>
      <c r="L160" s="35"/>
      <c r="M160" s="202"/>
      <c r="N160" s="203"/>
      <c r="O160" s="204"/>
      <c r="P160" s="204"/>
      <c r="Q160" s="204"/>
      <c r="R160" s="204"/>
      <c r="S160" s="204"/>
      <c r="T160" s="20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9" t="s">
        <v>120</v>
      </c>
      <c r="AU160" s="19" t="s">
        <v>81</v>
      </c>
    </row>
    <row r="161" spans="1:31" s="2" customFormat="1" ht="6.9" customHeight="1">
      <c r="A161" s="34"/>
      <c r="B161" s="44"/>
      <c r="C161" s="45"/>
      <c r="D161" s="45"/>
      <c r="E161" s="45"/>
      <c r="F161" s="45"/>
      <c r="G161" s="45"/>
      <c r="H161" s="45"/>
      <c r="I161" s="45"/>
      <c r="J161" s="45"/>
      <c r="K161" s="45"/>
      <c r="L161" s="35"/>
      <c r="M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</row>
  </sheetData>
  <autoFilter ref="C84:K160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25"/>
  <sheetViews>
    <sheetView showGridLines="0" workbookViewId="0" topLeftCell="A1">
      <selection activeCell="D16" sqref="D16"/>
    </sheetView>
  </sheetViews>
  <sheetFormatPr defaultColWidth="9.140625" defaultRowHeight="12"/>
  <cols>
    <col min="1" max="1" width="8.28125" style="329" customWidth="1"/>
    <col min="2" max="2" width="1.7109375" style="329" customWidth="1"/>
    <col min="3" max="3" width="25.00390625" style="329" customWidth="1"/>
    <col min="4" max="4" width="130.8515625" style="329" customWidth="1"/>
    <col min="5" max="5" width="13.28125" style="329" customWidth="1"/>
    <col min="6" max="6" width="20.00390625" style="329" customWidth="1"/>
    <col min="7" max="7" width="1.7109375" style="329" customWidth="1"/>
    <col min="8" max="8" width="8.28125" style="329" customWidth="1"/>
    <col min="9" max="16384" width="9.140625" style="329" customWidth="1"/>
  </cols>
  <sheetData>
    <row r="1" ht="11.25" customHeight="1"/>
    <row r="2" ht="36.9" customHeight="1"/>
    <row r="3" spans="2:8" ht="6.9" customHeight="1">
      <c r="B3" s="330"/>
      <c r="C3" s="331"/>
      <c r="D3" s="331"/>
      <c r="E3" s="331"/>
      <c r="F3" s="331"/>
      <c r="G3" s="331"/>
      <c r="H3" s="332"/>
    </row>
    <row r="4" spans="2:8" ht="24.9" customHeight="1">
      <c r="B4" s="332"/>
      <c r="C4" s="333" t="s">
        <v>3261</v>
      </c>
      <c r="H4" s="332"/>
    </row>
    <row r="5" spans="2:8" ht="12" customHeight="1">
      <c r="B5" s="332"/>
      <c r="C5" s="334" t="s">
        <v>14</v>
      </c>
      <c r="D5" s="404" t="s">
        <v>15</v>
      </c>
      <c r="E5" s="405"/>
      <c r="F5" s="405"/>
      <c r="H5" s="332"/>
    </row>
    <row r="6" spans="2:8" ht="36.9" customHeight="1">
      <c r="B6" s="332"/>
      <c r="C6" s="335" t="s">
        <v>17</v>
      </c>
      <c r="D6" s="406" t="s">
        <v>18</v>
      </c>
      <c r="E6" s="405"/>
      <c r="F6" s="405"/>
      <c r="H6" s="332"/>
    </row>
    <row r="7" spans="2:8" ht="16.5" customHeight="1">
      <c r="B7" s="332"/>
      <c r="C7" s="336" t="s">
        <v>23</v>
      </c>
      <c r="D7" s="337" t="str">
        <f>'[1]Rekapitulace stavby'!AN8</f>
        <v>20. 8. 2019</v>
      </c>
      <c r="H7" s="332"/>
    </row>
    <row r="8" spans="1:8" s="340" customFormat="1" ht="10.95" customHeight="1">
      <c r="A8" s="338"/>
      <c r="B8" s="339"/>
      <c r="C8" s="338"/>
      <c r="D8" s="338"/>
      <c r="E8" s="338"/>
      <c r="F8" s="338"/>
      <c r="G8" s="338"/>
      <c r="H8" s="339"/>
    </row>
    <row r="9" spans="1:8" s="346" customFormat="1" ht="29.25" customHeight="1">
      <c r="A9" s="341"/>
      <c r="B9" s="342"/>
      <c r="C9" s="343" t="s">
        <v>53</v>
      </c>
      <c r="D9" s="344" t="s">
        <v>54</v>
      </c>
      <c r="E9" s="344" t="s">
        <v>169</v>
      </c>
      <c r="F9" s="345" t="s">
        <v>3262</v>
      </c>
      <c r="G9" s="341"/>
      <c r="H9" s="342"/>
    </row>
    <row r="10" spans="1:8" s="340" customFormat="1" ht="26.4" customHeight="1">
      <c r="A10" s="338"/>
      <c r="B10" s="339"/>
      <c r="C10" s="347" t="s">
        <v>3263</v>
      </c>
      <c r="D10" s="347" t="s">
        <v>83</v>
      </c>
      <c r="E10" s="338"/>
      <c r="F10" s="338"/>
      <c r="G10" s="338"/>
      <c r="H10" s="339"/>
    </row>
    <row r="11" spans="1:8" s="340" customFormat="1" ht="16.95" customHeight="1">
      <c r="A11" s="338"/>
      <c r="B11" s="339"/>
      <c r="C11" s="348" t="s">
        <v>111</v>
      </c>
      <c r="D11" s="349" t="s">
        <v>112</v>
      </c>
      <c r="E11" s="350" t="s">
        <v>113</v>
      </c>
      <c r="F11" s="351">
        <v>46.5</v>
      </c>
      <c r="G11" s="338"/>
      <c r="H11" s="339"/>
    </row>
    <row r="12" spans="1:8" s="340" customFormat="1" ht="16.95" customHeight="1">
      <c r="A12" s="338"/>
      <c r="B12" s="339"/>
      <c r="C12" s="352" t="s">
        <v>3</v>
      </c>
      <c r="D12" s="352" t="s">
        <v>475</v>
      </c>
      <c r="E12" s="353" t="s">
        <v>3</v>
      </c>
      <c r="F12" s="354">
        <v>0</v>
      </c>
      <c r="G12" s="338"/>
      <c r="H12" s="339"/>
    </row>
    <row r="13" spans="1:8" s="340" customFormat="1" ht="16.95" customHeight="1">
      <c r="A13" s="338"/>
      <c r="B13" s="339"/>
      <c r="C13" s="352" t="s">
        <v>3</v>
      </c>
      <c r="D13" s="352" t="s">
        <v>476</v>
      </c>
      <c r="E13" s="353" t="s">
        <v>3</v>
      </c>
      <c r="F13" s="354">
        <v>29.9</v>
      </c>
      <c r="G13" s="338"/>
      <c r="H13" s="339"/>
    </row>
    <row r="14" spans="1:8" s="340" customFormat="1" ht="16.95" customHeight="1">
      <c r="A14" s="338"/>
      <c r="B14" s="339"/>
      <c r="C14" s="352" t="s">
        <v>3</v>
      </c>
      <c r="D14" s="352" t="s">
        <v>477</v>
      </c>
      <c r="E14" s="353" t="s">
        <v>3</v>
      </c>
      <c r="F14" s="354">
        <v>16.6</v>
      </c>
      <c r="G14" s="338"/>
      <c r="H14" s="339"/>
    </row>
    <row r="15" spans="1:8" s="340" customFormat="1" ht="16.95" customHeight="1">
      <c r="A15" s="338"/>
      <c r="B15" s="339"/>
      <c r="C15" s="352" t="s">
        <v>111</v>
      </c>
      <c r="D15" s="352" t="s">
        <v>211</v>
      </c>
      <c r="E15" s="353" t="s">
        <v>3</v>
      </c>
      <c r="F15" s="354">
        <v>46.5</v>
      </c>
      <c r="G15" s="338"/>
      <c r="H15" s="339"/>
    </row>
    <row r="16" spans="1:8" s="340" customFormat="1" ht="16.95" customHeight="1">
      <c r="A16" s="338"/>
      <c r="B16" s="339"/>
      <c r="C16" s="355" t="s">
        <v>3264</v>
      </c>
      <c r="D16" s="338"/>
      <c r="E16" s="338"/>
      <c r="F16" s="338"/>
      <c r="G16" s="338"/>
      <c r="H16" s="339"/>
    </row>
    <row r="17" spans="1:8" s="340" customFormat="1" ht="16.95" customHeight="1">
      <c r="A17" s="338"/>
      <c r="B17" s="339"/>
      <c r="C17" s="352" t="s">
        <v>472</v>
      </c>
      <c r="D17" s="352" t="s">
        <v>473</v>
      </c>
      <c r="E17" s="353" t="s">
        <v>113</v>
      </c>
      <c r="F17" s="354">
        <v>46.5</v>
      </c>
      <c r="G17" s="338"/>
      <c r="H17" s="339"/>
    </row>
    <row r="18" spans="1:8" s="340" customFormat="1" ht="20.4">
      <c r="A18" s="338"/>
      <c r="B18" s="339"/>
      <c r="C18" s="352" t="s">
        <v>479</v>
      </c>
      <c r="D18" s="352" t="s">
        <v>480</v>
      </c>
      <c r="E18" s="353" t="s">
        <v>113</v>
      </c>
      <c r="F18" s="354">
        <v>153.84</v>
      </c>
      <c r="G18" s="338"/>
      <c r="H18" s="339"/>
    </row>
    <row r="19" spans="1:8" s="340" customFormat="1" ht="16.95" customHeight="1">
      <c r="A19" s="338"/>
      <c r="B19" s="339"/>
      <c r="C19" s="352" t="s">
        <v>1223</v>
      </c>
      <c r="D19" s="352" t="s">
        <v>1224</v>
      </c>
      <c r="E19" s="353" t="s">
        <v>113</v>
      </c>
      <c r="F19" s="354">
        <v>46.5</v>
      </c>
      <c r="G19" s="338"/>
      <c r="H19" s="339"/>
    </row>
    <row r="20" spans="1:8" s="340" customFormat="1" ht="16.95" customHeight="1">
      <c r="A20" s="338"/>
      <c r="B20" s="339"/>
      <c r="C20" s="348" t="s">
        <v>115</v>
      </c>
      <c r="D20" s="349" t="s">
        <v>116</v>
      </c>
      <c r="E20" s="350" t="s">
        <v>117</v>
      </c>
      <c r="F20" s="351">
        <v>37.4</v>
      </c>
      <c r="G20" s="338"/>
      <c r="H20" s="339"/>
    </row>
    <row r="21" spans="1:8" s="340" customFormat="1" ht="16.95" customHeight="1">
      <c r="A21" s="338"/>
      <c r="B21" s="339"/>
      <c r="C21" s="352" t="s">
        <v>115</v>
      </c>
      <c r="D21" s="352" t="s">
        <v>441</v>
      </c>
      <c r="E21" s="353" t="s">
        <v>3</v>
      </c>
      <c r="F21" s="354">
        <v>37.4</v>
      </c>
      <c r="G21" s="338"/>
      <c r="H21" s="339"/>
    </row>
    <row r="22" spans="1:8" s="340" customFormat="1" ht="16.95" customHeight="1">
      <c r="A22" s="338"/>
      <c r="B22" s="339"/>
      <c r="C22" s="355" t="s">
        <v>3264</v>
      </c>
      <c r="D22" s="338"/>
      <c r="E22" s="338"/>
      <c r="F22" s="338"/>
      <c r="G22" s="338"/>
      <c r="H22" s="339"/>
    </row>
    <row r="23" spans="1:8" s="340" customFormat="1" ht="16.95" customHeight="1">
      <c r="A23" s="338"/>
      <c r="B23" s="339"/>
      <c r="C23" s="352" t="s">
        <v>436</v>
      </c>
      <c r="D23" s="352" t="s">
        <v>437</v>
      </c>
      <c r="E23" s="353" t="s">
        <v>122</v>
      </c>
      <c r="F23" s="354">
        <v>4.245</v>
      </c>
      <c r="G23" s="338"/>
      <c r="H23" s="339"/>
    </row>
    <row r="24" spans="1:8" s="340" customFormat="1" ht="16.95" customHeight="1">
      <c r="A24" s="338"/>
      <c r="B24" s="339"/>
      <c r="C24" s="352" t="s">
        <v>443</v>
      </c>
      <c r="D24" s="352" t="s">
        <v>444</v>
      </c>
      <c r="E24" s="353" t="s">
        <v>113</v>
      </c>
      <c r="F24" s="354">
        <v>28.3</v>
      </c>
      <c r="G24" s="338"/>
      <c r="H24" s="339"/>
    </row>
    <row r="25" spans="1:8" s="340" customFormat="1" ht="16.95" customHeight="1">
      <c r="A25" s="338"/>
      <c r="B25" s="339"/>
      <c r="C25" s="352" t="s">
        <v>493</v>
      </c>
      <c r="D25" s="352" t="s">
        <v>494</v>
      </c>
      <c r="E25" s="353" t="s">
        <v>113</v>
      </c>
      <c r="F25" s="354">
        <v>89.76</v>
      </c>
      <c r="G25" s="338"/>
      <c r="H25" s="339"/>
    </row>
    <row r="26" spans="1:8" s="340" customFormat="1" ht="16.95" customHeight="1">
      <c r="A26" s="338"/>
      <c r="B26" s="339"/>
      <c r="C26" s="352" t="s">
        <v>510</v>
      </c>
      <c r="D26" s="352" t="s">
        <v>511</v>
      </c>
      <c r="E26" s="353" t="s">
        <v>113</v>
      </c>
      <c r="F26" s="354">
        <v>22.44</v>
      </c>
      <c r="G26" s="338"/>
      <c r="H26" s="339"/>
    </row>
    <row r="27" spans="1:8" s="340" customFormat="1" ht="16.95" customHeight="1">
      <c r="A27" s="338"/>
      <c r="B27" s="339"/>
      <c r="C27" s="352" t="s">
        <v>515</v>
      </c>
      <c r="D27" s="352" t="s">
        <v>516</v>
      </c>
      <c r="E27" s="353" t="s">
        <v>113</v>
      </c>
      <c r="F27" s="354">
        <v>14.96</v>
      </c>
      <c r="G27" s="338"/>
      <c r="H27" s="339"/>
    </row>
    <row r="28" spans="1:8" s="340" customFormat="1" ht="16.95" customHeight="1">
      <c r="A28" s="338"/>
      <c r="B28" s="339"/>
      <c r="C28" s="352" t="s">
        <v>698</v>
      </c>
      <c r="D28" s="352" t="s">
        <v>699</v>
      </c>
      <c r="E28" s="353" t="s">
        <v>113</v>
      </c>
      <c r="F28" s="354">
        <v>14.15</v>
      </c>
      <c r="G28" s="338"/>
      <c r="H28" s="339"/>
    </row>
    <row r="29" spans="1:8" s="340" customFormat="1" ht="16.95" customHeight="1">
      <c r="A29" s="338"/>
      <c r="B29" s="339"/>
      <c r="C29" s="352" t="s">
        <v>592</v>
      </c>
      <c r="D29" s="352" t="s">
        <v>593</v>
      </c>
      <c r="E29" s="353" t="s">
        <v>113</v>
      </c>
      <c r="F29" s="354">
        <v>125.28</v>
      </c>
      <c r="G29" s="338"/>
      <c r="H29" s="339"/>
    </row>
    <row r="30" spans="1:8" s="340" customFormat="1" ht="16.95" customHeight="1">
      <c r="A30" s="338"/>
      <c r="B30" s="339"/>
      <c r="C30" s="348" t="s">
        <v>120</v>
      </c>
      <c r="D30" s="349" t="s">
        <v>121</v>
      </c>
      <c r="E30" s="350" t="s">
        <v>122</v>
      </c>
      <c r="F30" s="351">
        <v>42.71</v>
      </c>
      <c r="G30" s="338"/>
      <c r="H30" s="339"/>
    </row>
    <row r="31" spans="1:8" s="340" customFormat="1" ht="16.95" customHeight="1">
      <c r="A31" s="338"/>
      <c r="B31" s="339"/>
      <c r="C31" s="352" t="s">
        <v>3</v>
      </c>
      <c r="D31" s="352" t="s">
        <v>952</v>
      </c>
      <c r="E31" s="353" t="s">
        <v>3</v>
      </c>
      <c r="F31" s="354">
        <v>10.2</v>
      </c>
      <c r="G31" s="338"/>
      <c r="H31" s="339"/>
    </row>
    <row r="32" spans="1:8" s="340" customFormat="1" ht="16.95" customHeight="1">
      <c r="A32" s="338"/>
      <c r="B32" s="339"/>
      <c r="C32" s="352" t="s">
        <v>3</v>
      </c>
      <c r="D32" s="352" t="s">
        <v>1198</v>
      </c>
      <c r="E32" s="353" t="s">
        <v>3</v>
      </c>
      <c r="F32" s="354">
        <v>20.53</v>
      </c>
      <c r="G32" s="338"/>
      <c r="H32" s="339"/>
    </row>
    <row r="33" spans="1:8" s="340" customFormat="1" ht="16.95" customHeight="1">
      <c r="A33" s="338"/>
      <c r="B33" s="339"/>
      <c r="C33" s="352" t="s">
        <v>3</v>
      </c>
      <c r="D33" s="352" t="s">
        <v>953</v>
      </c>
      <c r="E33" s="353" t="s">
        <v>3</v>
      </c>
      <c r="F33" s="354">
        <v>7.5</v>
      </c>
      <c r="G33" s="338"/>
      <c r="H33" s="339"/>
    </row>
    <row r="34" spans="1:8" s="340" customFormat="1" ht="16.95" customHeight="1">
      <c r="A34" s="338"/>
      <c r="B34" s="339"/>
      <c r="C34" s="352" t="s">
        <v>3</v>
      </c>
      <c r="D34" s="352" t="s">
        <v>954</v>
      </c>
      <c r="E34" s="353" t="s">
        <v>3</v>
      </c>
      <c r="F34" s="354">
        <v>1.47</v>
      </c>
      <c r="G34" s="338"/>
      <c r="H34" s="339"/>
    </row>
    <row r="35" spans="1:8" s="340" customFormat="1" ht="16.95" customHeight="1">
      <c r="A35" s="338"/>
      <c r="B35" s="339"/>
      <c r="C35" s="352" t="s">
        <v>3</v>
      </c>
      <c r="D35" s="352" t="s">
        <v>955</v>
      </c>
      <c r="E35" s="353" t="s">
        <v>3</v>
      </c>
      <c r="F35" s="354">
        <v>1.47</v>
      </c>
      <c r="G35" s="338"/>
      <c r="H35" s="339"/>
    </row>
    <row r="36" spans="1:8" s="340" customFormat="1" ht="16.95" customHeight="1">
      <c r="A36" s="338"/>
      <c r="B36" s="339"/>
      <c r="C36" s="352" t="s">
        <v>3</v>
      </c>
      <c r="D36" s="352" t="s">
        <v>956</v>
      </c>
      <c r="E36" s="353" t="s">
        <v>3</v>
      </c>
      <c r="F36" s="354">
        <v>1.54</v>
      </c>
      <c r="G36" s="338"/>
      <c r="H36" s="339"/>
    </row>
    <row r="37" spans="1:8" s="340" customFormat="1" ht="16.95" customHeight="1">
      <c r="A37" s="338"/>
      <c r="B37" s="339"/>
      <c r="C37" s="352" t="s">
        <v>120</v>
      </c>
      <c r="D37" s="352" t="s">
        <v>211</v>
      </c>
      <c r="E37" s="353" t="s">
        <v>3</v>
      </c>
      <c r="F37" s="354">
        <v>42.71</v>
      </c>
      <c r="G37" s="338"/>
      <c r="H37" s="339"/>
    </row>
    <row r="38" spans="1:8" s="340" customFormat="1" ht="16.95" customHeight="1">
      <c r="A38" s="338"/>
      <c r="B38" s="339"/>
      <c r="C38" s="355" t="s">
        <v>3264</v>
      </c>
      <c r="D38" s="338"/>
      <c r="E38" s="338"/>
      <c r="F38" s="338"/>
      <c r="G38" s="338"/>
      <c r="H38" s="339"/>
    </row>
    <row r="39" spans="1:8" s="340" customFormat="1" ht="20.4">
      <c r="A39" s="338"/>
      <c r="B39" s="339"/>
      <c r="C39" s="352" t="s">
        <v>1195</v>
      </c>
      <c r="D39" s="352" t="s">
        <v>1196</v>
      </c>
      <c r="E39" s="353" t="s">
        <v>113</v>
      </c>
      <c r="F39" s="354">
        <v>42.71</v>
      </c>
      <c r="G39" s="338"/>
      <c r="H39" s="339"/>
    </row>
    <row r="40" spans="1:8" s="340" customFormat="1" ht="16.95" customHeight="1">
      <c r="A40" s="338"/>
      <c r="B40" s="339"/>
      <c r="C40" s="352" t="s">
        <v>488</v>
      </c>
      <c r="D40" s="352" t="s">
        <v>489</v>
      </c>
      <c r="E40" s="353" t="s">
        <v>113</v>
      </c>
      <c r="F40" s="354">
        <v>42.71</v>
      </c>
      <c r="G40" s="338"/>
      <c r="H40" s="339"/>
    </row>
    <row r="41" spans="1:8" s="340" customFormat="1" ht="16.95" customHeight="1">
      <c r="A41" s="338"/>
      <c r="B41" s="339"/>
      <c r="C41" s="352" t="s">
        <v>525</v>
      </c>
      <c r="D41" s="352" t="s">
        <v>526</v>
      </c>
      <c r="E41" s="353" t="s">
        <v>122</v>
      </c>
      <c r="F41" s="354">
        <v>3.844</v>
      </c>
      <c r="G41" s="338"/>
      <c r="H41" s="339"/>
    </row>
    <row r="42" spans="1:8" s="340" customFormat="1" ht="16.95" customHeight="1">
      <c r="A42" s="338"/>
      <c r="B42" s="339"/>
      <c r="C42" s="352" t="s">
        <v>530</v>
      </c>
      <c r="D42" s="352" t="s">
        <v>531</v>
      </c>
      <c r="E42" s="353" t="s">
        <v>233</v>
      </c>
      <c r="F42" s="354">
        <v>0.146</v>
      </c>
      <c r="G42" s="338"/>
      <c r="H42" s="339"/>
    </row>
    <row r="43" spans="1:8" s="340" customFormat="1" ht="16.95" customHeight="1">
      <c r="A43" s="338"/>
      <c r="B43" s="339"/>
      <c r="C43" s="352" t="s">
        <v>643</v>
      </c>
      <c r="D43" s="352" t="s">
        <v>644</v>
      </c>
      <c r="E43" s="353" t="s">
        <v>113</v>
      </c>
      <c r="F43" s="354">
        <v>65.15</v>
      </c>
      <c r="G43" s="338"/>
      <c r="H43" s="339"/>
    </row>
    <row r="44" spans="1:8" s="340" customFormat="1" ht="16.95" customHeight="1">
      <c r="A44" s="338"/>
      <c r="B44" s="339"/>
      <c r="C44" s="352" t="s">
        <v>666</v>
      </c>
      <c r="D44" s="352" t="s">
        <v>667</v>
      </c>
      <c r="E44" s="353" t="s">
        <v>113</v>
      </c>
      <c r="F44" s="354">
        <v>76.37</v>
      </c>
      <c r="G44" s="338"/>
      <c r="H44" s="339"/>
    </row>
    <row r="45" spans="1:8" s="340" customFormat="1" ht="16.95" customHeight="1">
      <c r="A45" s="338"/>
      <c r="B45" s="339"/>
      <c r="C45" s="352" t="s">
        <v>694</v>
      </c>
      <c r="D45" s="352" t="s">
        <v>695</v>
      </c>
      <c r="E45" s="353" t="s">
        <v>113</v>
      </c>
      <c r="F45" s="354">
        <v>42.71</v>
      </c>
      <c r="G45" s="338"/>
      <c r="H45" s="339"/>
    </row>
    <row r="46" spans="1:8" s="340" customFormat="1" ht="20.4">
      <c r="A46" s="338"/>
      <c r="B46" s="339"/>
      <c r="C46" s="352" t="s">
        <v>710</v>
      </c>
      <c r="D46" s="352" t="s">
        <v>711</v>
      </c>
      <c r="E46" s="353" t="s">
        <v>113</v>
      </c>
      <c r="F46" s="354">
        <v>42.71</v>
      </c>
      <c r="G46" s="338"/>
      <c r="H46" s="339"/>
    </row>
    <row r="47" spans="1:8" s="340" customFormat="1" ht="16.95" customHeight="1">
      <c r="A47" s="338"/>
      <c r="B47" s="339"/>
      <c r="C47" s="352" t="s">
        <v>606</v>
      </c>
      <c r="D47" s="352" t="s">
        <v>607</v>
      </c>
      <c r="E47" s="353" t="s">
        <v>113</v>
      </c>
      <c r="F47" s="354">
        <v>106.28</v>
      </c>
      <c r="G47" s="338"/>
      <c r="H47" s="339"/>
    </row>
    <row r="48" spans="1:8" s="340" customFormat="1" ht="16.95" customHeight="1">
      <c r="A48" s="338"/>
      <c r="B48" s="339"/>
      <c r="C48" s="348" t="s">
        <v>124</v>
      </c>
      <c r="D48" s="349" t="s">
        <v>125</v>
      </c>
      <c r="E48" s="350" t="s">
        <v>113</v>
      </c>
      <c r="F48" s="351">
        <v>125.4</v>
      </c>
      <c r="G48" s="338"/>
      <c r="H48" s="339"/>
    </row>
    <row r="49" spans="1:8" s="340" customFormat="1" ht="16.95" customHeight="1">
      <c r="A49" s="338"/>
      <c r="B49" s="339"/>
      <c r="C49" s="352" t="s">
        <v>124</v>
      </c>
      <c r="D49" s="352" t="s">
        <v>909</v>
      </c>
      <c r="E49" s="353" t="s">
        <v>3</v>
      </c>
      <c r="F49" s="354">
        <v>125.4</v>
      </c>
      <c r="G49" s="338"/>
      <c r="H49" s="339"/>
    </row>
    <row r="50" spans="1:8" s="340" customFormat="1" ht="16.95" customHeight="1">
      <c r="A50" s="338"/>
      <c r="B50" s="339"/>
      <c r="C50" s="355" t="s">
        <v>3264</v>
      </c>
      <c r="D50" s="338"/>
      <c r="E50" s="338"/>
      <c r="F50" s="338"/>
      <c r="G50" s="338"/>
      <c r="H50" s="339"/>
    </row>
    <row r="51" spans="1:8" s="340" customFormat="1" ht="16.95" customHeight="1">
      <c r="A51" s="338"/>
      <c r="B51" s="339"/>
      <c r="C51" s="352" t="s">
        <v>906</v>
      </c>
      <c r="D51" s="352" t="s">
        <v>907</v>
      </c>
      <c r="E51" s="353" t="s">
        <v>113</v>
      </c>
      <c r="F51" s="354">
        <v>125.4</v>
      </c>
      <c r="G51" s="338"/>
      <c r="H51" s="339"/>
    </row>
    <row r="52" spans="1:8" s="340" customFormat="1" ht="16.95" customHeight="1">
      <c r="A52" s="338"/>
      <c r="B52" s="339"/>
      <c r="C52" s="352" t="s">
        <v>1013</v>
      </c>
      <c r="D52" s="352" t="s">
        <v>1014</v>
      </c>
      <c r="E52" s="353" t="s">
        <v>113</v>
      </c>
      <c r="F52" s="354">
        <v>125.4</v>
      </c>
      <c r="G52" s="338"/>
      <c r="H52" s="339"/>
    </row>
    <row r="53" spans="1:8" s="340" customFormat="1" ht="16.95" customHeight="1">
      <c r="A53" s="338"/>
      <c r="B53" s="339"/>
      <c r="C53" s="352" t="s">
        <v>1041</v>
      </c>
      <c r="D53" s="352" t="s">
        <v>1042</v>
      </c>
      <c r="E53" s="353" t="s">
        <v>113</v>
      </c>
      <c r="F53" s="354">
        <v>125.4</v>
      </c>
      <c r="G53" s="338"/>
      <c r="H53" s="339"/>
    </row>
    <row r="54" spans="1:8" s="340" customFormat="1" ht="16.95" customHeight="1">
      <c r="A54" s="338"/>
      <c r="B54" s="339"/>
      <c r="C54" s="348" t="s">
        <v>49</v>
      </c>
      <c r="D54" s="349" t="s">
        <v>127</v>
      </c>
      <c r="E54" s="350" t="s">
        <v>122</v>
      </c>
      <c r="F54" s="351">
        <v>603.288</v>
      </c>
      <c r="G54" s="338"/>
      <c r="H54" s="339"/>
    </row>
    <row r="55" spans="1:8" s="340" customFormat="1" ht="16.95" customHeight="1">
      <c r="A55" s="338"/>
      <c r="B55" s="339"/>
      <c r="C55" s="352" t="s">
        <v>3</v>
      </c>
      <c r="D55" s="352" t="s">
        <v>210</v>
      </c>
      <c r="E55" s="353" t="s">
        <v>3</v>
      </c>
      <c r="F55" s="354">
        <v>603.288</v>
      </c>
      <c r="G55" s="338"/>
      <c r="H55" s="339"/>
    </row>
    <row r="56" spans="1:8" s="340" customFormat="1" ht="16.95" customHeight="1">
      <c r="A56" s="338"/>
      <c r="B56" s="339"/>
      <c r="C56" s="352" t="s">
        <v>49</v>
      </c>
      <c r="D56" s="352" t="s">
        <v>211</v>
      </c>
      <c r="E56" s="353" t="s">
        <v>3</v>
      </c>
      <c r="F56" s="354">
        <v>603.288</v>
      </c>
      <c r="G56" s="338"/>
      <c r="H56" s="339"/>
    </row>
    <row r="57" spans="1:8" s="340" customFormat="1" ht="16.95" customHeight="1">
      <c r="A57" s="338"/>
      <c r="B57" s="339"/>
      <c r="C57" s="355" t="s">
        <v>3264</v>
      </c>
      <c r="D57" s="338"/>
      <c r="E57" s="338"/>
      <c r="F57" s="338"/>
      <c r="G57" s="338"/>
      <c r="H57" s="339"/>
    </row>
    <row r="58" spans="1:8" s="340" customFormat="1" ht="16.95" customHeight="1">
      <c r="A58" s="338"/>
      <c r="B58" s="339"/>
      <c r="C58" s="352" t="s">
        <v>207</v>
      </c>
      <c r="D58" s="352" t="s">
        <v>208</v>
      </c>
      <c r="E58" s="353" t="s">
        <v>122</v>
      </c>
      <c r="F58" s="354">
        <v>361.973</v>
      </c>
      <c r="G58" s="338"/>
      <c r="H58" s="339"/>
    </row>
    <row r="59" spans="1:8" s="340" customFormat="1" ht="16.95" customHeight="1">
      <c r="A59" s="338"/>
      <c r="B59" s="339"/>
      <c r="C59" s="352" t="s">
        <v>202</v>
      </c>
      <c r="D59" s="352" t="s">
        <v>203</v>
      </c>
      <c r="E59" s="353" t="s">
        <v>122</v>
      </c>
      <c r="F59" s="354">
        <v>180.986</v>
      </c>
      <c r="G59" s="338"/>
      <c r="H59" s="339"/>
    </row>
    <row r="60" spans="1:8" s="340" customFormat="1" ht="16.95" customHeight="1">
      <c r="A60" s="338"/>
      <c r="B60" s="339"/>
      <c r="C60" s="352" t="s">
        <v>214</v>
      </c>
      <c r="D60" s="352" t="s">
        <v>215</v>
      </c>
      <c r="E60" s="353" t="s">
        <v>122</v>
      </c>
      <c r="F60" s="354">
        <v>60.329</v>
      </c>
      <c r="G60" s="338"/>
      <c r="H60" s="339"/>
    </row>
    <row r="61" spans="1:8" s="340" customFormat="1" ht="20.4">
      <c r="A61" s="338"/>
      <c r="B61" s="339"/>
      <c r="C61" s="352" t="s">
        <v>262</v>
      </c>
      <c r="D61" s="352" t="s">
        <v>263</v>
      </c>
      <c r="E61" s="353" t="s">
        <v>122</v>
      </c>
      <c r="F61" s="354">
        <v>542.959</v>
      </c>
      <c r="G61" s="338"/>
      <c r="H61" s="339"/>
    </row>
    <row r="62" spans="1:8" s="340" customFormat="1" ht="20.4">
      <c r="A62" s="338"/>
      <c r="B62" s="339"/>
      <c r="C62" s="352" t="s">
        <v>267</v>
      </c>
      <c r="D62" s="352" t="s">
        <v>268</v>
      </c>
      <c r="E62" s="353" t="s">
        <v>122</v>
      </c>
      <c r="F62" s="354">
        <v>60.329</v>
      </c>
      <c r="G62" s="338"/>
      <c r="H62" s="339"/>
    </row>
    <row r="63" spans="1:8" s="340" customFormat="1" ht="20.4">
      <c r="A63" s="338"/>
      <c r="B63" s="339"/>
      <c r="C63" s="352" t="s">
        <v>271</v>
      </c>
      <c r="D63" s="352" t="s">
        <v>272</v>
      </c>
      <c r="E63" s="353" t="s">
        <v>122</v>
      </c>
      <c r="F63" s="354">
        <v>825.772</v>
      </c>
      <c r="G63" s="338"/>
      <c r="H63" s="339"/>
    </row>
    <row r="64" spans="1:8" s="340" customFormat="1" ht="20.4">
      <c r="A64" s="338"/>
      <c r="B64" s="339"/>
      <c r="C64" s="352" t="s">
        <v>278</v>
      </c>
      <c r="D64" s="352" t="s">
        <v>279</v>
      </c>
      <c r="E64" s="353" t="s">
        <v>122</v>
      </c>
      <c r="F64" s="354">
        <v>60.329</v>
      </c>
      <c r="G64" s="338"/>
      <c r="H64" s="339"/>
    </row>
    <row r="65" spans="1:8" s="340" customFormat="1" ht="16.95" customHeight="1">
      <c r="A65" s="338"/>
      <c r="B65" s="339"/>
      <c r="C65" s="352" t="s">
        <v>282</v>
      </c>
      <c r="D65" s="352" t="s">
        <v>283</v>
      </c>
      <c r="E65" s="353" t="s">
        <v>122</v>
      </c>
      <c r="F65" s="354">
        <v>222.484</v>
      </c>
      <c r="G65" s="338"/>
      <c r="H65" s="339"/>
    </row>
    <row r="66" spans="1:8" s="340" customFormat="1" ht="16.95" customHeight="1">
      <c r="A66" s="338"/>
      <c r="B66" s="339"/>
      <c r="C66" s="348" t="s">
        <v>129</v>
      </c>
      <c r="D66" s="349" t="s">
        <v>130</v>
      </c>
      <c r="E66" s="350" t="s">
        <v>122</v>
      </c>
      <c r="F66" s="351">
        <v>222.484</v>
      </c>
      <c r="G66" s="338"/>
      <c r="H66" s="339"/>
    </row>
    <row r="67" spans="1:8" s="340" customFormat="1" ht="16.95" customHeight="1">
      <c r="A67" s="338"/>
      <c r="B67" s="339"/>
      <c r="C67" s="352" t="s">
        <v>3</v>
      </c>
      <c r="D67" s="352" t="s">
        <v>285</v>
      </c>
      <c r="E67" s="353" t="s">
        <v>3</v>
      </c>
      <c r="F67" s="354">
        <v>603.288</v>
      </c>
      <c r="G67" s="338"/>
      <c r="H67" s="339"/>
    </row>
    <row r="68" spans="1:8" s="340" customFormat="1" ht="16.95" customHeight="1">
      <c r="A68" s="338"/>
      <c r="B68" s="339"/>
      <c r="C68" s="352" t="s">
        <v>3</v>
      </c>
      <c r="D68" s="352" t="s">
        <v>286</v>
      </c>
      <c r="E68" s="353" t="s">
        <v>3</v>
      </c>
      <c r="F68" s="354">
        <v>-323.4</v>
      </c>
      <c r="G68" s="338"/>
      <c r="H68" s="339"/>
    </row>
    <row r="69" spans="1:8" s="340" customFormat="1" ht="16.95" customHeight="1">
      <c r="A69" s="338"/>
      <c r="B69" s="339"/>
      <c r="C69" s="352" t="s">
        <v>3</v>
      </c>
      <c r="D69" s="352" t="s">
        <v>287</v>
      </c>
      <c r="E69" s="353" t="s">
        <v>3</v>
      </c>
      <c r="F69" s="354">
        <v>-10.556</v>
      </c>
      <c r="G69" s="338"/>
      <c r="H69" s="339"/>
    </row>
    <row r="70" spans="1:8" s="340" customFormat="1" ht="16.95" customHeight="1">
      <c r="A70" s="338"/>
      <c r="B70" s="339"/>
      <c r="C70" s="352" t="s">
        <v>3</v>
      </c>
      <c r="D70" s="352" t="s">
        <v>288</v>
      </c>
      <c r="E70" s="353" t="s">
        <v>3</v>
      </c>
      <c r="F70" s="354">
        <v>-46.848</v>
      </c>
      <c r="G70" s="338"/>
      <c r="H70" s="339"/>
    </row>
    <row r="71" spans="1:8" s="340" customFormat="1" ht="16.95" customHeight="1">
      <c r="A71" s="338"/>
      <c r="B71" s="339"/>
      <c r="C71" s="352" t="s">
        <v>129</v>
      </c>
      <c r="D71" s="352" t="s">
        <v>211</v>
      </c>
      <c r="E71" s="353" t="s">
        <v>3</v>
      </c>
      <c r="F71" s="354">
        <v>222.484</v>
      </c>
      <c r="G71" s="338"/>
      <c r="H71" s="339"/>
    </row>
    <row r="72" spans="1:8" s="340" customFormat="1" ht="16.95" customHeight="1">
      <c r="A72" s="338"/>
      <c r="B72" s="339"/>
      <c r="C72" s="355" t="s">
        <v>3264</v>
      </c>
      <c r="D72" s="338"/>
      <c r="E72" s="338"/>
      <c r="F72" s="338"/>
      <c r="G72" s="338"/>
      <c r="H72" s="339"/>
    </row>
    <row r="73" spans="1:8" s="340" customFormat="1" ht="16.95" customHeight="1">
      <c r="A73" s="338"/>
      <c r="B73" s="339"/>
      <c r="C73" s="352" t="s">
        <v>282</v>
      </c>
      <c r="D73" s="352" t="s">
        <v>283</v>
      </c>
      <c r="E73" s="353" t="s">
        <v>122</v>
      </c>
      <c r="F73" s="354">
        <v>222.484</v>
      </c>
      <c r="G73" s="338"/>
      <c r="H73" s="339"/>
    </row>
    <row r="74" spans="1:8" s="340" customFormat="1" ht="20.4">
      <c r="A74" s="338"/>
      <c r="B74" s="339"/>
      <c r="C74" s="352" t="s">
        <v>271</v>
      </c>
      <c r="D74" s="352" t="s">
        <v>272</v>
      </c>
      <c r="E74" s="353" t="s">
        <v>122</v>
      </c>
      <c r="F74" s="354">
        <v>825.772</v>
      </c>
      <c r="G74" s="338"/>
      <c r="H74" s="339"/>
    </row>
    <row r="75" spans="1:8" s="340" customFormat="1" ht="26.4" customHeight="1">
      <c r="A75" s="338"/>
      <c r="B75" s="339"/>
      <c r="C75" s="347" t="s">
        <v>3265</v>
      </c>
      <c r="D75" s="347" t="s">
        <v>87</v>
      </c>
      <c r="E75" s="338"/>
      <c r="F75" s="338"/>
      <c r="G75" s="338"/>
      <c r="H75" s="339"/>
    </row>
    <row r="76" spans="1:8" s="340" customFormat="1" ht="16.95" customHeight="1">
      <c r="A76" s="338"/>
      <c r="B76" s="339"/>
      <c r="C76" s="348" t="s">
        <v>1271</v>
      </c>
      <c r="D76" s="349" t="s">
        <v>1272</v>
      </c>
      <c r="E76" s="350" t="s">
        <v>117</v>
      </c>
      <c r="F76" s="351">
        <v>6.105</v>
      </c>
      <c r="G76" s="338"/>
      <c r="H76" s="339"/>
    </row>
    <row r="77" spans="1:8" s="340" customFormat="1" ht="16.95" customHeight="1">
      <c r="A77" s="338"/>
      <c r="B77" s="339"/>
      <c r="C77" s="352" t="s">
        <v>3</v>
      </c>
      <c r="D77" s="352" t="s">
        <v>1384</v>
      </c>
      <c r="E77" s="353" t="s">
        <v>3</v>
      </c>
      <c r="F77" s="354">
        <v>6.105</v>
      </c>
      <c r="G77" s="338"/>
      <c r="H77" s="339"/>
    </row>
    <row r="78" spans="1:8" s="340" customFormat="1" ht="16.95" customHeight="1">
      <c r="A78" s="338"/>
      <c r="B78" s="339"/>
      <c r="C78" s="352" t="s">
        <v>1271</v>
      </c>
      <c r="D78" s="352" t="s">
        <v>211</v>
      </c>
      <c r="E78" s="353" t="s">
        <v>3</v>
      </c>
      <c r="F78" s="354">
        <v>6.105</v>
      </c>
      <c r="G78" s="338"/>
      <c r="H78" s="339"/>
    </row>
    <row r="79" spans="1:8" s="340" customFormat="1" ht="16.95" customHeight="1">
      <c r="A79" s="338"/>
      <c r="B79" s="339"/>
      <c r="C79" s="355" t="s">
        <v>3264</v>
      </c>
      <c r="D79" s="338"/>
      <c r="E79" s="338"/>
      <c r="F79" s="338"/>
      <c r="G79" s="338"/>
      <c r="H79" s="339"/>
    </row>
    <row r="80" spans="1:8" s="340" customFormat="1" ht="16.95" customHeight="1">
      <c r="A80" s="338"/>
      <c r="B80" s="339"/>
      <c r="C80" s="352" t="s">
        <v>1381</v>
      </c>
      <c r="D80" s="352" t="s">
        <v>1382</v>
      </c>
      <c r="E80" s="353" t="s">
        <v>122</v>
      </c>
      <c r="F80" s="354">
        <v>6.105</v>
      </c>
      <c r="G80" s="338"/>
      <c r="H80" s="339"/>
    </row>
    <row r="81" spans="1:8" s="340" customFormat="1" ht="16.95" customHeight="1">
      <c r="A81" s="338"/>
      <c r="B81" s="339"/>
      <c r="C81" s="352" t="s">
        <v>282</v>
      </c>
      <c r="D81" s="352" t="s">
        <v>283</v>
      </c>
      <c r="E81" s="353" t="s">
        <v>122</v>
      </c>
      <c r="F81" s="354">
        <v>53.643</v>
      </c>
      <c r="G81" s="338"/>
      <c r="H81" s="339"/>
    </row>
    <row r="82" spans="1:8" s="340" customFormat="1" ht="16.95" customHeight="1">
      <c r="A82" s="338"/>
      <c r="B82" s="339"/>
      <c r="C82" s="348" t="s">
        <v>1274</v>
      </c>
      <c r="D82" s="349" t="s">
        <v>1275</v>
      </c>
      <c r="E82" s="350" t="s">
        <v>122</v>
      </c>
      <c r="F82" s="351">
        <v>19.961</v>
      </c>
      <c r="G82" s="338"/>
      <c r="H82" s="339"/>
    </row>
    <row r="83" spans="1:8" s="340" customFormat="1" ht="16.95" customHeight="1">
      <c r="A83" s="338"/>
      <c r="B83" s="339"/>
      <c r="C83" s="352" t="s">
        <v>3</v>
      </c>
      <c r="D83" s="352" t="s">
        <v>1330</v>
      </c>
      <c r="E83" s="353" t="s">
        <v>3</v>
      </c>
      <c r="F83" s="354">
        <v>8.25</v>
      </c>
      <c r="G83" s="338"/>
      <c r="H83" s="339"/>
    </row>
    <row r="84" spans="1:8" s="340" customFormat="1" ht="16.95" customHeight="1">
      <c r="A84" s="338"/>
      <c r="B84" s="339"/>
      <c r="C84" s="352" t="s">
        <v>3</v>
      </c>
      <c r="D84" s="352" t="s">
        <v>1331</v>
      </c>
      <c r="E84" s="353" t="s">
        <v>3</v>
      </c>
      <c r="F84" s="354">
        <v>13.31</v>
      </c>
      <c r="G84" s="338"/>
      <c r="H84" s="339"/>
    </row>
    <row r="85" spans="1:8" s="340" customFormat="1" ht="16.95" customHeight="1">
      <c r="A85" s="338"/>
      <c r="B85" s="339"/>
      <c r="C85" s="352" t="s">
        <v>3</v>
      </c>
      <c r="D85" s="352" t="s">
        <v>1332</v>
      </c>
      <c r="E85" s="353" t="s">
        <v>3</v>
      </c>
      <c r="F85" s="354">
        <v>-0.519</v>
      </c>
      <c r="G85" s="338"/>
      <c r="H85" s="339"/>
    </row>
    <row r="86" spans="1:8" s="340" customFormat="1" ht="16.95" customHeight="1">
      <c r="A86" s="338"/>
      <c r="B86" s="339"/>
      <c r="C86" s="352" t="s">
        <v>3</v>
      </c>
      <c r="D86" s="352" t="s">
        <v>1333</v>
      </c>
      <c r="E86" s="353" t="s">
        <v>3</v>
      </c>
      <c r="F86" s="354">
        <v>-1.08</v>
      </c>
      <c r="G86" s="338"/>
      <c r="H86" s="339"/>
    </row>
    <row r="87" spans="1:8" s="340" customFormat="1" ht="16.95" customHeight="1">
      <c r="A87" s="338"/>
      <c r="B87" s="339"/>
      <c r="C87" s="352" t="s">
        <v>1274</v>
      </c>
      <c r="D87" s="352" t="s">
        <v>211</v>
      </c>
      <c r="E87" s="353" t="s">
        <v>3</v>
      </c>
      <c r="F87" s="354">
        <v>19.961</v>
      </c>
      <c r="G87" s="338"/>
      <c r="H87" s="339"/>
    </row>
    <row r="88" spans="1:8" s="340" customFormat="1" ht="16.95" customHeight="1">
      <c r="A88" s="338"/>
      <c r="B88" s="339"/>
      <c r="C88" s="355" t="s">
        <v>3264</v>
      </c>
      <c r="D88" s="338"/>
      <c r="E88" s="338"/>
      <c r="F88" s="338"/>
      <c r="G88" s="338"/>
      <c r="H88" s="339"/>
    </row>
    <row r="89" spans="1:8" s="340" customFormat="1" ht="20.4">
      <c r="A89" s="338"/>
      <c r="B89" s="339"/>
      <c r="C89" s="352" t="s">
        <v>1327</v>
      </c>
      <c r="D89" s="352" t="s">
        <v>1328</v>
      </c>
      <c r="E89" s="353" t="s">
        <v>122</v>
      </c>
      <c r="F89" s="354">
        <v>19.961</v>
      </c>
      <c r="G89" s="338"/>
      <c r="H89" s="339"/>
    </row>
    <row r="90" spans="1:8" s="340" customFormat="1" ht="16.95" customHeight="1">
      <c r="A90" s="338"/>
      <c r="B90" s="339"/>
      <c r="C90" s="352" t="s">
        <v>282</v>
      </c>
      <c r="D90" s="352" t="s">
        <v>283</v>
      </c>
      <c r="E90" s="353" t="s">
        <v>122</v>
      </c>
      <c r="F90" s="354">
        <v>53.643</v>
      </c>
      <c r="G90" s="338"/>
      <c r="H90" s="339"/>
    </row>
    <row r="91" spans="1:8" s="340" customFormat="1" ht="16.95" customHeight="1">
      <c r="A91" s="338"/>
      <c r="B91" s="339"/>
      <c r="C91" s="348" t="s">
        <v>1277</v>
      </c>
      <c r="D91" s="349" t="s">
        <v>1278</v>
      </c>
      <c r="E91" s="350" t="s">
        <v>117</v>
      </c>
      <c r="F91" s="351">
        <v>15</v>
      </c>
      <c r="G91" s="338"/>
      <c r="H91" s="339"/>
    </row>
    <row r="92" spans="1:8" s="340" customFormat="1" ht="16.95" customHeight="1">
      <c r="A92" s="338"/>
      <c r="B92" s="339"/>
      <c r="C92" s="352" t="s">
        <v>3</v>
      </c>
      <c r="D92" s="352" t="s">
        <v>1399</v>
      </c>
      <c r="E92" s="353" t="s">
        <v>3</v>
      </c>
      <c r="F92" s="354">
        <v>15</v>
      </c>
      <c r="G92" s="338"/>
      <c r="H92" s="339"/>
    </row>
    <row r="93" spans="1:8" s="340" customFormat="1" ht="16.95" customHeight="1">
      <c r="A93" s="338"/>
      <c r="B93" s="339"/>
      <c r="C93" s="352" t="s">
        <v>1277</v>
      </c>
      <c r="D93" s="352" t="s">
        <v>211</v>
      </c>
      <c r="E93" s="353" t="s">
        <v>3</v>
      </c>
      <c r="F93" s="354">
        <v>15</v>
      </c>
      <c r="G93" s="338"/>
      <c r="H93" s="339"/>
    </row>
    <row r="94" spans="1:8" s="340" customFormat="1" ht="16.95" customHeight="1">
      <c r="A94" s="338"/>
      <c r="B94" s="339"/>
      <c r="C94" s="355" t="s">
        <v>3264</v>
      </c>
      <c r="D94" s="338"/>
      <c r="E94" s="338"/>
      <c r="F94" s="338"/>
      <c r="G94" s="338"/>
      <c r="H94" s="339"/>
    </row>
    <row r="95" spans="1:8" s="340" customFormat="1" ht="16.95" customHeight="1">
      <c r="A95" s="338"/>
      <c r="B95" s="339"/>
      <c r="C95" s="352" t="s">
        <v>1396</v>
      </c>
      <c r="D95" s="352" t="s">
        <v>1397</v>
      </c>
      <c r="E95" s="353" t="s">
        <v>117</v>
      </c>
      <c r="F95" s="354">
        <v>15</v>
      </c>
      <c r="G95" s="338"/>
      <c r="H95" s="339"/>
    </row>
    <row r="96" spans="1:8" s="340" customFormat="1" ht="16.95" customHeight="1">
      <c r="A96" s="338"/>
      <c r="B96" s="339"/>
      <c r="C96" s="352" t="s">
        <v>1293</v>
      </c>
      <c r="D96" s="352" t="s">
        <v>1294</v>
      </c>
      <c r="E96" s="353" t="s">
        <v>122</v>
      </c>
      <c r="F96" s="354">
        <v>51.828</v>
      </c>
      <c r="G96" s="338"/>
      <c r="H96" s="339"/>
    </row>
    <row r="97" spans="1:8" s="340" customFormat="1" ht="16.95" customHeight="1">
      <c r="A97" s="338"/>
      <c r="B97" s="339"/>
      <c r="C97" s="352" t="s">
        <v>1304</v>
      </c>
      <c r="D97" s="352" t="s">
        <v>1305</v>
      </c>
      <c r="E97" s="353" t="s">
        <v>113</v>
      </c>
      <c r="F97" s="354">
        <v>103.6</v>
      </c>
      <c r="G97" s="338"/>
      <c r="H97" s="339"/>
    </row>
    <row r="98" spans="1:8" s="340" customFormat="1" ht="16.95" customHeight="1">
      <c r="A98" s="338"/>
      <c r="B98" s="339"/>
      <c r="C98" s="352" t="s">
        <v>282</v>
      </c>
      <c r="D98" s="352" t="s">
        <v>283</v>
      </c>
      <c r="E98" s="353" t="s">
        <v>122</v>
      </c>
      <c r="F98" s="354">
        <v>53.643</v>
      </c>
      <c r="G98" s="338"/>
      <c r="H98" s="339"/>
    </row>
    <row r="99" spans="1:8" s="340" customFormat="1" ht="20.4">
      <c r="A99" s="338"/>
      <c r="B99" s="339"/>
      <c r="C99" s="352" t="s">
        <v>1327</v>
      </c>
      <c r="D99" s="352" t="s">
        <v>1328</v>
      </c>
      <c r="E99" s="353" t="s">
        <v>122</v>
      </c>
      <c r="F99" s="354">
        <v>19.961</v>
      </c>
      <c r="G99" s="338"/>
      <c r="H99" s="339"/>
    </row>
    <row r="100" spans="1:8" s="340" customFormat="1" ht="16.95" customHeight="1">
      <c r="A100" s="338"/>
      <c r="B100" s="339"/>
      <c r="C100" s="352" t="s">
        <v>1381</v>
      </c>
      <c r="D100" s="352" t="s">
        <v>1382</v>
      </c>
      <c r="E100" s="353" t="s">
        <v>122</v>
      </c>
      <c r="F100" s="354">
        <v>6.105</v>
      </c>
      <c r="G100" s="338"/>
      <c r="H100" s="339"/>
    </row>
    <row r="101" spans="1:8" s="340" customFormat="1" ht="16.95" customHeight="1">
      <c r="A101" s="338"/>
      <c r="B101" s="339"/>
      <c r="C101" s="352" t="s">
        <v>1411</v>
      </c>
      <c r="D101" s="352" t="s">
        <v>1412</v>
      </c>
      <c r="E101" s="353" t="s">
        <v>117</v>
      </c>
      <c r="F101" s="354">
        <v>15</v>
      </c>
      <c r="G101" s="338"/>
      <c r="H101" s="339"/>
    </row>
    <row r="102" spans="1:8" s="340" customFormat="1" ht="16.95" customHeight="1">
      <c r="A102" s="338"/>
      <c r="B102" s="339"/>
      <c r="C102" s="352" t="s">
        <v>1451</v>
      </c>
      <c r="D102" s="352" t="s">
        <v>1452</v>
      </c>
      <c r="E102" s="353" t="s">
        <v>117</v>
      </c>
      <c r="F102" s="354">
        <v>37</v>
      </c>
      <c r="G102" s="338"/>
      <c r="H102" s="339"/>
    </row>
    <row r="103" spans="1:8" s="340" customFormat="1" ht="16.95" customHeight="1">
      <c r="A103" s="338"/>
      <c r="B103" s="339"/>
      <c r="C103" s="348" t="s">
        <v>1279</v>
      </c>
      <c r="D103" s="349" t="s">
        <v>1280</v>
      </c>
      <c r="E103" s="350" t="s">
        <v>117</v>
      </c>
      <c r="F103" s="351">
        <v>22</v>
      </c>
      <c r="G103" s="338"/>
      <c r="H103" s="339"/>
    </row>
    <row r="104" spans="1:8" s="340" customFormat="1" ht="16.95" customHeight="1">
      <c r="A104" s="338"/>
      <c r="B104" s="339"/>
      <c r="C104" s="352" t="s">
        <v>3</v>
      </c>
      <c r="D104" s="352" t="s">
        <v>1403</v>
      </c>
      <c r="E104" s="353" t="s">
        <v>3</v>
      </c>
      <c r="F104" s="354">
        <v>13</v>
      </c>
      <c r="G104" s="338"/>
      <c r="H104" s="339"/>
    </row>
    <row r="105" spans="1:8" s="340" customFormat="1" ht="16.95" customHeight="1">
      <c r="A105" s="338"/>
      <c r="B105" s="339"/>
      <c r="C105" s="352" t="s">
        <v>3</v>
      </c>
      <c r="D105" s="352" t="s">
        <v>1404</v>
      </c>
      <c r="E105" s="353" t="s">
        <v>3</v>
      </c>
      <c r="F105" s="354">
        <v>9</v>
      </c>
      <c r="G105" s="338"/>
      <c r="H105" s="339"/>
    </row>
    <row r="106" spans="1:8" s="340" customFormat="1" ht="16.95" customHeight="1">
      <c r="A106" s="338"/>
      <c r="B106" s="339"/>
      <c r="C106" s="352" t="s">
        <v>1279</v>
      </c>
      <c r="D106" s="352" t="s">
        <v>211</v>
      </c>
      <c r="E106" s="353" t="s">
        <v>3</v>
      </c>
      <c r="F106" s="354">
        <v>22</v>
      </c>
      <c r="G106" s="338"/>
      <c r="H106" s="339"/>
    </row>
    <row r="107" spans="1:8" s="340" customFormat="1" ht="16.95" customHeight="1">
      <c r="A107" s="338"/>
      <c r="B107" s="339"/>
      <c r="C107" s="355" t="s">
        <v>3264</v>
      </c>
      <c r="D107" s="338"/>
      <c r="E107" s="338"/>
      <c r="F107" s="338"/>
      <c r="G107" s="338"/>
      <c r="H107" s="339"/>
    </row>
    <row r="108" spans="1:8" s="340" customFormat="1" ht="16.95" customHeight="1">
      <c r="A108" s="338"/>
      <c r="B108" s="339"/>
      <c r="C108" s="352" t="s">
        <v>1400</v>
      </c>
      <c r="D108" s="352" t="s">
        <v>1401</v>
      </c>
      <c r="E108" s="353" t="s">
        <v>117</v>
      </c>
      <c r="F108" s="354">
        <v>22</v>
      </c>
      <c r="G108" s="338"/>
      <c r="H108" s="339"/>
    </row>
    <row r="109" spans="1:8" s="340" customFormat="1" ht="16.95" customHeight="1">
      <c r="A109" s="338"/>
      <c r="B109" s="339"/>
      <c r="C109" s="352" t="s">
        <v>1293</v>
      </c>
      <c r="D109" s="352" t="s">
        <v>1294</v>
      </c>
      <c r="E109" s="353" t="s">
        <v>122</v>
      </c>
      <c r="F109" s="354">
        <v>51.828</v>
      </c>
      <c r="G109" s="338"/>
      <c r="H109" s="339"/>
    </row>
    <row r="110" spans="1:8" s="340" customFormat="1" ht="16.95" customHeight="1">
      <c r="A110" s="338"/>
      <c r="B110" s="339"/>
      <c r="C110" s="352" t="s">
        <v>1304</v>
      </c>
      <c r="D110" s="352" t="s">
        <v>1305</v>
      </c>
      <c r="E110" s="353" t="s">
        <v>113</v>
      </c>
      <c r="F110" s="354">
        <v>103.6</v>
      </c>
      <c r="G110" s="338"/>
      <c r="H110" s="339"/>
    </row>
    <row r="111" spans="1:8" s="340" customFormat="1" ht="16.95" customHeight="1">
      <c r="A111" s="338"/>
      <c r="B111" s="339"/>
      <c r="C111" s="352" t="s">
        <v>282</v>
      </c>
      <c r="D111" s="352" t="s">
        <v>283</v>
      </c>
      <c r="E111" s="353" t="s">
        <v>122</v>
      </c>
      <c r="F111" s="354">
        <v>53.643</v>
      </c>
      <c r="G111" s="338"/>
      <c r="H111" s="339"/>
    </row>
    <row r="112" spans="1:8" s="340" customFormat="1" ht="20.4">
      <c r="A112" s="338"/>
      <c r="B112" s="339"/>
      <c r="C112" s="352" t="s">
        <v>1327</v>
      </c>
      <c r="D112" s="352" t="s">
        <v>1328</v>
      </c>
      <c r="E112" s="353" t="s">
        <v>122</v>
      </c>
      <c r="F112" s="354">
        <v>19.961</v>
      </c>
      <c r="G112" s="338"/>
      <c r="H112" s="339"/>
    </row>
    <row r="113" spans="1:8" s="340" customFormat="1" ht="16.95" customHeight="1">
      <c r="A113" s="338"/>
      <c r="B113" s="339"/>
      <c r="C113" s="352" t="s">
        <v>1381</v>
      </c>
      <c r="D113" s="352" t="s">
        <v>1382</v>
      </c>
      <c r="E113" s="353" t="s">
        <v>122</v>
      </c>
      <c r="F113" s="354">
        <v>6.105</v>
      </c>
      <c r="G113" s="338"/>
      <c r="H113" s="339"/>
    </row>
    <row r="114" spans="1:8" s="340" customFormat="1" ht="16.95" customHeight="1">
      <c r="A114" s="338"/>
      <c r="B114" s="339"/>
      <c r="C114" s="352" t="s">
        <v>1414</v>
      </c>
      <c r="D114" s="352" t="s">
        <v>1415</v>
      </c>
      <c r="E114" s="353" t="s">
        <v>117</v>
      </c>
      <c r="F114" s="354">
        <v>22</v>
      </c>
      <c r="G114" s="338"/>
      <c r="H114" s="339"/>
    </row>
    <row r="115" spans="1:8" s="340" customFormat="1" ht="16.95" customHeight="1">
      <c r="A115" s="338"/>
      <c r="B115" s="339"/>
      <c r="C115" s="352" t="s">
        <v>1451</v>
      </c>
      <c r="D115" s="352" t="s">
        <v>1452</v>
      </c>
      <c r="E115" s="353" t="s">
        <v>117</v>
      </c>
      <c r="F115" s="354">
        <v>37</v>
      </c>
      <c r="G115" s="338"/>
      <c r="H115" s="339"/>
    </row>
    <row r="116" spans="1:8" s="340" customFormat="1" ht="16.95" customHeight="1">
      <c r="A116" s="338"/>
      <c r="B116" s="339"/>
      <c r="C116" s="348" t="s">
        <v>1281</v>
      </c>
      <c r="D116" s="349" t="s">
        <v>1282</v>
      </c>
      <c r="E116" s="350" t="s">
        <v>1283</v>
      </c>
      <c r="F116" s="351">
        <v>3</v>
      </c>
      <c r="G116" s="338"/>
      <c r="H116" s="339"/>
    </row>
    <row r="117" spans="1:8" s="340" customFormat="1" ht="16.95" customHeight="1">
      <c r="A117" s="338"/>
      <c r="B117" s="339"/>
      <c r="C117" s="352" t="s">
        <v>3</v>
      </c>
      <c r="D117" s="352" t="s">
        <v>1447</v>
      </c>
      <c r="E117" s="353" t="s">
        <v>3</v>
      </c>
      <c r="F117" s="354">
        <v>3</v>
      </c>
      <c r="G117" s="338"/>
      <c r="H117" s="339"/>
    </row>
    <row r="118" spans="1:8" s="340" customFormat="1" ht="16.95" customHeight="1">
      <c r="A118" s="338"/>
      <c r="B118" s="339"/>
      <c r="C118" s="352" t="s">
        <v>1281</v>
      </c>
      <c r="D118" s="352" t="s">
        <v>211</v>
      </c>
      <c r="E118" s="353" t="s">
        <v>3</v>
      </c>
      <c r="F118" s="354">
        <v>3</v>
      </c>
      <c r="G118" s="338"/>
      <c r="H118" s="339"/>
    </row>
    <row r="119" spans="1:8" s="340" customFormat="1" ht="16.95" customHeight="1">
      <c r="A119" s="338"/>
      <c r="B119" s="339"/>
      <c r="C119" s="355" t="s">
        <v>3264</v>
      </c>
      <c r="D119" s="338"/>
      <c r="E119" s="338"/>
      <c r="F119" s="338"/>
      <c r="G119" s="338"/>
      <c r="H119" s="339"/>
    </row>
    <row r="120" spans="1:8" s="340" customFormat="1" ht="16.95" customHeight="1">
      <c r="A120" s="338"/>
      <c r="B120" s="339"/>
      <c r="C120" s="352" t="s">
        <v>564</v>
      </c>
      <c r="D120" s="352" t="s">
        <v>565</v>
      </c>
      <c r="E120" s="353" t="s">
        <v>344</v>
      </c>
      <c r="F120" s="354">
        <v>3</v>
      </c>
      <c r="G120" s="338"/>
      <c r="H120" s="339"/>
    </row>
    <row r="121" spans="1:8" s="340" customFormat="1" ht="16.95" customHeight="1">
      <c r="A121" s="338"/>
      <c r="B121" s="339"/>
      <c r="C121" s="352" t="s">
        <v>1293</v>
      </c>
      <c r="D121" s="352" t="s">
        <v>1294</v>
      </c>
      <c r="E121" s="353" t="s">
        <v>122</v>
      </c>
      <c r="F121" s="354">
        <v>51.828</v>
      </c>
      <c r="G121" s="338"/>
      <c r="H121" s="339"/>
    </row>
    <row r="122" spans="1:8" s="340" customFormat="1" ht="16.95" customHeight="1">
      <c r="A122" s="338"/>
      <c r="B122" s="339"/>
      <c r="C122" s="352" t="s">
        <v>282</v>
      </c>
      <c r="D122" s="352" t="s">
        <v>283</v>
      </c>
      <c r="E122" s="353" t="s">
        <v>122</v>
      </c>
      <c r="F122" s="354">
        <v>53.643</v>
      </c>
      <c r="G122" s="338"/>
      <c r="H122" s="339"/>
    </row>
    <row r="123" spans="1:8" s="340" customFormat="1" ht="16.95" customHeight="1">
      <c r="A123" s="338"/>
      <c r="B123" s="339"/>
      <c r="C123" s="348" t="s">
        <v>49</v>
      </c>
      <c r="D123" s="349" t="s">
        <v>1286</v>
      </c>
      <c r="E123" s="350" t="s">
        <v>122</v>
      </c>
      <c r="F123" s="351">
        <v>86.38</v>
      </c>
      <c r="G123" s="338"/>
      <c r="H123" s="339"/>
    </row>
    <row r="124" spans="1:8" s="340" customFormat="1" ht="16.95" customHeight="1">
      <c r="A124" s="338"/>
      <c r="B124" s="339"/>
      <c r="C124" s="352" t="s">
        <v>3</v>
      </c>
      <c r="D124" s="352" t="s">
        <v>1296</v>
      </c>
      <c r="E124" s="353" t="s">
        <v>3</v>
      </c>
      <c r="F124" s="354">
        <v>56.98</v>
      </c>
      <c r="G124" s="338"/>
      <c r="H124" s="339"/>
    </row>
    <row r="125" spans="1:8" s="340" customFormat="1" ht="16.95" customHeight="1">
      <c r="A125" s="338"/>
      <c r="B125" s="339"/>
      <c r="C125" s="352" t="s">
        <v>3</v>
      </c>
      <c r="D125" s="352" t="s">
        <v>1297</v>
      </c>
      <c r="E125" s="353" t="s">
        <v>3</v>
      </c>
      <c r="F125" s="354">
        <v>29.4</v>
      </c>
      <c r="G125" s="338"/>
      <c r="H125" s="339"/>
    </row>
    <row r="126" spans="1:8" s="340" customFormat="1" ht="16.95" customHeight="1">
      <c r="A126" s="338"/>
      <c r="B126" s="339"/>
      <c r="C126" s="352" t="s">
        <v>49</v>
      </c>
      <c r="D126" s="352" t="s">
        <v>211</v>
      </c>
      <c r="E126" s="353" t="s">
        <v>3</v>
      </c>
      <c r="F126" s="354">
        <v>86.38</v>
      </c>
      <c r="G126" s="338"/>
      <c r="H126" s="339"/>
    </row>
    <row r="127" spans="1:8" s="340" customFormat="1" ht="16.95" customHeight="1">
      <c r="A127" s="338"/>
      <c r="B127" s="339"/>
      <c r="C127" s="355" t="s">
        <v>3264</v>
      </c>
      <c r="D127" s="338"/>
      <c r="E127" s="338"/>
      <c r="F127" s="338"/>
      <c r="G127" s="338"/>
      <c r="H127" s="339"/>
    </row>
    <row r="128" spans="1:8" s="340" customFormat="1" ht="16.95" customHeight="1">
      <c r="A128" s="338"/>
      <c r="B128" s="339"/>
      <c r="C128" s="352" t="s">
        <v>1293</v>
      </c>
      <c r="D128" s="352" t="s">
        <v>1294</v>
      </c>
      <c r="E128" s="353" t="s">
        <v>122</v>
      </c>
      <c r="F128" s="354">
        <v>51.828</v>
      </c>
      <c r="G128" s="338"/>
      <c r="H128" s="339"/>
    </row>
    <row r="129" spans="1:8" s="340" customFormat="1" ht="16.95" customHeight="1">
      <c r="A129" s="338"/>
      <c r="B129" s="339"/>
      <c r="C129" s="352" t="s">
        <v>1289</v>
      </c>
      <c r="D129" s="352" t="s">
        <v>1290</v>
      </c>
      <c r="E129" s="353" t="s">
        <v>122</v>
      </c>
      <c r="F129" s="354">
        <v>25.914</v>
      </c>
      <c r="G129" s="338"/>
      <c r="H129" s="339"/>
    </row>
    <row r="130" spans="1:8" s="340" customFormat="1" ht="20.4">
      <c r="A130" s="338"/>
      <c r="B130" s="339"/>
      <c r="C130" s="352" t="s">
        <v>1298</v>
      </c>
      <c r="D130" s="352" t="s">
        <v>1299</v>
      </c>
      <c r="E130" s="353" t="s">
        <v>122</v>
      </c>
      <c r="F130" s="354">
        <v>51.828</v>
      </c>
      <c r="G130" s="338"/>
      <c r="H130" s="339"/>
    </row>
    <row r="131" spans="1:8" s="340" customFormat="1" ht="20.4">
      <c r="A131" s="338"/>
      <c r="B131" s="339"/>
      <c r="C131" s="352" t="s">
        <v>1301</v>
      </c>
      <c r="D131" s="352" t="s">
        <v>1302</v>
      </c>
      <c r="E131" s="353" t="s">
        <v>122</v>
      </c>
      <c r="F131" s="354">
        <v>8.638</v>
      </c>
      <c r="G131" s="338"/>
      <c r="H131" s="339"/>
    </row>
    <row r="132" spans="1:8" s="340" customFormat="1" ht="20.4">
      <c r="A132" s="338"/>
      <c r="B132" s="339"/>
      <c r="C132" s="352" t="s">
        <v>1311</v>
      </c>
      <c r="D132" s="352" t="s">
        <v>1312</v>
      </c>
      <c r="E132" s="353" t="s">
        <v>122</v>
      </c>
      <c r="F132" s="354">
        <v>77.742</v>
      </c>
      <c r="G132" s="338"/>
      <c r="H132" s="339"/>
    </row>
    <row r="133" spans="1:8" s="340" customFormat="1" ht="20.4">
      <c r="A133" s="338"/>
      <c r="B133" s="339"/>
      <c r="C133" s="352" t="s">
        <v>1314</v>
      </c>
      <c r="D133" s="352" t="s">
        <v>1315</v>
      </c>
      <c r="E133" s="353" t="s">
        <v>122</v>
      </c>
      <c r="F133" s="354">
        <v>8.638</v>
      </c>
      <c r="G133" s="338"/>
      <c r="H133" s="339"/>
    </row>
    <row r="134" spans="1:8" s="340" customFormat="1" ht="20.4">
      <c r="A134" s="338"/>
      <c r="B134" s="339"/>
      <c r="C134" s="352" t="s">
        <v>271</v>
      </c>
      <c r="D134" s="352" t="s">
        <v>272</v>
      </c>
      <c r="E134" s="353" t="s">
        <v>122</v>
      </c>
      <c r="F134" s="354">
        <v>131.385</v>
      </c>
      <c r="G134" s="338"/>
      <c r="H134" s="339"/>
    </row>
    <row r="135" spans="1:8" s="340" customFormat="1" ht="20.4">
      <c r="A135" s="338"/>
      <c r="B135" s="339"/>
      <c r="C135" s="352" t="s">
        <v>278</v>
      </c>
      <c r="D135" s="352" t="s">
        <v>279</v>
      </c>
      <c r="E135" s="353" t="s">
        <v>122</v>
      </c>
      <c r="F135" s="354">
        <v>8.638</v>
      </c>
      <c r="G135" s="338"/>
      <c r="H135" s="339"/>
    </row>
    <row r="136" spans="1:8" s="340" customFormat="1" ht="16.95" customHeight="1">
      <c r="A136" s="338"/>
      <c r="B136" s="339"/>
      <c r="C136" s="352" t="s">
        <v>282</v>
      </c>
      <c r="D136" s="352" t="s">
        <v>283</v>
      </c>
      <c r="E136" s="353" t="s">
        <v>122</v>
      </c>
      <c r="F136" s="354">
        <v>53.643</v>
      </c>
      <c r="G136" s="338"/>
      <c r="H136" s="339"/>
    </row>
    <row r="137" spans="1:8" s="340" customFormat="1" ht="16.95" customHeight="1">
      <c r="A137" s="338"/>
      <c r="B137" s="339"/>
      <c r="C137" s="348" t="s">
        <v>129</v>
      </c>
      <c r="D137" s="349" t="s">
        <v>1284</v>
      </c>
      <c r="E137" s="350" t="s">
        <v>122</v>
      </c>
      <c r="F137" s="351">
        <v>53.643</v>
      </c>
      <c r="G137" s="338"/>
      <c r="H137" s="339"/>
    </row>
    <row r="138" spans="1:8" s="340" customFormat="1" ht="16.95" customHeight="1">
      <c r="A138" s="338"/>
      <c r="B138" s="339"/>
      <c r="C138" s="352" t="s">
        <v>3</v>
      </c>
      <c r="D138" s="352" t="s">
        <v>1321</v>
      </c>
      <c r="E138" s="353" t="s">
        <v>3</v>
      </c>
      <c r="F138" s="354">
        <v>86.38</v>
      </c>
      <c r="G138" s="338"/>
      <c r="H138" s="339"/>
    </row>
    <row r="139" spans="1:8" s="340" customFormat="1" ht="16.95" customHeight="1">
      <c r="A139" s="338"/>
      <c r="B139" s="339"/>
      <c r="C139" s="352" t="s">
        <v>3</v>
      </c>
      <c r="D139" s="352" t="s">
        <v>1322</v>
      </c>
      <c r="E139" s="353" t="s">
        <v>3</v>
      </c>
      <c r="F139" s="354">
        <v>-6.105</v>
      </c>
      <c r="G139" s="338"/>
      <c r="H139" s="339"/>
    </row>
    <row r="140" spans="1:8" s="340" customFormat="1" ht="16.95" customHeight="1">
      <c r="A140" s="338"/>
      <c r="B140" s="339"/>
      <c r="C140" s="352" t="s">
        <v>3</v>
      </c>
      <c r="D140" s="352" t="s">
        <v>1323</v>
      </c>
      <c r="E140" s="353" t="s">
        <v>3</v>
      </c>
      <c r="F140" s="354">
        <v>-19.961</v>
      </c>
      <c r="G140" s="338"/>
      <c r="H140" s="339"/>
    </row>
    <row r="141" spans="1:8" s="340" customFormat="1" ht="16.95" customHeight="1">
      <c r="A141" s="338"/>
      <c r="B141" s="339"/>
      <c r="C141" s="352" t="s">
        <v>3</v>
      </c>
      <c r="D141" s="352" t="s">
        <v>1324</v>
      </c>
      <c r="E141" s="353" t="s">
        <v>3</v>
      </c>
      <c r="F141" s="354">
        <v>-1.08</v>
      </c>
      <c r="G141" s="338"/>
      <c r="H141" s="339"/>
    </row>
    <row r="142" spans="1:8" s="340" customFormat="1" ht="16.95" customHeight="1">
      <c r="A142" s="338"/>
      <c r="B142" s="339"/>
      <c r="C142" s="352" t="s">
        <v>3</v>
      </c>
      <c r="D142" s="352" t="s">
        <v>1325</v>
      </c>
      <c r="E142" s="353" t="s">
        <v>3</v>
      </c>
      <c r="F142" s="354">
        <v>-0.519</v>
      </c>
      <c r="G142" s="338"/>
      <c r="H142" s="339"/>
    </row>
    <row r="143" spans="1:8" s="340" customFormat="1" ht="16.95" customHeight="1">
      <c r="A143" s="338"/>
      <c r="B143" s="339"/>
      <c r="C143" s="352" t="s">
        <v>3</v>
      </c>
      <c r="D143" s="352" t="s">
        <v>1326</v>
      </c>
      <c r="E143" s="353" t="s">
        <v>3</v>
      </c>
      <c r="F143" s="354">
        <v>-5.072</v>
      </c>
      <c r="G143" s="338"/>
      <c r="H143" s="339"/>
    </row>
    <row r="144" spans="1:8" s="340" customFormat="1" ht="16.95" customHeight="1">
      <c r="A144" s="338"/>
      <c r="B144" s="339"/>
      <c r="C144" s="352" t="s">
        <v>129</v>
      </c>
      <c r="D144" s="352" t="s">
        <v>211</v>
      </c>
      <c r="E144" s="353" t="s">
        <v>3</v>
      </c>
      <c r="F144" s="354">
        <v>53.643</v>
      </c>
      <c r="G144" s="338"/>
      <c r="H144" s="339"/>
    </row>
    <row r="145" spans="1:8" s="340" customFormat="1" ht="16.95" customHeight="1">
      <c r="A145" s="338"/>
      <c r="B145" s="339"/>
      <c r="C145" s="355" t="s">
        <v>3264</v>
      </c>
      <c r="D145" s="338"/>
      <c r="E145" s="338"/>
      <c r="F145" s="338"/>
      <c r="G145" s="338"/>
      <c r="H145" s="339"/>
    </row>
    <row r="146" spans="1:8" s="340" customFormat="1" ht="16.95" customHeight="1">
      <c r="A146" s="338"/>
      <c r="B146" s="339"/>
      <c r="C146" s="352" t="s">
        <v>282</v>
      </c>
      <c r="D146" s="352" t="s">
        <v>283</v>
      </c>
      <c r="E146" s="353" t="s">
        <v>122</v>
      </c>
      <c r="F146" s="354">
        <v>53.643</v>
      </c>
      <c r="G146" s="338"/>
      <c r="H146" s="339"/>
    </row>
    <row r="147" spans="1:8" s="340" customFormat="1" ht="20.4">
      <c r="A147" s="338"/>
      <c r="B147" s="339"/>
      <c r="C147" s="352" t="s">
        <v>271</v>
      </c>
      <c r="D147" s="352" t="s">
        <v>272</v>
      </c>
      <c r="E147" s="353" t="s">
        <v>122</v>
      </c>
      <c r="F147" s="354">
        <v>131.385</v>
      </c>
      <c r="G147" s="338"/>
      <c r="H147" s="339"/>
    </row>
    <row r="148" spans="1:8" s="340" customFormat="1" ht="26.4" customHeight="1">
      <c r="A148" s="338"/>
      <c r="B148" s="339"/>
      <c r="C148" s="347" t="s">
        <v>3266</v>
      </c>
      <c r="D148" s="347" t="s">
        <v>93</v>
      </c>
      <c r="E148" s="338"/>
      <c r="F148" s="338"/>
      <c r="G148" s="338"/>
      <c r="H148" s="339"/>
    </row>
    <row r="149" spans="1:8" s="340" customFormat="1" ht="16.95" customHeight="1">
      <c r="A149" s="338"/>
      <c r="B149" s="339"/>
      <c r="C149" s="348" t="s">
        <v>49</v>
      </c>
      <c r="D149" s="349" t="s">
        <v>1584</v>
      </c>
      <c r="E149" s="350" t="s">
        <v>122</v>
      </c>
      <c r="F149" s="351">
        <v>3.982</v>
      </c>
      <c r="G149" s="338"/>
      <c r="H149" s="339"/>
    </row>
    <row r="150" spans="1:8" s="340" customFormat="1" ht="16.95" customHeight="1">
      <c r="A150" s="338"/>
      <c r="B150" s="339"/>
      <c r="C150" s="352" t="s">
        <v>3</v>
      </c>
      <c r="D150" s="352" t="s">
        <v>1592</v>
      </c>
      <c r="E150" s="353" t="s">
        <v>3</v>
      </c>
      <c r="F150" s="354">
        <v>2.6</v>
      </c>
      <c r="G150" s="338"/>
      <c r="H150" s="339"/>
    </row>
    <row r="151" spans="1:8" s="340" customFormat="1" ht="16.95" customHeight="1">
      <c r="A151" s="338"/>
      <c r="B151" s="339"/>
      <c r="C151" s="352" t="s">
        <v>3</v>
      </c>
      <c r="D151" s="352" t="s">
        <v>1593</v>
      </c>
      <c r="E151" s="353" t="s">
        <v>3</v>
      </c>
      <c r="F151" s="354">
        <v>0.3</v>
      </c>
      <c r="G151" s="338"/>
      <c r="H151" s="339"/>
    </row>
    <row r="152" spans="1:8" s="340" customFormat="1" ht="16.95" customHeight="1">
      <c r="A152" s="338"/>
      <c r="B152" s="339"/>
      <c r="C152" s="352" t="s">
        <v>3</v>
      </c>
      <c r="D152" s="352" t="s">
        <v>1594</v>
      </c>
      <c r="E152" s="353" t="s">
        <v>3</v>
      </c>
      <c r="F152" s="354">
        <v>1.082</v>
      </c>
      <c r="G152" s="338"/>
      <c r="H152" s="339"/>
    </row>
    <row r="153" spans="1:8" s="340" customFormat="1" ht="16.95" customHeight="1">
      <c r="A153" s="338"/>
      <c r="B153" s="339"/>
      <c r="C153" s="352" t="s">
        <v>49</v>
      </c>
      <c r="D153" s="352" t="s">
        <v>211</v>
      </c>
      <c r="E153" s="353" t="s">
        <v>3</v>
      </c>
      <c r="F153" s="354">
        <v>3.982</v>
      </c>
      <c r="G153" s="338"/>
      <c r="H153" s="339"/>
    </row>
    <row r="154" spans="1:8" s="340" customFormat="1" ht="16.95" customHeight="1">
      <c r="A154" s="338"/>
      <c r="B154" s="339"/>
      <c r="C154" s="355" t="s">
        <v>3264</v>
      </c>
      <c r="D154" s="338"/>
      <c r="E154" s="338"/>
      <c r="F154" s="338"/>
      <c r="G154" s="338"/>
      <c r="H154" s="339"/>
    </row>
    <row r="155" spans="1:8" s="340" customFormat="1" ht="16.95" customHeight="1">
      <c r="A155" s="338"/>
      <c r="B155" s="339"/>
      <c r="C155" s="352" t="s">
        <v>1589</v>
      </c>
      <c r="D155" s="352" t="s">
        <v>1590</v>
      </c>
      <c r="E155" s="353" t="s">
        <v>122</v>
      </c>
      <c r="F155" s="354">
        <v>3.982</v>
      </c>
      <c r="G155" s="338"/>
      <c r="H155" s="339"/>
    </row>
    <row r="156" spans="1:8" s="340" customFormat="1" ht="20.4">
      <c r="A156" s="338"/>
      <c r="B156" s="339"/>
      <c r="C156" s="352" t="s">
        <v>271</v>
      </c>
      <c r="D156" s="352" t="s">
        <v>272</v>
      </c>
      <c r="E156" s="353" t="s">
        <v>122</v>
      </c>
      <c r="F156" s="354">
        <v>3.565</v>
      </c>
      <c r="G156" s="338"/>
      <c r="H156" s="339"/>
    </row>
    <row r="157" spans="1:8" s="340" customFormat="1" ht="16.95" customHeight="1">
      <c r="A157" s="338"/>
      <c r="B157" s="339"/>
      <c r="C157" s="352" t="s">
        <v>282</v>
      </c>
      <c r="D157" s="352" t="s">
        <v>283</v>
      </c>
      <c r="E157" s="353" t="s">
        <v>122</v>
      </c>
      <c r="F157" s="354">
        <v>0.417</v>
      </c>
      <c r="G157" s="338"/>
      <c r="H157" s="339"/>
    </row>
    <row r="158" spans="1:8" s="340" customFormat="1" ht="16.95" customHeight="1">
      <c r="A158" s="338"/>
      <c r="B158" s="339"/>
      <c r="C158" s="348" t="s">
        <v>129</v>
      </c>
      <c r="D158" s="349" t="s">
        <v>1586</v>
      </c>
      <c r="E158" s="350" t="s">
        <v>122</v>
      </c>
      <c r="F158" s="351">
        <v>0.417</v>
      </c>
      <c r="G158" s="338"/>
      <c r="H158" s="339"/>
    </row>
    <row r="159" spans="1:8" s="340" customFormat="1" ht="16.95" customHeight="1">
      <c r="A159" s="338"/>
      <c r="B159" s="339"/>
      <c r="C159" s="352" t="s">
        <v>3</v>
      </c>
      <c r="D159" s="352" t="s">
        <v>49</v>
      </c>
      <c r="E159" s="353" t="s">
        <v>3</v>
      </c>
      <c r="F159" s="354">
        <v>3.982</v>
      </c>
      <c r="G159" s="338"/>
      <c r="H159" s="339"/>
    </row>
    <row r="160" spans="1:8" s="340" customFormat="1" ht="16.95" customHeight="1">
      <c r="A160" s="338"/>
      <c r="B160" s="339"/>
      <c r="C160" s="352" t="s">
        <v>3</v>
      </c>
      <c r="D160" s="352" t="s">
        <v>1599</v>
      </c>
      <c r="E160" s="353" t="s">
        <v>3</v>
      </c>
      <c r="F160" s="354">
        <v>-3.565</v>
      </c>
      <c r="G160" s="338"/>
      <c r="H160" s="339"/>
    </row>
    <row r="161" spans="1:8" s="340" customFormat="1" ht="16.95" customHeight="1">
      <c r="A161" s="338"/>
      <c r="B161" s="339"/>
      <c r="C161" s="352" t="s">
        <v>129</v>
      </c>
      <c r="D161" s="352" t="s">
        <v>211</v>
      </c>
      <c r="E161" s="353" t="s">
        <v>3</v>
      </c>
      <c r="F161" s="354">
        <v>0.417</v>
      </c>
      <c r="G161" s="338"/>
      <c r="H161" s="339"/>
    </row>
    <row r="162" spans="1:8" s="340" customFormat="1" ht="16.95" customHeight="1">
      <c r="A162" s="338"/>
      <c r="B162" s="339"/>
      <c r="C162" s="355" t="s">
        <v>3264</v>
      </c>
      <c r="D162" s="338"/>
      <c r="E162" s="338"/>
      <c r="F162" s="338"/>
      <c r="G162" s="338"/>
      <c r="H162" s="339"/>
    </row>
    <row r="163" spans="1:8" s="340" customFormat="1" ht="16.95" customHeight="1">
      <c r="A163" s="338"/>
      <c r="B163" s="339"/>
      <c r="C163" s="352" t="s">
        <v>282</v>
      </c>
      <c r="D163" s="352" t="s">
        <v>283</v>
      </c>
      <c r="E163" s="353" t="s">
        <v>122</v>
      </c>
      <c r="F163" s="354">
        <v>0.417</v>
      </c>
      <c r="G163" s="338"/>
      <c r="H163" s="339"/>
    </row>
    <row r="164" spans="1:8" s="340" customFormat="1" ht="20.4">
      <c r="A164" s="338"/>
      <c r="B164" s="339"/>
      <c r="C164" s="352" t="s">
        <v>271</v>
      </c>
      <c r="D164" s="352" t="s">
        <v>272</v>
      </c>
      <c r="E164" s="353" t="s">
        <v>122</v>
      </c>
      <c r="F164" s="354">
        <v>3.565</v>
      </c>
      <c r="G164" s="338"/>
      <c r="H164" s="339"/>
    </row>
    <row r="165" spans="1:8" s="340" customFormat="1" ht="26.4" customHeight="1">
      <c r="A165" s="338"/>
      <c r="B165" s="339"/>
      <c r="C165" s="347" t="s">
        <v>3267</v>
      </c>
      <c r="D165" s="347" t="s">
        <v>99</v>
      </c>
      <c r="E165" s="338"/>
      <c r="F165" s="338"/>
      <c r="G165" s="338"/>
      <c r="H165" s="339"/>
    </row>
    <row r="166" spans="1:8" s="340" customFormat="1" ht="16.95" customHeight="1">
      <c r="A166" s="338"/>
      <c r="B166" s="339"/>
      <c r="C166" s="348" t="s">
        <v>1777</v>
      </c>
      <c r="D166" s="349" t="s">
        <v>1778</v>
      </c>
      <c r="E166" s="350" t="s">
        <v>113</v>
      </c>
      <c r="F166" s="351">
        <v>2.4</v>
      </c>
      <c r="G166" s="338"/>
      <c r="H166" s="339"/>
    </row>
    <row r="167" spans="1:8" s="340" customFormat="1" ht="16.95" customHeight="1">
      <c r="A167" s="338"/>
      <c r="B167" s="339"/>
      <c r="C167" s="352" t="s">
        <v>3</v>
      </c>
      <c r="D167" s="352" t="s">
        <v>2117</v>
      </c>
      <c r="E167" s="353" t="s">
        <v>3</v>
      </c>
      <c r="F167" s="354">
        <v>2.4</v>
      </c>
      <c r="G167" s="338"/>
      <c r="H167" s="339"/>
    </row>
    <row r="168" spans="1:8" s="340" customFormat="1" ht="16.95" customHeight="1">
      <c r="A168" s="338"/>
      <c r="B168" s="339"/>
      <c r="C168" s="352" t="s">
        <v>1777</v>
      </c>
      <c r="D168" s="352" t="s">
        <v>211</v>
      </c>
      <c r="E168" s="353" t="s">
        <v>3</v>
      </c>
      <c r="F168" s="354">
        <v>2.4</v>
      </c>
      <c r="G168" s="338"/>
      <c r="H168" s="339"/>
    </row>
    <row r="169" spans="1:8" s="340" customFormat="1" ht="16.95" customHeight="1">
      <c r="A169" s="338"/>
      <c r="B169" s="339"/>
      <c r="C169" s="355" t="s">
        <v>3264</v>
      </c>
      <c r="D169" s="338"/>
      <c r="E169" s="338"/>
      <c r="F169" s="338"/>
      <c r="G169" s="338"/>
      <c r="H169" s="339"/>
    </row>
    <row r="170" spans="1:8" s="340" customFormat="1" ht="20.4">
      <c r="A170" s="338"/>
      <c r="B170" s="339"/>
      <c r="C170" s="352" t="s">
        <v>2113</v>
      </c>
      <c r="D170" s="352" t="s">
        <v>2114</v>
      </c>
      <c r="E170" s="353" t="s">
        <v>113</v>
      </c>
      <c r="F170" s="354">
        <v>2.4</v>
      </c>
      <c r="G170" s="338"/>
      <c r="H170" s="339"/>
    </row>
    <row r="171" spans="1:8" s="340" customFormat="1" ht="20.4">
      <c r="A171" s="338"/>
      <c r="B171" s="339"/>
      <c r="C171" s="352" t="s">
        <v>1822</v>
      </c>
      <c r="D171" s="352" t="s">
        <v>1823</v>
      </c>
      <c r="E171" s="353" t="s">
        <v>113</v>
      </c>
      <c r="F171" s="354">
        <v>2.4</v>
      </c>
      <c r="G171" s="338"/>
      <c r="H171" s="339"/>
    </row>
    <row r="172" spans="1:8" s="340" customFormat="1" ht="20.4">
      <c r="A172" s="338"/>
      <c r="B172" s="339"/>
      <c r="C172" s="352" t="s">
        <v>1840</v>
      </c>
      <c r="D172" s="352" t="s">
        <v>1841</v>
      </c>
      <c r="E172" s="353" t="s">
        <v>113</v>
      </c>
      <c r="F172" s="354">
        <v>2.4</v>
      </c>
      <c r="G172" s="338"/>
      <c r="H172" s="339"/>
    </row>
    <row r="173" spans="1:8" s="340" customFormat="1" ht="16.95" customHeight="1">
      <c r="A173" s="338"/>
      <c r="B173" s="339"/>
      <c r="C173" s="352" t="s">
        <v>1880</v>
      </c>
      <c r="D173" s="352" t="s">
        <v>1881</v>
      </c>
      <c r="E173" s="353" t="s">
        <v>122</v>
      </c>
      <c r="F173" s="354">
        <v>894.176</v>
      </c>
      <c r="G173" s="338"/>
      <c r="H173" s="339"/>
    </row>
    <row r="174" spans="1:8" s="340" customFormat="1" ht="16.95" customHeight="1">
      <c r="A174" s="338"/>
      <c r="B174" s="339"/>
      <c r="C174" s="352" t="s">
        <v>2078</v>
      </c>
      <c r="D174" s="352" t="s">
        <v>2079</v>
      </c>
      <c r="E174" s="353" t="s">
        <v>113</v>
      </c>
      <c r="F174" s="354">
        <v>2.4</v>
      </c>
      <c r="G174" s="338"/>
      <c r="H174" s="339"/>
    </row>
    <row r="175" spans="1:8" s="340" customFormat="1" ht="16.95" customHeight="1">
      <c r="A175" s="338"/>
      <c r="B175" s="339"/>
      <c r="C175" s="352" t="s">
        <v>2118</v>
      </c>
      <c r="D175" s="352" t="s">
        <v>2119</v>
      </c>
      <c r="E175" s="353" t="s">
        <v>113</v>
      </c>
      <c r="F175" s="354">
        <v>2.4</v>
      </c>
      <c r="G175" s="338"/>
      <c r="H175" s="339"/>
    </row>
    <row r="176" spans="1:8" s="340" customFormat="1" ht="16.95" customHeight="1">
      <c r="A176" s="338"/>
      <c r="B176" s="339"/>
      <c r="C176" s="348" t="s">
        <v>1743</v>
      </c>
      <c r="D176" s="349" t="s">
        <v>1744</v>
      </c>
      <c r="E176" s="350" t="s">
        <v>117</v>
      </c>
      <c r="F176" s="351">
        <v>658</v>
      </c>
      <c r="G176" s="338"/>
      <c r="H176" s="339"/>
    </row>
    <row r="177" spans="1:8" s="340" customFormat="1" ht="16.95" customHeight="1">
      <c r="A177" s="338"/>
      <c r="B177" s="339"/>
      <c r="C177" s="352" t="s">
        <v>3</v>
      </c>
      <c r="D177" s="352" t="s">
        <v>1744</v>
      </c>
      <c r="E177" s="353" t="s">
        <v>3</v>
      </c>
      <c r="F177" s="354">
        <v>0</v>
      </c>
      <c r="G177" s="338"/>
      <c r="H177" s="339"/>
    </row>
    <row r="178" spans="1:8" s="340" customFormat="1" ht="16.95" customHeight="1">
      <c r="A178" s="338"/>
      <c r="B178" s="339"/>
      <c r="C178" s="352" t="s">
        <v>3</v>
      </c>
      <c r="D178" s="352" t="s">
        <v>2281</v>
      </c>
      <c r="E178" s="353" t="s">
        <v>3</v>
      </c>
      <c r="F178" s="354">
        <v>658</v>
      </c>
      <c r="G178" s="338"/>
      <c r="H178" s="339"/>
    </row>
    <row r="179" spans="1:8" s="340" customFormat="1" ht="16.95" customHeight="1">
      <c r="A179" s="338"/>
      <c r="B179" s="339"/>
      <c r="C179" s="352" t="s">
        <v>1743</v>
      </c>
      <c r="D179" s="352" t="s">
        <v>2282</v>
      </c>
      <c r="E179" s="353" t="s">
        <v>3</v>
      </c>
      <c r="F179" s="354">
        <v>658</v>
      </c>
      <c r="G179" s="338"/>
      <c r="H179" s="339"/>
    </row>
    <row r="180" spans="1:8" s="340" customFormat="1" ht="16.95" customHeight="1">
      <c r="A180" s="338"/>
      <c r="B180" s="339"/>
      <c r="C180" s="355" t="s">
        <v>3264</v>
      </c>
      <c r="D180" s="338"/>
      <c r="E180" s="338"/>
      <c r="F180" s="338"/>
      <c r="G180" s="338"/>
      <c r="H180" s="339"/>
    </row>
    <row r="181" spans="1:8" s="340" customFormat="1" ht="16.95" customHeight="1">
      <c r="A181" s="338"/>
      <c r="B181" s="339"/>
      <c r="C181" s="352" t="s">
        <v>2278</v>
      </c>
      <c r="D181" s="352" t="s">
        <v>2279</v>
      </c>
      <c r="E181" s="353" t="s">
        <v>117</v>
      </c>
      <c r="F181" s="354">
        <v>1366</v>
      </c>
      <c r="G181" s="338"/>
      <c r="H181" s="339"/>
    </row>
    <row r="182" spans="1:8" s="340" customFormat="1" ht="20.4">
      <c r="A182" s="338"/>
      <c r="B182" s="339"/>
      <c r="C182" s="352" t="s">
        <v>1827</v>
      </c>
      <c r="D182" s="352" t="s">
        <v>1828</v>
      </c>
      <c r="E182" s="353" t="s">
        <v>113</v>
      </c>
      <c r="F182" s="354">
        <v>789.6</v>
      </c>
      <c r="G182" s="338"/>
      <c r="H182" s="339"/>
    </row>
    <row r="183" spans="1:8" s="340" customFormat="1" ht="20.4">
      <c r="A183" s="338"/>
      <c r="B183" s="339"/>
      <c r="C183" s="352" t="s">
        <v>1831</v>
      </c>
      <c r="D183" s="352" t="s">
        <v>1832</v>
      </c>
      <c r="E183" s="353" t="s">
        <v>113</v>
      </c>
      <c r="F183" s="354">
        <v>1938.2</v>
      </c>
      <c r="G183" s="338"/>
      <c r="H183" s="339"/>
    </row>
    <row r="184" spans="1:8" s="340" customFormat="1" ht="20.4">
      <c r="A184" s="338"/>
      <c r="B184" s="339"/>
      <c r="C184" s="352" t="s">
        <v>1846</v>
      </c>
      <c r="D184" s="352" t="s">
        <v>1847</v>
      </c>
      <c r="E184" s="353" t="s">
        <v>113</v>
      </c>
      <c r="F184" s="354">
        <v>2348</v>
      </c>
      <c r="G184" s="338"/>
      <c r="H184" s="339"/>
    </row>
    <row r="185" spans="1:8" s="340" customFormat="1" ht="16.95" customHeight="1">
      <c r="A185" s="338"/>
      <c r="B185" s="339"/>
      <c r="C185" s="352" t="s">
        <v>1880</v>
      </c>
      <c r="D185" s="352" t="s">
        <v>1881</v>
      </c>
      <c r="E185" s="353" t="s">
        <v>122</v>
      </c>
      <c r="F185" s="354">
        <v>894.176</v>
      </c>
      <c r="G185" s="338"/>
      <c r="H185" s="339"/>
    </row>
    <row r="186" spans="1:8" s="340" customFormat="1" ht="16.95" customHeight="1">
      <c r="A186" s="338"/>
      <c r="B186" s="339"/>
      <c r="C186" s="352" t="s">
        <v>1686</v>
      </c>
      <c r="D186" s="352" t="s">
        <v>1687</v>
      </c>
      <c r="E186" s="353" t="s">
        <v>122</v>
      </c>
      <c r="F186" s="354">
        <v>1322.971</v>
      </c>
      <c r="G186" s="338"/>
      <c r="H186" s="339"/>
    </row>
    <row r="187" spans="1:8" s="340" customFormat="1" ht="16.95" customHeight="1">
      <c r="A187" s="338"/>
      <c r="B187" s="339"/>
      <c r="C187" s="352" t="s">
        <v>2089</v>
      </c>
      <c r="D187" s="352" t="s">
        <v>2090</v>
      </c>
      <c r="E187" s="353" t="s">
        <v>113</v>
      </c>
      <c r="F187" s="354">
        <v>789.6</v>
      </c>
      <c r="G187" s="338"/>
      <c r="H187" s="339"/>
    </row>
    <row r="188" spans="1:8" s="340" customFormat="1" ht="16.95" customHeight="1">
      <c r="A188" s="338"/>
      <c r="B188" s="339"/>
      <c r="C188" s="352" t="s">
        <v>2092</v>
      </c>
      <c r="D188" s="352" t="s">
        <v>2093</v>
      </c>
      <c r="E188" s="353" t="s">
        <v>113</v>
      </c>
      <c r="F188" s="354">
        <v>789.6</v>
      </c>
      <c r="G188" s="338"/>
      <c r="H188" s="339"/>
    </row>
    <row r="189" spans="1:8" s="340" customFormat="1" ht="16.95" customHeight="1">
      <c r="A189" s="338"/>
      <c r="B189" s="339"/>
      <c r="C189" s="352" t="s">
        <v>2095</v>
      </c>
      <c r="D189" s="352" t="s">
        <v>2096</v>
      </c>
      <c r="E189" s="353" t="s">
        <v>113</v>
      </c>
      <c r="F189" s="354">
        <v>789.6</v>
      </c>
      <c r="G189" s="338"/>
      <c r="H189" s="339"/>
    </row>
    <row r="190" spans="1:8" s="340" customFormat="1" ht="16.95" customHeight="1">
      <c r="A190" s="338"/>
      <c r="B190" s="339"/>
      <c r="C190" s="352" t="s">
        <v>2101</v>
      </c>
      <c r="D190" s="352" t="s">
        <v>2102</v>
      </c>
      <c r="E190" s="353" t="s">
        <v>113</v>
      </c>
      <c r="F190" s="354">
        <v>3466.6</v>
      </c>
      <c r="G190" s="338"/>
      <c r="H190" s="339"/>
    </row>
    <row r="191" spans="1:8" s="340" customFormat="1" ht="16.95" customHeight="1">
      <c r="A191" s="338"/>
      <c r="B191" s="339"/>
      <c r="C191" s="352" t="s">
        <v>2104</v>
      </c>
      <c r="D191" s="352" t="s">
        <v>2105</v>
      </c>
      <c r="E191" s="353" t="s">
        <v>113</v>
      </c>
      <c r="F191" s="354">
        <v>2303</v>
      </c>
      <c r="G191" s="338"/>
      <c r="H191" s="339"/>
    </row>
    <row r="192" spans="1:8" s="340" customFormat="1" ht="16.95" customHeight="1">
      <c r="A192" s="338"/>
      <c r="B192" s="339"/>
      <c r="C192" s="352" t="s">
        <v>2110</v>
      </c>
      <c r="D192" s="352" t="s">
        <v>2111</v>
      </c>
      <c r="E192" s="353" t="s">
        <v>113</v>
      </c>
      <c r="F192" s="354">
        <v>1118.6</v>
      </c>
      <c r="G192" s="338"/>
      <c r="H192" s="339"/>
    </row>
    <row r="193" spans="1:8" s="340" customFormat="1" ht="20.4">
      <c r="A193" s="338"/>
      <c r="B193" s="339"/>
      <c r="C193" s="352" t="s">
        <v>2264</v>
      </c>
      <c r="D193" s="352" t="s">
        <v>2265</v>
      </c>
      <c r="E193" s="353" t="s">
        <v>117</v>
      </c>
      <c r="F193" s="354">
        <v>1366</v>
      </c>
      <c r="G193" s="338"/>
      <c r="H193" s="339"/>
    </row>
    <row r="194" spans="1:8" s="340" customFormat="1" ht="16.95" customHeight="1">
      <c r="A194" s="338"/>
      <c r="B194" s="339"/>
      <c r="C194" s="352" t="s">
        <v>2275</v>
      </c>
      <c r="D194" s="352" t="s">
        <v>2276</v>
      </c>
      <c r="E194" s="353" t="s">
        <v>117</v>
      </c>
      <c r="F194" s="354">
        <v>1316</v>
      </c>
      <c r="G194" s="338"/>
      <c r="H194" s="339"/>
    </row>
    <row r="195" spans="1:8" s="340" customFormat="1" ht="16.95" customHeight="1">
      <c r="A195" s="338"/>
      <c r="B195" s="339"/>
      <c r="C195" s="348" t="s">
        <v>1271</v>
      </c>
      <c r="D195" s="349" t="s">
        <v>1754</v>
      </c>
      <c r="E195" s="350" t="s">
        <v>122</v>
      </c>
      <c r="F195" s="351">
        <v>101.205</v>
      </c>
      <c r="G195" s="338"/>
      <c r="H195" s="339"/>
    </row>
    <row r="196" spans="1:8" s="340" customFormat="1" ht="16.95" customHeight="1">
      <c r="A196" s="338"/>
      <c r="B196" s="339"/>
      <c r="C196" s="352" t="s">
        <v>3</v>
      </c>
      <c r="D196" s="352" t="s">
        <v>2038</v>
      </c>
      <c r="E196" s="353" t="s">
        <v>3</v>
      </c>
      <c r="F196" s="354">
        <v>26.565</v>
      </c>
      <c r="G196" s="338"/>
      <c r="H196" s="339"/>
    </row>
    <row r="197" spans="1:8" s="340" customFormat="1" ht="16.95" customHeight="1">
      <c r="A197" s="338"/>
      <c r="B197" s="339"/>
      <c r="C197" s="352" t="s">
        <v>3</v>
      </c>
      <c r="D197" s="352" t="s">
        <v>2039</v>
      </c>
      <c r="E197" s="353" t="s">
        <v>3</v>
      </c>
      <c r="F197" s="354">
        <v>26.16</v>
      </c>
      <c r="G197" s="338"/>
      <c r="H197" s="339"/>
    </row>
    <row r="198" spans="1:8" s="340" customFormat="1" ht="16.95" customHeight="1">
      <c r="A198" s="338"/>
      <c r="B198" s="339"/>
      <c r="C198" s="352" t="s">
        <v>3</v>
      </c>
      <c r="D198" s="352" t="s">
        <v>2040</v>
      </c>
      <c r="E198" s="353" t="s">
        <v>3</v>
      </c>
      <c r="F198" s="354">
        <v>44.655</v>
      </c>
      <c r="G198" s="338"/>
      <c r="H198" s="339"/>
    </row>
    <row r="199" spans="1:8" s="340" customFormat="1" ht="16.95" customHeight="1">
      <c r="A199" s="338"/>
      <c r="B199" s="339"/>
      <c r="C199" s="352" t="s">
        <v>3</v>
      </c>
      <c r="D199" s="352" t="s">
        <v>2041</v>
      </c>
      <c r="E199" s="353" t="s">
        <v>3</v>
      </c>
      <c r="F199" s="354">
        <v>3.825</v>
      </c>
      <c r="G199" s="338"/>
      <c r="H199" s="339"/>
    </row>
    <row r="200" spans="1:8" s="340" customFormat="1" ht="16.95" customHeight="1">
      <c r="A200" s="338"/>
      <c r="B200" s="339"/>
      <c r="C200" s="352" t="s">
        <v>1271</v>
      </c>
      <c r="D200" s="352" t="s">
        <v>211</v>
      </c>
      <c r="E200" s="353" t="s">
        <v>3</v>
      </c>
      <c r="F200" s="354">
        <v>101.205</v>
      </c>
      <c r="G200" s="338"/>
      <c r="H200" s="339"/>
    </row>
    <row r="201" spans="1:8" s="340" customFormat="1" ht="16.95" customHeight="1">
      <c r="A201" s="338"/>
      <c r="B201" s="339"/>
      <c r="C201" s="355" t="s">
        <v>3264</v>
      </c>
      <c r="D201" s="338"/>
      <c r="E201" s="338"/>
      <c r="F201" s="338"/>
      <c r="G201" s="338"/>
      <c r="H201" s="339"/>
    </row>
    <row r="202" spans="1:8" s="340" customFormat="1" ht="16.95" customHeight="1">
      <c r="A202" s="338"/>
      <c r="B202" s="339"/>
      <c r="C202" s="352" t="s">
        <v>1381</v>
      </c>
      <c r="D202" s="352" t="s">
        <v>1382</v>
      </c>
      <c r="E202" s="353" t="s">
        <v>122</v>
      </c>
      <c r="F202" s="354">
        <v>101.205</v>
      </c>
      <c r="G202" s="338"/>
      <c r="H202" s="339"/>
    </row>
    <row r="203" spans="1:8" s="340" customFormat="1" ht="16.95" customHeight="1">
      <c r="A203" s="338"/>
      <c r="B203" s="339"/>
      <c r="C203" s="352" t="s">
        <v>1686</v>
      </c>
      <c r="D203" s="352" t="s">
        <v>1687</v>
      </c>
      <c r="E203" s="353" t="s">
        <v>122</v>
      </c>
      <c r="F203" s="354">
        <v>1322.971</v>
      </c>
      <c r="G203" s="338"/>
      <c r="H203" s="339"/>
    </row>
    <row r="204" spans="1:8" s="340" customFormat="1" ht="16.95" customHeight="1">
      <c r="A204" s="338"/>
      <c r="B204" s="339"/>
      <c r="C204" s="348" t="s">
        <v>117</v>
      </c>
      <c r="D204" s="349" t="s">
        <v>1760</v>
      </c>
      <c r="E204" s="350" t="s">
        <v>122</v>
      </c>
      <c r="F204" s="351">
        <v>15</v>
      </c>
      <c r="G204" s="338"/>
      <c r="H204" s="339"/>
    </row>
    <row r="205" spans="1:8" s="340" customFormat="1" ht="16.95" customHeight="1">
      <c r="A205" s="338"/>
      <c r="B205" s="339"/>
      <c r="C205" s="352" t="s">
        <v>117</v>
      </c>
      <c r="D205" s="352" t="s">
        <v>1920</v>
      </c>
      <c r="E205" s="353" t="s">
        <v>3</v>
      </c>
      <c r="F205" s="354">
        <v>15</v>
      </c>
      <c r="G205" s="338"/>
      <c r="H205" s="339"/>
    </row>
    <row r="206" spans="1:8" s="340" customFormat="1" ht="16.95" customHeight="1">
      <c r="A206" s="338"/>
      <c r="B206" s="339"/>
      <c r="C206" s="355" t="s">
        <v>3264</v>
      </c>
      <c r="D206" s="338"/>
      <c r="E206" s="338"/>
      <c r="F206" s="338"/>
      <c r="G206" s="338"/>
      <c r="H206" s="339"/>
    </row>
    <row r="207" spans="1:8" s="340" customFormat="1" ht="16.95" customHeight="1">
      <c r="A207" s="338"/>
      <c r="B207" s="339"/>
      <c r="C207" s="352" t="s">
        <v>1686</v>
      </c>
      <c r="D207" s="352" t="s">
        <v>1687</v>
      </c>
      <c r="E207" s="353" t="s">
        <v>122</v>
      </c>
      <c r="F207" s="354">
        <v>1322.971</v>
      </c>
      <c r="G207" s="338"/>
      <c r="H207" s="339"/>
    </row>
    <row r="208" spans="1:8" s="340" customFormat="1" ht="16.95" customHeight="1">
      <c r="A208" s="338"/>
      <c r="B208" s="339"/>
      <c r="C208" s="352" t="s">
        <v>282</v>
      </c>
      <c r="D208" s="352" t="s">
        <v>283</v>
      </c>
      <c r="E208" s="353" t="s">
        <v>122</v>
      </c>
      <c r="F208" s="354">
        <v>577.123</v>
      </c>
      <c r="G208" s="338"/>
      <c r="H208" s="339"/>
    </row>
    <row r="209" spans="1:8" s="340" customFormat="1" ht="16.95" customHeight="1">
      <c r="A209" s="338"/>
      <c r="B209" s="339"/>
      <c r="C209" s="352" t="s">
        <v>1334</v>
      </c>
      <c r="D209" s="352" t="s">
        <v>1335</v>
      </c>
      <c r="E209" s="353" t="s">
        <v>233</v>
      </c>
      <c r="F209" s="354">
        <v>737.64</v>
      </c>
      <c r="G209" s="338"/>
      <c r="H209" s="339"/>
    </row>
    <row r="210" spans="1:8" s="340" customFormat="1" ht="16.95" customHeight="1">
      <c r="A210" s="338"/>
      <c r="B210" s="339"/>
      <c r="C210" s="348" t="s">
        <v>1741</v>
      </c>
      <c r="D210" s="349" t="s">
        <v>1742</v>
      </c>
      <c r="E210" s="350" t="s">
        <v>117</v>
      </c>
      <c r="F210" s="351">
        <v>25</v>
      </c>
      <c r="G210" s="338"/>
      <c r="H210" s="339"/>
    </row>
    <row r="211" spans="1:8" s="340" customFormat="1" ht="16.95" customHeight="1">
      <c r="A211" s="338"/>
      <c r="B211" s="339"/>
      <c r="C211" s="352" t="s">
        <v>3</v>
      </c>
      <c r="D211" s="352" t="s">
        <v>1742</v>
      </c>
      <c r="E211" s="353" t="s">
        <v>3</v>
      </c>
      <c r="F211" s="354">
        <v>0</v>
      </c>
      <c r="G211" s="338"/>
      <c r="H211" s="339"/>
    </row>
    <row r="212" spans="1:8" s="340" customFormat="1" ht="16.95" customHeight="1">
      <c r="A212" s="338"/>
      <c r="B212" s="339"/>
      <c r="C212" s="352" t="s">
        <v>3</v>
      </c>
      <c r="D212" s="352" t="s">
        <v>2283</v>
      </c>
      <c r="E212" s="353" t="s">
        <v>3</v>
      </c>
      <c r="F212" s="354">
        <v>25</v>
      </c>
      <c r="G212" s="338"/>
      <c r="H212" s="339"/>
    </row>
    <row r="213" spans="1:8" s="340" customFormat="1" ht="16.95" customHeight="1">
      <c r="A213" s="338"/>
      <c r="B213" s="339"/>
      <c r="C213" s="352" t="s">
        <v>1741</v>
      </c>
      <c r="D213" s="352" t="s">
        <v>2282</v>
      </c>
      <c r="E213" s="353" t="s">
        <v>3</v>
      </c>
      <c r="F213" s="354">
        <v>25</v>
      </c>
      <c r="G213" s="338"/>
      <c r="H213" s="339"/>
    </row>
    <row r="214" spans="1:8" s="340" customFormat="1" ht="16.95" customHeight="1">
      <c r="A214" s="338"/>
      <c r="B214" s="339"/>
      <c r="C214" s="355" t="s">
        <v>3264</v>
      </c>
      <c r="D214" s="338"/>
      <c r="E214" s="338"/>
      <c r="F214" s="338"/>
      <c r="G214" s="338"/>
      <c r="H214" s="339"/>
    </row>
    <row r="215" spans="1:8" s="340" customFormat="1" ht="16.95" customHeight="1">
      <c r="A215" s="338"/>
      <c r="B215" s="339"/>
      <c r="C215" s="352" t="s">
        <v>2278</v>
      </c>
      <c r="D215" s="352" t="s">
        <v>2279</v>
      </c>
      <c r="E215" s="353" t="s">
        <v>117</v>
      </c>
      <c r="F215" s="354">
        <v>1366</v>
      </c>
      <c r="G215" s="338"/>
      <c r="H215" s="339"/>
    </row>
    <row r="216" spans="1:8" s="340" customFormat="1" ht="20.4">
      <c r="A216" s="338"/>
      <c r="B216" s="339"/>
      <c r="C216" s="352" t="s">
        <v>1831</v>
      </c>
      <c r="D216" s="352" t="s">
        <v>1832</v>
      </c>
      <c r="E216" s="353" t="s">
        <v>113</v>
      </c>
      <c r="F216" s="354">
        <v>1938.2</v>
      </c>
      <c r="G216" s="338"/>
      <c r="H216" s="339"/>
    </row>
    <row r="217" spans="1:8" s="340" customFormat="1" ht="20.4">
      <c r="A217" s="338"/>
      <c r="B217" s="339"/>
      <c r="C217" s="352" t="s">
        <v>1843</v>
      </c>
      <c r="D217" s="352" t="s">
        <v>1844</v>
      </c>
      <c r="E217" s="353" t="s">
        <v>113</v>
      </c>
      <c r="F217" s="354">
        <v>30</v>
      </c>
      <c r="G217" s="338"/>
      <c r="H217" s="339"/>
    </row>
    <row r="218" spans="1:8" s="340" customFormat="1" ht="20.4">
      <c r="A218" s="338"/>
      <c r="B218" s="339"/>
      <c r="C218" s="352" t="s">
        <v>1846</v>
      </c>
      <c r="D218" s="352" t="s">
        <v>1847</v>
      </c>
      <c r="E218" s="353" t="s">
        <v>113</v>
      </c>
      <c r="F218" s="354">
        <v>2348</v>
      </c>
      <c r="G218" s="338"/>
      <c r="H218" s="339"/>
    </row>
    <row r="219" spans="1:8" s="340" customFormat="1" ht="16.95" customHeight="1">
      <c r="A219" s="338"/>
      <c r="B219" s="339"/>
      <c r="C219" s="352" t="s">
        <v>1880</v>
      </c>
      <c r="D219" s="352" t="s">
        <v>1881</v>
      </c>
      <c r="E219" s="353" t="s">
        <v>122</v>
      </c>
      <c r="F219" s="354">
        <v>894.176</v>
      </c>
      <c r="G219" s="338"/>
      <c r="H219" s="339"/>
    </row>
    <row r="220" spans="1:8" s="340" customFormat="1" ht="16.95" customHeight="1">
      <c r="A220" s="338"/>
      <c r="B220" s="339"/>
      <c r="C220" s="352" t="s">
        <v>1686</v>
      </c>
      <c r="D220" s="352" t="s">
        <v>1687</v>
      </c>
      <c r="E220" s="353" t="s">
        <v>122</v>
      </c>
      <c r="F220" s="354">
        <v>1322.971</v>
      </c>
      <c r="G220" s="338"/>
      <c r="H220" s="339"/>
    </row>
    <row r="221" spans="1:8" s="340" customFormat="1" ht="16.95" customHeight="1">
      <c r="A221" s="338"/>
      <c r="B221" s="339"/>
      <c r="C221" s="352" t="s">
        <v>2075</v>
      </c>
      <c r="D221" s="352" t="s">
        <v>2076</v>
      </c>
      <c r="E221" s="353" t="s">
        <v>113</v>
      </c>
      <c r="F221" s="354">
        <v>30</v>
      </c>
      <c r="G221" s="338"/>
      <c r="H221" s="339"/>
    </row>
    <row r="222" spans="1:8" s="340" customFormat="1" ht="16.95" customHeight="1">
      <c r="A222" s="338"/>
      <c r="B222" s="339"/>
      <c r="C222" s="352" t="s">
        <v>2081</v>
      </c>
      <c r="D222" s="352" t="s">
        <v>2082</v>
      </c>
      <c r="E222" s="353" t="s">
        <v>113</v>
      </c>
      <c r="F222" s="354">
        <v>30</v>
      </c>
      <c r="G222" s="338"/>
      <c r="H222" s="339"/>
    </row>
    <row r="223" spans="1:8" s="340" customFormat="1" ht="16.95" customHeight="1">
      <c r="A223" s="338"/>
      <c r="B223" s="339"/>
      <c r="C223" s="352" t="s">
        <v>2098</v>
      </c>
      <c r="D223" s="352" t="s">
        <v>2099</v>
      </c>
      <c r="E223" s="353" t="s">
        <v>113</v>
      </c>
      <c r="F223" s="354">
        <v>45</v>
      </c>
      <c r="G223" s="338"/>
      <c r="H223" s="339"/>
    </row>
    <row r="224" spans="1:8" s="340" customFormat="1" ht="16.95" customHeight="1">
      <c r="A224" s="338"/>
      <c r="B224" s="339"/>
      <c r="C224" s="352" t="s">
        <v>2101</v>
      </c>
      <c r="D224" s="352" t="s">
        <v>2102</v>
      </c>
      <c r="E224" s="353" t="s">
        <v>113</v>
      </c>
      <c r="F224" s="354">
        <v>3466.6</v>
      </c>
      <c r="G224" s="338"/>
      <c r="H224" s="339"/>
    </row>
    <row r="225" spans="1:8" s="340" customFormat="1" ht="16.95" customHeight="1">
      <c r="A225" s="338"/>
      <c r="B225" s="339"/>
      <c r="C225" s="352" t="s">
        <v>2107</v>
      </c>
      <c r="D225" s="352" t="s">
        <v>2108</v>
      </c>
      <c r="E225" s="353" t="s">
        <v>113</v>
      </c>
      <c r="F225" s="354">
        <v>45</v>
      </c>
      <c r="G225" s="338"/>
      <c r="H225" s="339"/>
    </row>
    <row r="226" spans="1:8" s="340" customFormat="1" ht="20.4">
      <c r="A226" s="338"/>
      <c r="B226" s="339"/>
      <c r="C226" s="352" t="s">
        <v>2264</v>
      </c>
      <c r="D226" s="352" t="s">
        <v>2265</v>
      </c>
      <c r="E226" s="353" t="s">
        <v>117</v>
      </c>
      <c r="F226" s="354">
        <v>1366</v>
      </c>
      <c r="G226" s="338"/>
      <c r="H226" s="339"/>
    </row>
    <row r="227" spans="1:8" s="340" customFormat="1" ht="16.95" customHeight="1">
      <c r="A227" s="338"/>
      <c r="B227" s="339"/>
      <c r="C227" s="348" t="s">
        <v>1746</v>
      </c>
      <c r="D227" s="349" t="s">
        <v>1747</v>
      </c>
      <c r="E227" s="350" t="s">
        <v>113</v>
      </c>
      <c r="F227" s="351">
        <v>137.4</v>
      </c>
      <c r="G227" s="338"/>
      <c r="H227" s="339"/>
    </row>
    <row r="228" spans="1:8" s="340" customFormat="1" ht="16.95" customHeight="1">
      <c r="A228" s="338"/>
      <c r="B228" s="339"/>
      <c r="C228" s="352" t="s">
        <v>3</v>
      </c>
      <c r="D228" s="352" t="s">
        <v>1747</v>
      </c>
      <c r="E228" s="353" t="s">
        <v>3</v>
      </c>
      <c r="F228" s="354">
        <v>0</v>
      </c>
      <c r="G228" s="338"/>
      <c r="H228" s="339"/>
    </row>
    <row r="229" spans="1:8" s="340" customFormat="1" ht="16.95" customHeight="1">
      <c r="A229" s="338"/>
      <c r="B229" s="339"/>
      <c r="C229" s="352" t="s">
        <v>3</v>
      </c>
      <c r="D229" s="352" t="s">
        <v>1954</v>
      </c>
      <c r="E229" s="353" t="s">
        <v>3</v>
      </c>
      <c r="F229" s="354">
        <v>137.4</v>
      </c>
      <c r="G229" s="338"/>
      <c r="H229" s="339"/>
    </row>
    <row r="230" spans="1:8" s="340" customFormat="1" ht="16.95" customHeight="1">
      <c r="A230" s="338"/>
      <c r="B230" s="339"/>
      <c r="C230" s="352" t="s">
        <v>1746</v>
      </c>
      <c r="D230" s="352" t="s">
        <v>211</v>
      </c>
      <c r="E230" s="353" t="s">
        <v>3</v>
      </c>
      <c r="F230" s="354">
        <v>137.4</v>
      </c>
      <c r="G230" s="338"/>
      <c r="H230" s="339"/>
    </row>
    <row r="231" spans="1:8" s="340" customFormat="1" ht="16.95" customHeight="1">
      <c r="A231" s="338"/>
      <c r="B231" s="339"/>
      <c r="C231" s="355" t="s">
        <v>3264</v>
      </c>
      <c r="D231" s="338"/>
      <c r="E231" s="338"/>
      <c r="F231" s="338"/>
      <c r="G231" s="338"/>
      <c r="H231" s="339"/>
    </row>
    <row r="232" spans="1:8" s="340" customFormat="1" ht="16.95" customHeight="1">
      <c r="A232" s="338"/>
      <c r="B232" s="339"/>
      <c r="C232" s="352" t="s">
        <v>1951</v>
      </c>
      <c r="D232" s="352" t="s">
        <v>1952</v>
      </c>
      <c r="E232" s="353" t="s">
        <v>113</v>
      </c>
      <c r="F232" s="354">
        <v>137.4</v>
      </c>
      <c r="G232" s="338"/>
      <c r="H232" s="339"/>
    </row>
    <row r="233" spans="1:8" s="340" customFormat="1" ht="20.4">
      <c r="A233" s="338"/>
      <c r="B233" s="339"/>
      <c r="C233" s="352" t="s">
        <v>198</v>
      </c>
      <c r="D233" s="352" t="s">
        <v>199</v>
      </c>
      <c r="E233" s="353" t="s">
        <v>122</v>
      </c>
      <c r="F233" s="354">
        <v>13.74</v>
      </c>
      <c r="G233" s="338"/>
      <c r="H233" s="339"/>
    </row>
    <row r="234" spans="1:8" s="340" customFormat="1" ht="16.95" customHeight="1">
      <c r="A234" s="338"/>
      <c r="B234" s="339"/>
      <c r="C234" s="352" t="s">
        <v>1880</v>
      </c>
      <c r="D234" s="352" t="s">
        <v>1881</v>
      </c>
      <c r="E234" s="353" t="s">
        <v>122</v>
      </c>
      <c r="F234" s="354">
        <v>894.176</v>
      </c>
      <c r="G234" s="338"/>
      <c r="H234" s="339"/>
    </row>
    <row r="235" spans="1:8" s="340" customFormat="1" ht="16.95" customHeight="1">
      <c r="A235" s="338"/>
      <c r="B235" s="339"/>
      <c r="C235" s="352" t="s">
        <v>1948</v>
      </c>
      <c r="D235" s="352" t="s">
        <v>1949</v>
      </c>
      <c r="E235" s="353" t="s">
        <v>113</v>
      </c>
      <c r="F235" s="354">
        <v>137.4</v>
      </c>
      <c r="G235" s="338"/>
      <c r="H235" s="339"/>
    </row>
    <row r="236" spans="1:8" s="340" customFormat="1" ht="16.95" customHeight="1">
      <c r="A236" s="338"/>
      <c r="B236" s="339"/>
      <c r="C236" s="348" t="s">
        <v>1274</v>
      </c>
      <c r="D236" s="349" t="s">
        <v>1774</v>
      </c>
      <c r="E236" s="350" t="s">
        <v>122</v>
      </c>
      <c r="F236" s="351">
        <v>601.474</v>
      </c>
      <c r="G236" s="338"/>
      <c r="H236" s="339"/>
    </row>
    <row r="237" spans="1:8" s="340" customFormat="1" ht="16.95" customHeight="1">
      <c r="A237" s="338"/>
      <c r="B237" s="339"/>
      <c r="C237" s="352" t="s">
        <v>3</v>
      </c>
      <c r="D237" s="352" t="s">
        <v>1937</v>
      </c>
      <c r="E237" s="353" t="s">
        <v>3</v>
      </c>
      <c r="F237" s="354">
        <v>159.39</v>
      </c>
      <c r="G237" s="338"/>
      <c r="H237" s="339"/>
    </row>
    <row r="238" spans="1:8" s="340" customFormat="1" ht="16.95" customHeight="1">
      <c r="A238" s="338"/>
      <c r="B238" s="339"/>
      <c r="C238" s="352" t="s">
        <v>3</v>
      </c>
      <c r="D238" s="352" t="s">
        <v>1938</v>
      </c>
      <c r="E238" s="353" t="s">
        <v>3</v>
      </c>
      <c r="F238" s="354">
        <v>-18.861</v>
      </c>
      <c r="G238" s="338"/>
      <c r="H238" s="339"/>
    </row>
    <row r="239" spans="1:8" s="340" customFormat="1" ht="16.95" customHeight="1">
      <c r="A239" s="338"/>
      <c r="B239" s="339"/>
      <c r="C239" s="352" t="s">
        <v>3</v>
      </c>
      <c r="D239" s="352" t="s">
        <v>1939</v>
      </c>
      <c r="E239" s="353" t="s">
        <v>3</v>
      </c>
      <c r="F239" s="354">
        <v>183.12</v>
      </c>
      <c r="G239" s="338"/>
      <c r="H239" s="339"/>
    </row>
    <row r="240" spans="1:8" s="340" customFormat="1" ht="16.95" customHeight="1">
      <c r="A240" s="338"/>
      <c r="B240" s="339"/>
      <c r="C240" s="352" t="s">
        <v>3</v>
      </c>
      <c r="D240" s="352" t="s">
        <v>1940</v>
      </c>
      <c r="E240" s="353" t="s">
        <v>3</v>
      </c>
      <c r="F240" s="354">
        <v>-17.026</v>
      </c>
      <c r="G240" s="338"/>
      <c r="H240" s="339"/>
    </row>
    <row r="241" spans="1:8" s="340" customFormat="1" ht="16.95" customHeight="1">
      <c r="A241" s="338"/>
      <c r="B241" s="339"/>
      <c r="C241" s="352" t="s">
        <v>3</v>
      </c>
      <c r="D241" s="352" t="s">
        <v>1941</v>
      </c>
      <c r="E241" s="353" t="s">
        <v>3</v>
      </c>
      <c r="F241" s="354">
        <v>357.24</v>
      </c>
      <c r="G241" s="338"/>
      <c r="H241" s="339"/>
    </row>
    <row r="242" spans="1:8" s="340" customFormat="1" ht="16.95" customHeight="1">
      <c r="A242" s="338"/>
      <c r="B242" s="339"/>
      <c r="C242" s="352" t="s">
        <v>3</v>
      </c>
      <c r="D242" s="352" t="s">
        <v>1942</v>
      </c>
      <c r="E242" s="353" t="s">
        <v>3</v>
      </c>
      <c r="F242" s="354">
        <v>-90.821</v>
      </c>
      <c r="G242" s="338"/>
      <c r="H242" s="339"/>
    </row>
    <row r="243" spans="1:8" s="340" customFormat="1" ht="16.95" customHeight="1">
      <c r="A243" s="338"/>
      <c r="B243" s="339"/>
      <c r="C243" s="352" t="s">
        <v>3</v>
      </c>
      <c r="D243" s="352" t="s">
        <v>1943</v>
      </c>
      <c r="E243" s="353" t="s">
        <v>3</v>
      </c>
      <c r="F243" s="354">
        <v>38.25</v>
      </c>
      <c r="G243" s="338"/>
      <c r="H243" s="339"/>
    </row>
    <row r="244" spans="1:8" s="340" customFormat="1" ht="16.95" customHeight="1">
      <c r="A244" s="338"/>
      <c r="B244" s="339"/>
      <c r="C244" s="352" t="s">
        <v>3</v>
      </c>
      <c r="D244" s="352" t="s">
        <v>1944</v>
      </c>
      <c r="E244" s="353" t="s">
        <v>3</v>
      </c>
      <c r="F244" s="354">
        <v>-9.818</v>
      </c>
      <c r="G244" s="338"/>
      <c r="H244" s="339"/>
    </row>
    <row r="245" spans="1:8" s="340" customFormat="1" ht="16.95" customHeight="1">
      <c r="A245" s="338"/>
      <c r="B245" s="339"/>
      <c r="C245" s="352" t="s">
        <v>1274</v>
      </c>
      <c r="D245" s="352" t="s">
        <v>211</v>
      </c>
      <c r="E245" s="353" t="s">
        <v>3</v>
      </c>
      <c r="F245" s="354">
        <v>601.474</v>
      </c>
      <c r="G245" s="338"/>
      <c r="H245" s="339"/>
    </row>
    <row r="246" spans="1:8" s="340" customFormat="1" ht="16.95" customHeight="1">
      <c r="A246" s="338"/>
      <c r="B246" s="339"/>
      <c r="C246" s="355" t="s">
        <v>3264</v>
      </c>
      <c r="D246" s="338"/>
      <c r="E246" s="338"/>
      <c r="F246" s="338"/>
      <c r="G246" s="338"/>
      <c r="H246" s="339"/>
    </row>
    <row r="247" spans="1:8" s="340" customFormat="1" ht="20.4">
      <c r="A247" s="338"/>
      <c r="B247" s="339"/>
      <c r="C247" s="352" t="s">
        <v>1934</v>
      </c>
      <c r="D247" s="352" t="s">
        <v>1935</v>
      </c>
      <c r="E247" s="353" t="s">
        <v>122</v>
      </c>
      <c r="F247" s="354">
        <v>601.474</v>
      </c>
      <c r="G247" s="338"/>
      <c r="H247" s="339"/>
    </row>
    <row r="248" spans="1:8" s="340" customFormat="1" ht="16.95" customHeight="1">
      <c r="A248" s="338"/>
      <c r="B248" s="339"/>
      <c r="C248" s="352" t="s">
        <v>1686</v>
      </c>
      <c r="D248" s="352" t="s">
        <v>1687</v>
      </c>
      <c r="E248" s="353" t="s">
        <v>122</v>
      </c>
      <c r="F248" s="354">
        <v>1322.971</v>
      </c>
      <c r="G248" s="338"/>
      <c r="H248" s="339"/>
    </row>
    <row r="249" spans="1:8" s="340" customFormat="1" ht="16.95" customHeight="1">
      <c r="A249" s="338"/>
      <c r="B249" s="339"/>
      <c r="C249" s="348" t="s">
        <v>1762</v>
      </c>
      <c r="D249" s="349" t="s">
        <v>1763</v>
      </c>
      <c r="E249" s="350" t="s">
        <v>117</v>
      </c>
      <c r="F249" s="351">
        <v>241.5</v>
      </c>
      <c r="G249" s="338"/>
      <c r="H249" s="339"/>
    </row>
    <row r="250" spans="1:8" s="340" customFormat="1" ht="16.95" customHeight="1">
      <c r="A250" s="338"/>
      <c r="B250" s="339"/>
      <c r="C250" s="352" t="s">
        <v>3</v>
      </c>
      <c r="D250" s="352" t="s">
        <v>2129</v>
      </c>
      <c r="E250" s="353" t="s">
        <v>3</v>
      </c>
      <c r="F250" s="354">
        <v>22.5</v>
      </c>
      <c r="G250" s="338"/>
      <c r="H250" s="339"/>
    </row>
    <row r="251" spans="1:8" s="340" customFormat="1" ht="16.95" customHeight="1">
      <c r="A251" s="338"/>
      <c r="B251" s="339"/>
      <c r="C251" s="352" t="s">
        <v>3</v>
      </c>
      <c r="D251" s="352" t="s">
        <v>2130</v>
      </c>
      <c r="E251" s="353" t="s">
        <v>3</v>
      </c>
      <c r="F251" s="354">
        <v>15.5</v>
      </c>
      <c r="G251" s="338"/>
      <c r="H251" s="339"/>
    </row>
    <row r="252" spans="1:8" s="340" customFormat="1" ht="16.95" customHeight="1">
      <c r="A252" s="338"/>
      <c r="B252" s="339"/>
      <c r="C252" s="352" t="s">
        <v>3</v>
      </c>
      <c r="D252" s="352" t="s">
        <v>2131</v>
      </c>
      <c r="E252" s="353" t="s">
        <v>3</v>
      </c>
      <c r="F252" s="354">
        <v>171</v>
      </c>
      <c r="G252" s="338"/>
      <c r="H252" s="339"/>
    </row>
    <row r="253" spans="1:8" s="340" customFormat="1" ht="16.95" customHeight="1">
      <c r="A253" s="338"/>
      <c r="B253" s="339"/>
      <c r="C253" s="352" t="s">
        <v>3</v>
      </c>
      <c r="D253" s="352" t="s">
        <v>2132</v>
      </c>
      <c r="E253" s="353" t="s">
        <v>3</v>
      </c>
      <c r="F253" s="354">
        <v>15.5</v>
      </c>
      <c r="G253" s="338"/>
      <c r="H253" s="339"/>
    </row>
    <row r="254" spans="1:8" s="340" customFormat="1" ht="16.95" customHeight="1">
      <c r="A254" s="338"/>
      <c r="B254" s="339"/>
      <c r="C254" s="352" t="s">
        <v>3</v>
      </c>
      <c r="D254" s="352" t="s">
        <v>2133</v>
      </c>
      <c r="E254" s="353" t="s">
        <v>3</v>
      </c>
      <c r="F254" s="354">
        <v>17</v>
      </c>
      <c r="G254" s="338"/>
      <c r="H254" s="339"/>
    </row>
    <row r="255" spans="1:8" s="340" customFormat="1" ht="16.95" customHeight="1">
      <c r="A255" s="338"/>
      <c r="B255" s="339"/>
      <c r="C255" s="352" t="s">
        <v>1762</v>
      </c>
      <c r="D255" s="352" t="s">
        <v>211</v>
      </c>
      <c r="E255" s="353" t="s">
        <v>3</v>
      </c>
      <c r="F255" s="354">
        <v>241.5</v>
      </c>
      <c r="G255" s="338"/>
      <c r="H255" s="339"/>
    </row>
    <row r="256" spans="1:8" s="340" customFormat="1" ht="16.95" customHeight="1">
      <c r="A256" s="338"/>
      <c r="B256" s="339"/>
      <c r="C256" s="355" t="s">
        <v>3264</v>
      </c>
      <c r="D256" s="338"/>
      <c r="E256" s="338"/>
      <c r="F256" s="338"/>
      <c r="G256" s="338"/>
      <c r="H256" s="339"/>
    </row>
    <row r="257" spans="1:8" s="340" customFormat="1" ht="16.95" customHeight="1">
      <c r="A257" s="338"/>
      <c r="B257" s="339"/>
      <c r="C257" s="352" t="s">
        <v>2126</v>
      </c>
      <c r="D257" s="352" t="s">
        <v>2127</v>
      </c>
      <c r="E257" s="353" t="s">
        <v>117</v>
      </c>
      <c r="F257" s="354">
        <v>241.5</v>
      </c>
      <c r="G257" s="338"/>
      <c r="H257" s="339"/>
    </row>
    <row r="258" spans="1:8" s="340" customFormat="1" ht="16.95" customHeight="1">
      <c r="A258" s="338"/>
      <c r="B258" s="339"/>
      <c r="C258" s="352" t="s">
        <v>1880</v>
      </c>
      <c r="D258" s="352" t="s">
        <v>1881</v>
      </c>
      <c r="E258" s="353" t="s">
        <v>122</v>
      </c>
      <c r="F258" s="354">
        <v>894.176</v>
      </c>
      <c r="G258" s="338"/>
      <c r="H258" s="339"/>
    </row>
    <row r="259" spans="1:8" s="340" customFormat="1" ht="16.95" customHeight="1">
      <c r="A259" s="338"/>
      <c r="B259" s="339"/>
      <c r="C259" s="352" t="s">
        <v>1304</v>
      </c>
      <c r="D259" s="352" t="s">
        <v>1305</v>
      </c>
      <c r="E259" s="353" t="s">
        <v>113</v>
      </c>
      <c r="F259" s="354">
        <v>2982.6</v>
      </c>
      <c r="G259" s="338"/>
      <c r="H259" s="339"/>
    </row>
    <row r="260" spans="1:8" s="340" customFormat="1" ht="16.95" customHeight="1">
      <c r="A260" s="338"/>
      <c r="B260" s="339"/>
      <c r="C260" s="352" t="s">
        <v>1686</v>
      </c>
      <c r="D260" s="352" t="s">
        <v>1687</v>
      </c>
      <c r="E260" s="353" t="s">
        <v>122</v>
      </c>
      <c r="F260" s="354">
        <v>1322.971</v>
      </c>
      <c r="G260" s="338"/>
      <c r="H260" s="339"/>
    </row>
    <row r="261" spans="1:8" s="340" customFormat="1" ht="20.4">
      <c r="A261" s="338"/>
      <c r="B261" s="339"/>
      <c r="C261" s="352" t="s">
        <v>1934</v>
      </c>
      <c r="D261" s="352" t="s">
        <v>1935</v>
      </c>
      <c r="E261" s="353" t="s">
        <v>122</v>
      </c>
      <c r="F261" s="354">
        <v>601.474</v>
      </c>
      <c r="G261" s="338"/>
      <c r="H261" s="339"/>
    </row>
    <row r="262" spans="1:8" s="340" customFormat="1" ht="16.95" customHeight="1">
      <c r="A262" s="338"/>
      <c r="B262" s="339"/>
      <c r="C262" s="352" t="s">
        <v>1988</v>
      </c>
      <c r="D262" s="352" t="s">
        <v>1989</v>
      </c>
      <c r="E262" s="353" t="s">
        <v>117</v>
      </c>
      <c r="F262" s="354">
        <v>828.5</v>
      </c>
      <c r="G262" s="338"/>
      <c r="H262" s="339"/>
    </row>
    <row r="263" spans="1:8" s="340" customFormat="1" ht="16.95" customHeight="1">
      <c r="A263" s="338"/>
      <c r="B263" s="339"/>
      <c r="C263" s="352" t="s">
        <v>1991</v>
      </c>
      <c r="D263" s="352" t="s">
        <v>1992</v>
      </c>
      <c r="E263" s="353" t="s">
        <v>117</v>
      </c>
      <c r="F263" s="354">
        <v>828.5</v>
      </c>
      <c r="G263" s="338"/>
      <c r="H263" s="339"/>
    </row>
    <row r="264" spans="1:8" s="340" customFormat="1" ht="16.95" customHeight="1">
      <c r="A264" s="338"/>
      <c r="B264" s="339"/>
      <c r="C264" s="352" t="s">
        <v>1381</v>
      </c>
      <c r="D264" s="352" t="s">
        <v>1382</v>
      </c>
      <c r="E264" s="353" t="s">
        <v>122</v>
      </c>
      <c r="F264" s="354">
        <v>101.205</v>
      </c>
      <c r="G264" s="338"/>
      <c r="H264" s="339"/>
    </row>
    <row r="265" spans="1:8" s="340" customFormat="1" ht="16.95" customHeight="1">
      <c r="A265" s="338"/>
      <c r="B265" s="339"/>
      <c r="C265" s="352" t="s">
        <v>2134</v>
      </c>
      <c r="D265" s="352" t="s">
        <v>2135</v>
      </c>
      <c r="E265" s="353" t="s">
        <v>117</v>
      </c>
      <c r="F265" s="354">
        <v>241.5</v>
      </c>
      <c r="G265" s="338"/>
      <c r="H265" s="339"/>
    </row>
    <row r="266" spans="1:8" s="340" customFormat="1" ht="16.95" customHeight="1">
      <c r="A266" s="338"/>
      <c r="B266" s="339"/>
      <c r="C266" s="348" t="s">
        <v>1765</v>
      </c>
      <c r="D266" s="349" t="s">
        <v>1766</v>
      </c>
      <c r="E266" s="350" t="s">
        <v>117</v>
      </c>
      <c r="F266" s="351">
        <v>218</v>
      </c>
      <c r="G266" s="338"/>
      <c r="H266" s="339"/>
    </row>
    <row r="267" spans="1:8" s="340" customFormat="1" ht="16.95" customHeight="1">
      <c r="A267" s="338"/>
      <c r="B267" s="339"/>
      <c r="C267" s="352" t="s">
        <v>3</v>
      </c>
      <c r="D267" s="352" t="s">
        <v>2141</v>
      </c>
      <c r="E267" s="353" t="s">
        <v>3</v>
      </c>
      <c r="F267" s="354">
        <v>153</v>
      </c>
      <c r="G267" s="338"/>
      <c r="H267" s="339"/>
    </row>
    <row r="268" spans="1:8" s="340" customFormat="1" ht="16.95" customHeight="1">
      <c r="A268" s="338"/>
      <c r="B268" s="339"/>
      <c r="C268" s="352" t="s">
        <v>3</v>
      </c>
      <c r="D268" s="352" t="s">
        <v>2142</v>
      </c>
      <c r="E268" s="353" t="s">
        <v>3</v>
      </c>
      <c r="F268" s="354">
        <v>65</v>
      </c>
      <c r="G268" s="338"/>
      <c r="H268" s="339"/>
    </row>
    <row r="269" spans="1:8" s="340" customFormat="1" ht="16.95" customHeight="1">
      <c r="A269" s="338"/>
      <c r="B269" s="339"/>
      <c r="C269" s="352" t="s">
        <v>1765</v>
      </c>
      <c r="D269" s="352" t="s">
        <v>211</v>
      </c>
      <c r="E269" s="353" t="s">
        <v>3</v>
      </c>
      <c r="F269" s="354">
        <v>218</v>
      </c>
      <c r="G269" s="338"/>
      <c r="H269" s="339"/>
    </row>
    <row r="270" spans="1:8" s="340" customFormat="1" ht="16.95" customHeight="1">
      <c r="A270" s="338"/>
      <c r="B270" s="339"/>
      <c r="C270" s="355" t="s">
        <v>3264</v>
      </c>
      <c r="D270" s="338"/>
      <c r="E270" s="338"/>
      <c r="F270" s="338"/>
      <c r="G270" s="338"/>
      <c r="H270" s="339"/>
    </row>
    <row r="271" spans="1:8" s="340" customFormat="1" ht="16.95" customHeight="1">
      <c r="A271" s="338"/>
      <c r="B271" s="339"/>
      <c r="C271" s="352" t="s">
        <v>2138</v>
      </c>
      <c r="D271" s="352" t="s">
        <v>2139</v>
      </c>
      <c r="E271" s="353" t="s">
        <v>117</v>
      </c>
      <c r="F271" s="354">
        <v>218</v>
      </c>
      <c r="G271" s="338"/>
      <c r="H271" s="339"/>
    </row>
    <row r="272" spans="1:8" s="340" customFormat="1" ht="16.95" customHeight="1">
      <c r="A272" s="338"/>
      <c r="B272" s="339"/>
      <c r="C272" s="352" t="s">
        <v>1880</v>
      </c>
      <c r="D272" s="352" t="s">
        <v>1881</v>
      </c>
      <c r="E272" s="353" t="s">
        <v>122</v>
      </c>
      <c r="F272" s="354">
        <v>894.176</v>
      </c>
      <c r="G272" s="338"/>
      <c r="H272" s="339"/>
    </row>
    <row r="273" spans="1:8" s="340" customFormat="1" ht="16.95" customHeight="1">
      <c r="A273" s="338"/>
      <c r="B273" s="339"/>
      <c r="C273" s="352" t="s">
        <v>1304</v>
      </c>
      <c r="D273" s="352" t="s">
        <v>1305</v>
      </c>
      <c r="E273" s="353" t="s">
        <v>113</v>
      </c>
      <c r="F273" s="354">
        <v>2982.6</v>
      </c>
      <c r="G273" s="338"/>
      <c r="H273" s="339"/>
    </row>
    <row r="274" spans="1:8" s="340" customFormat="1" ht="16.95" customHeight="1">
      <c r="A274" s="338"/>
      <c r="B274" s="339"/>
      <c r="C274" s="352" t="s">
        <v>1686</v>
      </c>
      <c r="D274" s="352" t="s">
        <v>1687</v>
      </c>
      <c r="E274" s="353" t="s">
        <v>122</v>
      </c>
      <c r="F274" s="354">
        <v>1322.971</v>
      </c>
      <c r="G274" s="338"/>
      <c r="H274" s="339"/>
    </row>
    <row r="275" spans="1:8" s="340" customFormat="1" ht="20.4">
      <c r="A275" s="338"/>
      <c r="B275" s="339"/>
      <c r="C275" s="352" t="s">
        <v>1934</v>
      </c>
      <c r="D275" s="352" t="s">
        <v>1935</v>
      </c>
      <c r="E275" s="353" t="s">
        <v>122</v>
      </c>
      <c r="F275" s="354">
        <v>601.474</v>
      </c>
      <c r="G275" s="338"/>
      <c r="H275" s="339"/>
    </row>
    <row r="276" spans="1:8" s="340" customFormat="1" ht="16.95" customHeight="1">
      <c r="A276" s="338"/>
      <c r="B276" s="339"/>
      <c r="C276" s="352" t="s">
        <v>1988</v>
      </c>
      <c r="D276" s="352" t="s">
        <v>1989</v>
      </c>
      <c r="E276" s="353" t="s">
        <v>117</v>
      </c>
      <c r="F276" s="354">
        <v>828.5</v>
      </c>
      <c r="G276" s="338"/>
      <c r="H276" s="339"/>
    </row>
    <row r="277" spans="1:8" s="340" customFormat="1" ht="16.95" customHeight="1">
      <c r="A277" s="338"/>
      <c r="B277" s="339"/>
      <c r="C277" s="352" t="s">
        <v>1991</v>
      </c>
      <c r="D277" s="352" t="s">
        <v>1992</v>
      </c>
      <c r="E277" s="353" t="s">
        <v>117</v>
      </c>
      <c r="F277" s="354">
        <v>828.5</v>
      </c>
      <c r="G277" s="338"/>
      <c r="H277" s="339"/>
    </row>
    <row r="278" spans="1:8" s="340" customFormat="1" ht="16.95" customHeight="1">
      <c r="A278" s="338"/>
      <c r="B278" s="339"/>
      <c r="C278" s="352" t="s">
        <v>1381</v>
      </c>
      <c r="D278" s="352" t="s">
        <v>1382</v>
      </c>
      <c r="E278" s="353" t="s">
        <v>122</v>
      </c>
      <c r="F278" s="354">
        <v>101.205</v>
      </c>
      <c r="G278" s="338"/>
      <c r="H278" s="339"/>
    </row>
    <row r="279" spans="1:8" s="340" customFormat="1" ht="16.95" customHeight="1">
      <c r="A279" s="338"/>
      <c r="B279" s="339"/>
      <c r="C279" s="352" t="s">
        <v>2143</v>
      </c>
      <c r="D279" s="352" t="s">
        <v>2144</v>
      </c>
      <c r="E279" s="353" t="s">
        <v>117</v>
      </c>
      <c r="F279" s="354">
        <v>218</v>
      </c>
      <c r="G279" s="338"/>
      <c r="H279" s="339"/>
    </row>
    <row r="280" spans="1:8" s="340" customFormat="1" ht="16.95" customHeight="1">
      <c r="A280" s="338"/>
      <c r="B280" s="339"/>
      <c r="C280" s="348" t="s">
        <v>1768</v>
      </c>
      <c r="D280" s="349" t="s">
        <v>1769</v>
      </c>
      <c r="E280" s="350" t="s">
        <v>117</v>
      </c>
      <c r="F280" s="351">
        <v>343.5</v>
      </c>
      <c r="G280" s="338"/>
      <c r="H280" s="339"/>
    </row>
    <row r="281" spans="1:8" s="340" customFormat="1" ht="16.95" customHeight="1">
      <c r="A281" s="338"/>
      <c r="B281" s="339"/>
      <c r="C281" s="352" t="s">
        <v>3</v>
      </c>
      <c r="D281" s="352" t="s">
        <v>2149</v>
      </c>
      <c r="E281" s="353" t="s">
        <v>3</v>
      </c>
      <c r="F281" s="354">
        <v>343.5</v>
      </c>
      <c r="G281" s="338"/>
      <c r="H281" s="339"/>
    </row>
    <row r="282" spans="1:8" s="340" customFormat="1" ht="16.95" customHeight="1">
      <c r="A282" s="338"/>
      <c r="B282" s="339"/>
      <c r="C282" s="352" t="s">
        <v>1768</v>
      </c>
      <c r="D282" s="352" t="s">
        <v>211</v>
      </c>
      <c r="E282" s="353" t="s">
        <v>3</v>
      </c>
      <c r="F282" s="354">
        <v>343.5</v>
      </c>
      <c r="G282" s="338"/>
      <c r="H282" s="339"/>
    </row>
    <row r="283" spans="1:8" s="340" customFormat="1" ht="16.95" customHeight="1">
      <c r="A283" s="338"/>
      <c r="B283" s="339"/>
      <c r="C283" s="355" t="s">
        <v>3264</v>
      </c>
      <c r="D283" s="338"/>
      <c r="E283" s="338"/>
      <c r="F283" s="338"/>
      <c r="G283" s="338"/>
      <c r="H283" s="339"/>
    </row>
    <row r="284" spans="1:8" s="340" customFormat="1" ht="16.95" customHeight="1">
      <c r="A284" s="338"/>
      <c r="B284" s="339"/>
      <c r="C284" s="352" t="s">
        <v>2146</v>
      </c>
      <c r="D284" s="352" t="s">
        <v>2147</v>
      </c>
      <c r="E284" s="353" t="s">
        <v>117</v>
      </c>
      <c r="F284" s="354">
        <v>343.5</v>
      </c>
      <c r="G284" s="338"/>
      <c r="H284" s="339"/>
    </row>
    <row r="285" spans="1:8" s="340" customFormat="1" ht="16.95" customHeight="1">
      <c r="A285" s="338"/>
      <c r="B285" s="339"/>
      <c r="C285" s="352" t="s">
        <v>1880</v>
      </c>
      <c r="D285" s="352" t="s">
        <v>1881</v>
      </c>
      <c r="E285" s="353" t="s">
        <v>122</v>
      </c>
      <c r="F285" s="354">
        <v>894.176</v>
      </c>
      <c r="G285" s="338"/>
      <c r="H285" s="339"/>
    </row>
    <row r="286" spans="1:8" s="340" customFormat="1" ht="16.95" customHeight="1">
      <c r="A286" s="338"/>
      <c r="B286" s="339"/>
      <c r="C286" s="352" t="s">
        <v>1304</v>
      </c>
      <c r="D286" s="352" t="s">
        <v>1305</v>
      </c>
      <c r="E286" s="353" t="s">
        <v>113</v>
      </c>
      <c r="F286" s="354">
        <v>2982.6</v>
      </c>
      <c r="G286" s="338"/>
      <c r="H286" s="339"/>
    </row>
    <row r="287" spans="1:8" s="340" customFormat="1" ht="16.95" customHeight="1">
      <c r="A287" s="338"/>
      <c r="B287" s="339"/>
      <c r="C287" s="352" t="s">
        <v>1686</v>
      </c>
      <c r="D287" s="352" t="s">
        <v>1687</v>
      </c>
      <c r="E287" s="353" t="s">
        <v>122</v>
      </c>
      <c r="F287" s="354">
        <v>1322.971</v>
      </c>
      <c r="G287" s="338"/>
      <c r="H287" s="339"/>
    </row>
    <row r="288" spans="1:8" s="340" customFormat="1" ht="20.4">
      <c r="A288" s="338"/>
      <c r="B288" s="339"/>
      <c r="C288" s="352" t="s">
        <v>1934</v>
      </c>
      <c r="D288" s="352" t="s">
        <v>1935</v>
      </c>
      <c r="E288" s="353" t="s">
        <v>122</v>
      </c>
      <c r="F288" s="354">
        <v>601.474</v>
      </c>
      <c r="G288" s="338"/>
      <c r="H288" s="339"/>
    </row>
    <row r="289" spans="1:8" s="340" customFormat="1" ht="16.95" customHeight="1">
      <c r="A289" s="338"/>
      <c r="B289" s="339"/>
      <c r="C289" s="352" t="s">
        <v>1988</v>
      </c>
      <c r="D289" s="352" t="s">
        <v>1989</v>
      </c>
      <c r="E289" s="353" t="s">
        <v>117</v>
      </c>
      <c r="F289" s="354">
        <v>828.5</v>
      </c>
      <c r="G289" s="338"/>
      <c r="H289" s="339"/>
    </row>
    <row r="290" spans="1:8" s="340" customFormat="1" ht="16.95" customHeight="1">
      <c r="A290" s="338"/>
      <c r="B290" s="339"/>
      <c r="C290" s="352" t="s">
        <v>1991</v>
      </c>
      <c r="D290" s="352" t="s">
        <v>1992</v>
      </c>
      <c r="E290" s="353" t="s">
        <v>117</v>
      </c>
      <c r="F290" s="354">
        <v>828.5</v>
      </c>
      <c r="G290" s="338"/>
      <c r="H290" s="339"/>
    </row>
    <row r="291" spans="1:8" s="340" customFormat="1" ht="16.95" customHeight="1">
      <c r="A291" s="338"/>
      <c r="B291" s="339"/>
      <c r="C291" s="352" t="s">
        <v>1381</v>
      </c>
      <c r="D291" s="352" t="s">
        <v>1382</v>
      </c>
      <c r="E291" s="353" t="s">
        <v>122</v>
      </c>
      <c r="F291" s="354">
        <v>101.205</v>
      </c>
      <c r="G291" s="338"/>
      <c r="H291" s="339"/>
    </row>
    <row r="292" spans="1:8" s="340" customFormat="1" ht="16.95" customHeight="1">
      <c r="A292" s="338"/>
      <c r="B292" s="339"/>
      <c r="C292" s="352" t="s">
        <v>2150</v>
      </c>
      <c r="D292" s="352" t="s">
        <v>2151</v>
      </c>
      <c r="E292" s="353" t="s">
        <v>117</v>
      </c>
      <c r="F292" s="354">
        <v>343.5</v>
      </c>
      <c r="G292" s="338"/>
      <c r="H292" s="339"/>
    </row>
    <row r="293" spans="1:8" s="340" customFormat="1" ht="16.95" customHeight="1">
      <c r="A293" s="338"/>
      <c r="B293" s="339"/>
      <c r="C293" s="348" t="s">
        <v>1771</v>
      </c>
      <c r="D293" s="349" t="s">
        <v>1772</v>
      </c>
      <c r="E293" s="350" t="s">
        <v>117</v>
      </c>
      <c r="F293" s="351">
        <v>25.5</v>
      </c>
      <c r="G293" s="338"/>
      <c r="H293" s="339"/>
    </row>
    <row r="294" spans="1:8" s="340" customFormat="1" ht="16.95" customHeight="1">
      <c r="A294" s="338"/>
      <c r="B294" s="339"/>
      <c r="C294" s="352" t="s">
        <v>3</v>
      </c>
      <c r="D294" s="352" t="s">
        <v>2156</v>
      </c>
      <c r="E294" s="353" t="s">
        <v>3</v>
      </c>
      <c r="F294" s="354">
        <v>25.5</v>
      </c>
      <c r="G294" s="338"/>
      <c r="H294" s="339"/>
    </row>
    <row r="295" spans="1:8" s="340" customFormat="1" ht="16.95" customHeight="1">
      <c r="A295" s="338"/>
      <c r="B295" s="339"/>
      <c r="C295" s="352" t="s">
        <v>1771</v>
      </c>
      <c r="D295" s="352" t="s">
        <v>211</v>
      </c>
      <c r="E295" s="353" t="s">
        <v>3</v>
      </c>
      <c r="F295" s="354">
        <v>25.5</v>
      </c>
      <c r="G295" s="338"/>
      <c r="H295" s="339"/>
    </row>
    <row r="296" spans="1:8" s="340" customFormat="1" ht="16.95" customHeight="1">
      <c r="A296" s="338"/>
      <c r="B296" s="339"/>
      <c r="C296" s="355" t="s">
        <v>3264</v>
      </c>
      <c r="D296" s="338"/>
      <c r="E296" s="338"/>
      <c r="F296" s="338"/>
      <c r="G296" s="338"/>
      <c r="H296" s="339"/>
    </row>
    <row r="297" spans="1:8" s="340" customFormat="1" ht="16.95" customHeight="1">
      <c r="A297" s="338"/>
      <c r="B297" s="339"/>
      <c r="C297" s="352" t="s">
        <v>2153</v>
      </c>
      <c r="D297" s="352" t="s">
        <v>2154</v>
      </c>
      <c r="E297" s="353" t="s">
        <v>117</v>
      </c>
      <c r="F297" s="354">
        <v>25.5</v>
      </c>
      <c r="G297" s="338"/>
      <c r="H297" s="339"/>
    </row>
    <row r="298" spans="1:8" s="340" customFormat="1" ht="16.95" customHeight="1">
      <c r="A298" s="338"/>
      <c r="B298" s="339"/>
      <c r="C298" s="352" t="s">
        <v>1880</v>
      </c>
      <c r="D298" s="352" t="s">
        <v>1881</v>
      </c>
      <c r="E298" s="353" t="s">
        <v>122</v>
      </c>
      <c r="F298" s="354">
        <v>894.176</v>
      </c>
      <c r="G298" s="338"/>
      <c r="H298" s="339"/>
    </row>
    <row r="299" spans="1:8" s="340" customFormat="1" ht="16.95" customHeight="1">
      <c r="A299" s="338"/>
      <c r="B299" s="339"/>
      <c r="C299" s="352" t="s">
        <v>1304</v>
      </c>
      <c r="D299" s="352" t="s">
        <v>1305</v>
      </c>
      <c r="E299" s="353" t="s">
        <v>113</v>
      </c>
      <c r="F299" s="354">
        <v>2982.6</v>
      </c>
      <c r="G299" s="338"/>
      <c r="H299" s="339"/>
    </row>
    <row r="300" spans="1:8" s="340" customFormat="1" ht="16.95" customHeight="1">
      <c r="A300" s="338"/>
      <c r="B300" s="339"/>
      <c r="C300" s="352" t="s">
        <v>1686</v>
      </c>
      <c r="D300" s="352" t="s">
        <v>1687</v>
      </c>
      <c r="E300" s="353" t="s">
        <v>122</v>
      </c>
      <c r="F300" s="354">
        <v>1322.971</v>
      </c>
      <c r="G300" s="338"/>
      <c r="H300" s="339"/>
    </row>
    <row r="301" spans="1:8" s="340" customFormat="1" ht="20.4">
      <c r="A301" s="338"/>
      <c r="B301" s="339"/>
      <c r="C301" s="352" t="s">
        <v>1934</v>
      </c>
      <c r="D301" s="352" t="s">
        <v>1935</v>
      </c>
      <c r="E301" s="353" t="s">
        <v>122</v>
      </c>
      <c r="F301" s="354">
        <v>601.474</v>
      </c>
      <c r="G301" s="338"/>
      <c r="H301" s="339"/>
    </row>
    <row r="302" spans="1:8" s="340" customFormat="1" ht="16.95" customHeight="1">
      <c r="A302" s="338"/>
      <c r="B302" s="339"/>
      <c r="C302" s="352" t="s">
        <v>1988</v>
      </c>
      <c r="D302" s="352" t="s">
        <v>1989</v>
      </c>
      <c r="E302" s="353" t="s">
        <v>117</v>
      </c>
      <c r="F302" s="354">
        <v>828.5</v>
      </c>
      <c r="G302" s="338"/>
      <c r="H302" s="339"/>
    </row>
    <row r="303" spans="1:8" s="340" customFormat="1" ht="16.95" customHeight="1">
      <c r="A303" s="338"/>
      <c r="B303" s="339"/>
      <c r="C303" s="352" t="s">
        <v>1991</v>
      </c>
      <c r="D303" s="352" t="s">
        <v>1992</v>
      </c>
      <c r="E303" s="353" t="s">
        <v>117</v>
      </c>
      <c r="F303" s="354">
        <v>828.5</v>
      </c>
      <c r="G303" s="338"/>
      <c r="H303" s="339"/>
    </row>
    <row r="304" spans="1:8" s="340" customFormat="1" ht="16.95" customHeight="1">
      <c r="A304" s="338"/>
      <c r="B304" s="339"/>
      <c r="C304" s="352" t="s">
        <v>1381</v>
      </c>
      <c r="D304" s="352" t="s">
        <v>1382</v>
      </c>
      <c r="E304" s="353" t="s">
        <v>122</v>
      </c>
      <c r="F304" s="354">
        <v>101.205</v>
      </c>
      <c r="G304" s="338"/>
      <c r="H304" s="339"/>
    </row>
    <row r="305" spans="1:8" s="340" customFormat="1" ht="16.95" customHeight="1">
      <c r="A305" s="338"/>
      <c r="B305" s="339"/>
      <c r="C305" s="352" t="s">
        <v>2157</v>
      </c>
      <c r="D305" s="352" t="s">
        <v>2158</v>
      </c>
      <c r="E305" s="353" t="s">
        <v>117</v>
      </c>
      <c r="F305" s="354">
        <v>25.5</v>
      </c>
      <c r="G305" s="338"/>
      <c r="H305" s="339"/>
    </row>
    <row r="306" spans="1:8" s="340" customFormat="1" ht="16.95" customHeight="1">
      <c r="A306" s="338"/>
      <c r="B306" s="339"/>
      <c r="C306" s="348" t="s">
        <v>1757</v>
      </c>
      <c r="D306" s="349" t="s">
        <v>1758</v>
      </c>
      <c r="E306" s="350" t="s">
        <v>122</v>
      </c>
      <c r="F306" s="351">
        <v>394.8</v>
      </c>
      <c r="G306" s="338"/>
      <c r="H306" s="339"/>
    </row>
    <row r="307" spans="1:8" s="340" customFormat="1" ht="16.95" customHeight="1">
      <c r="A307" s="338"/>
      <c r="B307" s="339"/>
      <c r="C307" s="352" t="s">
        <v>1757</v>
      </c>
      <c r="D307" s="352" t="s">
        <v>1919</v>
      </c>
      <c r="E307" s="353" t="s">
        <v>3</v>
      </c>
      <c r="F307" s="354">
        <v>394.8</v>
      </c>
      <c r="G307" s="338"/>
      <c r="H307" s="339"/>
    </row>
    <row r="308" spans="1:8" s="340" customFormat="1" ht="16.95" customHeight="1">
      <c r="A308" s="338"/>
      <c r="B308" s="339"/>
      <c r="C308" s="355" t="s">
        <v>3264</v>
      </c>
      <c r="D308" s="338"/>
      <c r="E308" s="338"/>
      <c r="F308" s="338"/>
      <c r="G308" s="338"/>
      <c r="H308" s="339"/>
    </row>
    <row r="309" spans="1:8" s="340" customFormat="1" ht="16.95" customHeight="1">
      <c r="A309" s="338"/>
      <c r="B309" s="339"/>
      <c r="C309" s="352" t="s">
        <v>1686</v>
      </c>
      <c r="D309" s="352" t="s">
        <v>1687</v>
      </c>
      <c r="E309" s="353" t="s">
        <v>122</v>
      </c>
      <c r="F309" s="354">
        <v>1322.971</v>
      </c>
      <c r="G309" s="338"/>
      <c r="H309" s="339"/>
    </row>
    <row r="310" spans="1:8" s="340" customFormat="1" ht="16.95" customHeight="1">
      <c r="A310" s="338"/>
      <c r="B310" s="339"/>
      <c r="C310" s="352" t="s">
        <v>282</v>
      </c>
      <c r="D310" s="352" t="s">
        <v>283</v>
      </c>
      <c r="E310" s="353" t="s">
        <v>122</v>
      </c>
      <c r="F310" s="354">
        <v>577.123</v>
      </c>
      <c r="G310" s="338"/>
      <c r="H310" s="339"/>
    </row>
    <row r="311" spans="1:8" s="340" customFormat="1" ht="16.95" customHeight="1">
      <c r="A311" s="338"/>
      <c r="B311" s="339"/>
      <c r="C311" s="352" t="s">
        <v>1334</v>
      </c>
      <c r="D311" s="352" t="s">
        <v>1335</v>
      </c>
      <c r="E311" s="353" t="s">
        <v>233</v>
      </c>
      <c r="F311" s="354">
        <v>737.64</v>
      </c>
      <c r="G311" s="338"/>
      <c r="H311" s="339"/>
    </row>
    <row r="312" spans="1:8" s="340" customFormat="1" ht="16.95" customHeight="1">
      <c r="A312" s="338"/>
      <c r="B312" s="339"/>
      <c r="C312" s="348" t="s">
        <v>1751</v>
      </c>
      <c r="D312" s="349" t="s">
        <v>1752</v>
      </c>
      <c r="E312" s="350" t="s">
        <v>122</v>
      </c>
      <c r="F312" s="351">
        <v>1322.971</v>
      </c>
      <c r="G312" s="338"/>
      <c r="H312" s="339"/>
    </row>
    <row r="313" spans="1:8" s="340" customFormat="1" ht="16.95" customHeight="1">
      <c r="A313" s="338"/>
      <c r="B313" s="339"/>
      <c r="C313" s="352" t="s">
        <v>3</v>
      </c>
      <c r="D313" s="352" t="s">
        <v>1918</v>
      </c>
      <c r="E313" s="353" t="s">
        <v>3</v>
      </c>
      <c r="F313" s="354">
        <v>702.679</v>
      </c>
      <c r="G313" s="338"/>
      <c r="H313" s="339"/>
    </row>
    <row r="314" spans="1:8" s="340" customFormat="1" ht="16.95" customHeight="1">
      <c r="A314" s="338"/>
      <c r="B314" s="339"/>
      <c r="C314" s="352" t="s">
        <v>1757</v>
      </c>
      <c r="D314" s="352" t="s">
        <v>1919</v>
      </c>
      <c r="E314" s="353" t="s">
        <v>3</v>
      </c>
      <c r="F314" s="354">
        <v>394.8</v>
      </c>
      <c r="G314" s="338"/>
      <c r="H314" s="339"/>
    </row>
    <row r="315" spans="1:8" s="340" customFormat="1" ht="16.95" customHeight="1">
      <c r="A315" s="338"/>
      <c r="B315" s="339"/>
      <c r="C315" s="352" t="s">
        <v>117</v>
      </c>
      <c r="D315" s="352" t="s">
        <v>1920</v>
      </c>
      <c r="E315" s="353" t="s">
        <v>3</v>
      </c>
      <c r="F315" s="354">
        <v>15</v>
      </c>
      <c r="G315" s="338"/>
      <c r="H315" s="339"/>
    </row>
    <row r="316" spans="1:8" s="340" customFormat="1" ht="16.95" customHeight="1">
      <c r="A316" s="338"/>
      <c r="B316" s="339"/>
      <c r="C316" s="352" t="s">
        <v>3</v>
      </c>
      <c r="D316" s="352" t="s">
        <v>1921</v>
      </c>
      <c r="E316" s="353" t="s">
        <v>3</v>
      </c>
      <c r="F316" s="354">
        <v>18.861</v>
      </c>
      <c r="G316" s="338"/>
      <c r="H316" s="339"/>
    </row>
    <row r="317" spans="1:8" s="340" customFormat="1" ht="16.95" customHeight="1">
      <c r="A317" s="338"/>
      <c r="B317" s="339"/>
      <c r="C317" s="352" t="s">
        <v>3</v>
      </c>
      <c r="D317" s="352" t="s">
        <v>1922</v>
      </c>
      <c r="E317" s="353" t="s">
        <v>3</v>
      </c>
      <c r="F317" s="354">
        <v>30.128</v>
      </c>
      <c r="G317" s="338"/>
      <c r="H317" s="339"/>
    </row>
    <row r="318" spans="1:8" s="340" customFormat="1" ht="16.95" customHeight="1">
      <c r="A318" s="338"/>
      <c r="B318" s="339"/>
      <c r="C318" s="352" t="s">
        <v>3</v>
      </c>
      <c r="D318" s="352" t="s">
        <v>1923</v>
      </c>
      <c r="E318" s="353" t="s">
        <v>3</v>
      </c>
      <c r="F318" s="354">
        <v>90.821</v>
      </c>
      <c r="G318" s="338"/>
      <c r="H318" s="339"/>
    </row>
    <row r="319" spans="1:8" s="340" customFormat="1" ht="16.95" customHeight="1">
      <c r="A319" s="338"/>
      <c r="B319" s="339"/>
      <c r="C319" s="352" t="s">
        <v>3</v>
      </c>
      <c r="D319" s="352" t="s">
        <v>1924</v>
      </c>
      <c r="E319" s="353" t="s">
        <v>3</v>
      </c>
      <c r="F319" s="354">
        <v>9.818</v>
      </c>
      <c r="G319" s="338"/>
      <c r="H319" s="339"/>
    </row>
    <row r="320" spans="1:8" s="340" customFormat="1" ht="16.95" customHeight="1">
      <c r="A320" s="338"/>
      <c r="B320" s="339"/>
      <c r="C320" s="352" t="s">
        <v>3</v>
      </c>
      <c r="D320" s="352" t="s">
        <v>1925</v>
      </c>
      <c r="E320" s="353" t="s">
        <v>3</v>
      </c>
      <c r="F320" s="354">
        <v>60.864</v>
      </c>
      <c r="G320" s="338"/>
      <c r="H320" s="339"/>
    </row>
    <row r="321" spans="1:8" s="340" customFormat="1" ht="16.95" customHeight="1">
      <c r="A321" s="338"/>
      <c r="B321" s="339"/>
      <c r="C321" s="352" t="s">
        <v>1751</v>
      </c>
      <c r="D321" s="352" t="s">
        <v>211</v>
      </c>
      <c r="E321" s="353" t="s">
        <v>3</v>
      </c>
      <c r="F321" s="354">
        <v>1322.971</v>
      </c>
      <c r="G321" s="338"/>
      <c r="H321" s="339"/>
    </row>
    <row r="322" spans="1:8" s="340" customFormat="1" ht="16.95" customHeight="1">
      <c r="A322" s="338"/>
      <c r="B322" s="339"/>
      <c r="C322" s="355" t="s">
        <v>3264</v>
      </c>
      <c r="D322" s="338"/>
      <c r="E322" s="338"/>
      <c r="F322" s="338"/>
      <c r="G322" s="338"/>
      <c r="H322" s="339"/>
    </row>
    <row r="323" spans="1:8" s="340" customFormat="1" ht="16.95" customHeight="1">
      <c r="A323" s="338"/>
      <c r="B323" s="339"/>
      <c r="C323" s="352" t="s">
        <v>1686</v>
      </c>
      <c r="D323" s="352" t="s">
        <v>1687</v>
      </c>
      <c r="E323" s="353" t="s">
        <v>122</v>
      </c>
      <c r="F323" s="354">
        <v>1322.971</v>
      </c>
      <c r="G323" s="338"/>
      <c r="H323" s="339"/>
    </row>
    <row r="324" spans="1:8" s="340" customFormat="1" ht="20.4">
      <c r="A324" s="338"/>
      <c r="B324" s="339"/>
      <c r="C324" s="352" t="s">
        <v>1678</v>
      </c>
      <c r="D324" s="352" t="s">
        <v>1679</v>
      </c>
      <c r="E324" s="353" t="s">
        <v>122</v>
      </c>
      <c r="F324" s="354">
        <v>1173.942</v>
      </c>
      <c r="G324" s="338"/>
      <c r="H324" s="339"/>
    </row>
    <row r="325" spans="1:8" s="340" customFormat="1" ht="16.95" customHeight="1">
      <c r="A325" s="338"/>
      <c r="B325" s="339"/>
      <c r="C325" s="352" t="s">
        <v>282</v>
      </c>
      <c r="D325" s="352" t="s">
        <v>283</v>
      </c>
      <c r="E325" s="353" t="s">
        <v>122</v>
      </c>
      <c r="F325" s="354">
        <v>577.123</v>
      </c>
      <c r="G325" s="338"/>
      <c r="H325" s="339"/>
    </row>
    <row r="326" spans="1:8" s="340" customFormat="1" ht="16.95" customHeight="1">
      <c r="A326" s="338"/>
      <c r="B326" s="339"/>
      <c r="C326" s="348" t="s">
        <v>1281</v>
      </c>
      <c r="D326" s="349" t="s">
        <v>1776</v>
      </c>
      <c r="E326" s="350" t="s">
        <v>344</v>
      </c>
      <c r="F326" s="351">
        <v>28</v>
      </c>
      <c r="G326" s="338"/>
      <c r="H326" s="339"/>
    </row>
    <row r="327" spans="1:8" s="340" customFormat="1" ht="16.95" customHeight="1">
      <c r="A327" s="338"/>
      <c r="B327" s="339"/>
      <c r="C327" s="352" t="s">
        <v>3</v>
      </c>
      <c r="D327" s="352" t="s">
        <v>2257</v>
      </c>
      <c r="E327" s="353" t="s">
        <v>3</v>
      </c>
      <c r="F327" s="354">
        <v>11</v>
      </c>
      <c r="G327" s="338"/>
      <c r="H327" s="339"/>
    </row>
    <row r="328" spans="1:8" s="340" customFormat="1" ht="16.95" customHeight="1">
      <c r="A328" s="338"/>
      <c r="B328" s="339"/>
      <c r="C328" s="352" t="s">
        <v>3</v>
      </c>
      <c r="D328" s="352" t="s">
        <v>2258</v>
      </c>
      <c r="E328" s="353" t="s">
        <v>3</v>
      </c>
      <c r="F328" s="354">
        <v>7</v>
      </c>
      <c r="G328" s="338"/>
      <c r="H328" s="339"/>
    </row>
    <row r="329" spans="1:8" s="340" customFormat="1" ht="16.95" customHeight="1">
      <c r="A329" s="338"/>
      <c r="B329" s="339"/>
      <c r="C329" s="352" t="s">
        <v>3</v>
      </c>
      <c r="D329" s="352" t="s">
        <v>2259</v>
      </c>
      <c r="E329" s="353" t="s">
        <v>3</v>
      </c>
      <c r="F329" s="354">
        <v>8</v>
      </c>
      <c r="G329" s="338"/>
      <c r="H329" s="339"/>
    </row>
    <row r="330" spans="1:8" s="340" customFormat="1" ht="16.95" customHeight="1">
      <c r="A330" s="338"/>
      <c r="B330" s="339"/>
      <c r="C330" s="352" t="s">
        <v>3</v>
      </c>
      <c r="D330" s="352" t="s">
        <v>2260</v>
      </c>
      <c r="E330" s="353" t="s">
        <v>3</v>
      </c>
      <c r="F330" s="354">
        <v>2</v>
      </c>
      <c r="G330" s="338"/>
      <c r="H330" s="339"/>
    </row>
    <row r="331" spans="1:8" s="340" customFormat="1" ht="16.95" customHeight="1">
      <c r="A331" s="338"/>
      <c r="B331" s="339"/>
      <c r="C331" s="352" t="s">
        <v>1281</v>
      </c>
      <c r="D331" s="352" t="s">
        <v>211</v>
      </c>
      <c r="E331" s="353" t="s">
        <v>3</v>
      </c>
      <c r="F331" s="354">
        <v>28</v>
      </c>
      <c r="G331" s="338"/>
      <c r="H331" s="339"/>
    </row>
    <row r="332" spans="1:8" s="340" customFormat="1" ht="16.95" customHeight="1">
      <c r="A332" s="338"/>
      <c r="B332" s="339"/>
      <c r="C332" s="355" t="s">
        <v>3264</v>
      </c>
      <c r="D332" s="338"/>
      <c r="E332" s="338"/>
      <c r="F332" s="338"/>
      <c r="G332" s="338"/>
      <c r="H332" s="339"/>
    </row>
    <row r="333" spans="1:8" s="340" customFormat="1" ht="16.95" customHeight="1">
      <c r="A333" s="338"/>
      <c r="B333" s="339"/>
      <c r="C333" s="352" t="s">
        <v>2254</v>
      </c>
      <c r="D333" s="352" t="s">
        <v>2255</v>
      </c>
      <c r="E333" s="353" t="s">
        <v>344</v>
      </c>
      <c r="F333" s="354">
        <v>28</v>
      </c>
      <c r="G333" s="338"/>
      <c r="H333" s="339"/>
    </row>
    <row r="334" spans="1:8" s="340" customFormat="1" ht="16.95" customHeight="1">
      <c r="A334" s="338"/>
      <c r="B334" s="339"/>
      <c r="C334" s="352" t="s">
        <v>1880</v>
      </c>
      <c r="D334" s="352" t="s">
        <v>1881</v>
      </c>
      <c r="E334" s="353" t="s">
        <v>122</v>
      </c>
      <c r="F334" s="354">
        <v>894.176</v>
      </c>
      <c r="G334" s="338"/>
      <c r="H334" s="339"/>
    </row>
    <row r="335" spans="1:8" s="340" customFormat="1" ht="16.95" customHeight="1">
      <c r="A335" s="338"/>
      <c r="B335" s="339"/>
      <c r="C335" s="352" t="s">
        <v>1686</v>
      </c>
      <c r="D335" s="352" t="s">
        <v>1687</v>
      </c>
      <c r="E335" s="353" t="s">
        <v>122</v>
      </c>
      <c r="F335" s="354">
        <v>1322.971</v>
      </c>
      <c r="G335" s="338"/>
      <c r="H335" s="339"/>
    </row>
    <row r="336" spans="1:8" s="340" customFormat="1" ht="16.95" customHeight="1">
      <c r="A336" s="338"/>
      <c r="B336" s="339"/>
      <c r="C336" s="348" t="s">
        <v>1738</v>
      </c>
      <c r="D336" s="349" t="s">
        <v>1739</v>
      </c>
      <c r="E336" s="350" t="s">
        <v>113</v>
      </c>
      <c r="F336" s="351">
        <v>34.8</v>
      </c>
      <c r="G336" s="338"/>
      <c r="H336" s="339"/>
    </row>
    <row r="337" spans="1:8" s="340" customFormat="1" ht="16.95" customHeight="1">
      <c r="A337" s="338"/>
      <c r="B337" s="339"/>
      <c r="C337" s="352" t="s">
        <v>3</v>
      </c>
      <c r="D337" s="352" t="s">
        <v>2087</v>
      </c>
      <c r="E337" s="353" t="s">
        <v>3</v>
      </c>
      <c r="F337" s="354">
        <v>0</v>
      </c>
      <c r="G337" s="338"/>
      <c r="H337" s="339"/>
    </row>
    <row r="338" spans="1:8" s="340" customFormat="1" ht="16.95" customHeight="1">
      <c r="A338" s="338"/>
      <c r="B338" s="339"/>
      <c r="C338" s="352" t="s">
        <v>3</v>
      </c>
      <c r="D338" s="352" t="s">
        <v>2088</v>
      </c>
      <c r="E338" s="353" t="s">
        <v>3</v>
      </c>
      <c r="F338" s="354">
        <v>34.8</v>
      </c>
      <c r="G338" s="338"/>
      <c r="H338" s="339"/>
    </row>
    <row r="339" spans="1:8" s="340" customFormat="1" ht="16.95" customHeight="1">
      <c r="A339" s="338"/>
      <c r="B339" s="339"/>
      <c r="C339" s="352" t="s">
        <v>1738</v>
      </c>
      <c r="D339" s="352" t="s">
        <v>211</v>
      </c>
      <c r="E339" s="353" t="s">
        <v>3</v>
      </c>
      <c r="F339" s="354">
        <v>34.8</v>
      </c>
      <c r="G339" s="338"/>
      <c r="H339" s="339"/>
    </row>
    <row r="340" spans="1:8" s="340" customFormat="1" ht="16.95" customHeight="1">
      <c r="A340" s="338"/>
      <c r="B340" s="339"/>
      <c r="C340" s="355" t="s">
        <v>3264</v>
      </c>
      <c r="D340" s="338"/>
      <c r="E340" s="338"/>
      <c r="F340" s="338"/>
      <c r="G340" s="338"/>
      <c r="H340" s="339"/>
    </row>
    <row r="341" spans="1:8" s="340" customFormat="1" ht="16.95" customHeight="1">
      <c r="A341" s="338"/>
      <c r="B341" s="339"/>
      <c r="C341" s="352" t="s">
        <v>2084</v>
      </c>
      <c r="D341" s="352" t="s">
        <v>2085</v>
      </c>
      <c r="E341" s="353" t="s">
        <v>113</v>
      </c>
      <c r="F341" s="354">
        <v>34.8</v>
      </c>
      <c r="G341" s="338"/>
      <c r="H341" s="339"/>
    </row>
    <row r="342" spans="1:8" s="340" customFormat="1" ht="20.4">
      <c r="A342" s="338"/>
      <c r="B342" s="339"/>
      <c r="C342" s="352" t="s">
        <v>1836</v>
      </c>
      <c r="D342" s="352" t="s">
        <v>1837</v>
      </c>
      <c r="E342" s="353" t="s">
        <v>113</v>
      </c>
      <c r="F342" s="354">
        <v>34.8</v>
      </c>
      <c r="G342" s="338"/>
      <c r="H342" s="339"/>
    </row>
    <row r="343" spans="1:8" s="340" customFormat="1" ht="16.95" customHeight="1">
      <c r="A343" s="338"/>
      <c r="B343" s="339"/>
      <c r="C343" s="352" t="s">
        <v>1880</v>
      </c>
      <c r="D343" s="352" t="s">
        <v>1881</v>
      </c>
      <c r="E343" s="353" t="s">
        <v>122</v>
      </c>
      <c r="F343" s="354">
        <v>894.176</v>
      </c>
      <c r="G343" s="338"/>
      <c r="H343" s="339"/>
    </row>
    <row r="344" spans="1:8" s="340" customFormat="1" ht="16.95" customHeight="1">
      <c r="A344" s="338"/>
      <c r="B344" s="339"/>
      <c r="C344" s="348" t="s">
        <v>49</v>
      </c>
      <c r="D344" s="349" t="s">
        <v>1749</v>
      </c>
      <c r="E344" s="350" t="s">
        <v>122</v>
      </c>
      <c r="F344" s="351">
        <v>1490.294</v>
      </c>
      <c r="G344" s="338"/>
      <c r="H344" s="339"/>
    </row>
    <row r="345" spans="1:8" s="340" customFormat="1" ht="16.95" customHeight="1">
      <c r="A345" s="338"/>
      <c r="B345" s="339"/>
      <c r="C345" s="352" t="s">
        <v>3</v>
      </c>
      <c r="D345" s="352" t="s">
        <v>1883</v>
      </c>
      <c r="E345" s="353" t="s">
        <v>3</v>
      </c>
      <c r="F345" s="354">
        <v>0</v>
      </c>
      <c r="G345" s="338"/>
      <c r="H345" s="339"/>
    </row>
    <row r="346" spans="1:8" s="340" customFormat="1" ht="16.95" customHeight="1">
      <c r="A346" s="338"/>
      <c r="B346" s="339"/>
      <c r="C346" s="352" t="s">
        <v>3</v>
      </c>
      <c r="D346" s="352" t="s">
        <v>1884</v>
      </c>
      <c r="E346" s="353" t="s">
        <v>3</v>
      </c>
      <c r="F346" s="354">
        <v>478.17</v>
      </c>
      <c r="G346" s="338"/>
      <c r="H346" s="339"/>
    </row>
    <row r="347" spans="1:8" s="340" customFormat="1" ht="16.95" customHeight="1">
      <c r="A347" s="338"/>
      <c r="B347" s="339"/>
      <c r="C347" s="352" t="s">
        <v>3</v>
      </c>
      <c r="D347" s="352" t="s">
        <v>1885</v>
      </c>
      <c r="E347" s="353" t="s">
        <v>3</v>
      </c>
      <c r="F347" s="354">
        <v>470.88</v>
      </c>
      <c r="G347" s="338"/>
      <c r="H347" s="339"/>
    </row>
    <row r="348" spans="1:8" s="340" customFormat="1" ht="16.95" customHeight="1">
      <c r="A348" s="338"/>
      <c r="B348" s="339"/>
      <c r="C348" s="352" t="s">
        <v>3</v>
      </c>
      <c r="D348" s="352" t="s">
        <v>1886</v>
      </c>
      <c r="E348" s="353" t="s">
        <v>3</v>
      </c>
      <c r="F348" s="354">
        <v>803.79</v>
      </c>
      <c r="G348" s="338"/>
      <c r="H348" s="339"/>
    </row>
    <row r="349" spans="1:8" s="340" customFormat="1" ht="16.95" customHeight="1">
      <c r="A349" s="338"/>
      <c r="B349" s="339"/>
      <c r="C349" s="352" t="s">
        <v>3</v>
      </c>
      <c r="D349" s="352" t="s">
        <v>1887</v>
      </c>
      <c r="E349" s="353" t="s">
        <v>3</v>
      </c>
      <c r="F349" s="354">
        <v>68.85</v>
      </c>
      <c r="G349" s="338"/>
      <c r="H349" s="339"/>
    </row>
    <row r="350" spans="1:8" s="340" customFormat="1" ht="16.95" customHeight="1">
      <c r="A350" s="338"/>
      <c r="B350" s="339"/>
      <c r="C350" s="352" t="s">
        <v>3</v>
      </c>
      <c r="D350" s="352" t="s">
        <v>1888</v>
      </c>
      <c r="E350" s="353" t="s">
        <v>3</v>
      </c>
      <c r="F350" s="354">
        <v>0</v>
      </c>
      <c r="G350" s="338"/>
      <c r="H350" s="339"/>
    </row>
    <row r="351" spans="1:8" s="340" customFormat="1" ht="16.95" customHeight="1">
      <c r="A351" s="338"/>
      <c r="B351" s="339"/>
      <c r="C351" s="352" t="s">
        <v>3</v>
      </c>
      <c r="D351" s="352" t="s">
        <v>1889</v>
      </c>
      <c r="E351" s="353" t="s">
        <v>3</v>
      </c>
      <c r="F351" s="354">
        <v>182</v>
      </c>
      <c r="G351" s="338"/>
      <c r="H351" s="339"/>
    </row>
    <row r="352" spans="1:8" s="340" customFormat="1" ht="16.95" customHeight="1">
      <c r="A352" s="338"/>
      <c r="B352" s="339"/>
      <c r="C352" s="352" t="s">
        <v>3</v>
      </c>
      <c r="D352" s="352" t="s">
        <v>1890</v>
      </c>
      <c r="E352" s="353" t="s">
        <v>3</v>
      </c>
      <c r="F352" s="354">
        <v>0</v>
      </c>
      <c r="G352" s="338"/>
      <c r="H352" s="339"/>
    </row>
    <row r="353" spans="1:8" s="340" customFormat="1" ht="16.95" customHeight="1">
      <c r="A353" s="338"/>
      <c r="B353" s="339"/>
      <c r="C353" s="352" t="s">
        <v>3</v>
      </c>
      <c r="D353" s="352" t="s">
        <v>1891</v>
      </c>
      <c r="E353" s="353" t="s">
        <v>3</v>
      </c>
      <c r="F353" s="354">
        <v>-481.656</v>
      </c>
      <c r="G353" s="338"/>
      <c r="H353" s="339"/>
    </row>
    <row r="354" spans="1:8" s="340" customFormat="1" ht="16.95" customHeight="1">
      <c r="A354" s="338"/>
      <c r="B354" s="339"/>
      <c r="C354" s="352" t="s">
        <v>3</v>
      </c>
      <c r="D354" s="352" t="s">
        <v>1892</v>
      </c>
      <c r="E354" s="353" t="s">
        <v>3</v>
      </c>
      <c r="F354" s="354">
        <v>-13.8</v>
      </c>
      <c r="G354" s="338"/>
      <c r="H354" s="339"/>
    </row>
    <row r="355" spans="1:8" s="340" customFormat="1" ht="16.95" customHeight="1">
      <c r="A355" s="338"/>
      <c r="B355" s="339"/>
      <c r="C355" s="352" t="s">
        <v>3</v>
      </c>
      <c r="D355" s="352" t="s">
        <v>1893</v>
      </c>
      <c r="E355" s="353" t="s">
        <v>3</v>
      </c>
      <c r="F355" s="354">
        <v>-3.48</v>
      </c>
      <c r="G355" s="338"/>
      <c r="H355" s="339"/>
    </row>
    <row r="356" spans="1:8" s="340" customFormat="1" ht="16.95" customHeight="1">
      <c r="A356" s="338"/>
      <c r="B356" s="339"/>
      <c r="C356" s="352" t="s">
        <v>3</v>
      </c>
      <c r="D356" s="352" t="s">
        <v>1894</v>
      </c>
      <c r="E356" s="353" t="s">
        <v>3</v>
      </c>
      <c r="F356" s="354">
        <v>-0.72</v>
      </c>
      <c r="G356" s="338"/>
      <c r="H356" s="339"/>
    </row>
    <row r="357" spans="1:8" s="340" customFormat="1" ht="16.95" customHeight="1">
      <c r="A357" s="338"/>
      <c r="B357" s="339"/>
      <c r="C357" s="352" t="s">
        <v>3</v>
      </c>
      <c r="D357" s="352" t="s">
        <v>1895</v>
      </c>
      <c r="E357" s="353" t="s">
        <v>3</v>
      </c>
      <c r="F357" s="354">
        <v>-13.74</v>
      </c>
      <c r="G357" s="338"/>
      <c r="H357" s="339"/>
    </row>
    <row r="358" spans="1:8" s="340" customFormat="1" ht="16.95" customHeight="1">
      <c r="A358" s="338"/>
      <c r="B358" s="339"/>
      <c r="C358" s="352" t="s">
        <v>49</v>
      </c>
      <c r="D358" s="352" t="s">
        <v>211</v>
      </c>
      <c r="E358" s="353" t="s">
        <v>3</v>
      </c>
      <c r="F358" s="354">
        <v>1490.294</v>
      </c>
      <c r="G358" s="338"/>
      <c r="H358" s="339"/>
    </row>
    <row r="359" spans="1:8" s="340" customFormat="1" ht="16.95" customHeight="1">
      <c r="A359" s="338"/>
      <c r="B359" s="339"/>
      <c r="C359" s="355" t="s">
        <v>3264</v>
      </c>
      <c r="D359" s="338"/>
      <c r="E359" s="338"/>
      <c r="F359" s="338"/>
      <c r="G359" s="338"/>
      <c r="H359" s="339"/>
    </row>
    <row r="360" spans="1:8" s="340" customFormat="1" ht="16.95" customHeight="1">
      <c r="A360" s="338"/>
      <c r="B360" s="339"/>
      <c r="C360" s="352" t="s">
        <v>1880</v>
      </c>
      <c r="D360" s="352" t="s">
        <v>1881</v>
      </c>
      <c r="E360" s="353" t="s">
        <v>122</v>
      </c>
      <c r="F360" s="354">
        <v>894.176</v>
      </c>
      <c r="G360" s="338"/>
      <c r="H360" s="339"/>
    </row>
    <row r="361" spans="1:8" s="340" customFormat="1" ht="20.4">
      <c r="A361" s="338"/>
      <c r="B361" s="339"/>
      <c r="C361" s="352" t="s">
        <v>1877</v>
      </c>
      <c r="D361" s="352" t="s">
        <v>1878</v>
      </c>
      <c r="E361" s="353" t="s">
        <v>122</v>
      </c>
      <c r="F361" s="354">
        <v>447.088</v>
      </c>
      <c r="G361" s="338"/>
      <c r="H361" s="339"/>
    </row>
    <row r="362" spans="1:8" s="340" customFormat="1" ht="20.4">
      <c r="A362" s="338"/>
      <c r="B362" s="339"/>
      <c r="C362" s="352" t="s">
        <v>1301</v>
      </c>
      <c r="D362" s="352" t="s">
        <v>1302</v>
      </c>
      <c r="E362" s="353" t="s">
        <v>122</v>
      </c>
      <c r="F362" s="354">
        <v>149.029</v>
      </c>
      <c r="G362" s="338"/>
      <c r="H362" s="339"/>
    </row>
    <row r="363" spans="1:8" s="340" customFormat="1" ht="20.4">
      <c r="A363" s="338"/>
      <c r="B363" s="339"/>
      <c r="C363" s="352" t="s">
        <v>1311</v>
      </c>
      <c r="D363" s="352" t="s">
        <v>1312</v>
      </c>
      <c r="E363" s="353" t="s">
        <v>122</v>
      </c>
      <c r="F363" s="354">
        <v>1341.265</v>
      </c>
      <c r="G363" s="338"/>
      <c r="H363" s="339"/>
    </row>
    <row r="364" spans="1:8" s="340" customFormat="1" ht="20.4">
      <c r="A364" s="338"/>
      <c r="B364" s="339"/>
      <c r="C364" s="352" t="s">
        <v>1314</v>
      </c>
      <c r="D364" s="352" t="s">
        <v>1315</v>
      </c>
      <c r="E364" s="353" t="s">
        <v>122</v>
      </c>
      <c r="F364" s="354">
        <v>149.029</v>
      </c>
      <c r="G364" s="338"/>
      <c r="H364" s="339"/>
    </row>
    <row r="365" spans="1:8" s="340" customFormat="1" ht="20.4">
      <c r="A365" s="338"/>
      <c r="B365" s="339"/>
      <c r="C365" s="352" t="s">
        <v>1678</v>
      </c>
      <c r="D365" s="352" t="s">
        <v>1679</v>
      </c>
      <c r="E365" s="353" t="s">
        <v>122</v>
      </c>
      <c r="F365" s="354">
        <v>1173.942</v>
      </c>
      <c r="G365" s="338"/>
      <c r="H365" s="339"/>
    </row>
    <row r="366" spans="1:8" s="340" customFormat="1" ht="20.4">
      <c r="A366" s="338"/>
      <c r="B366" s="339"/>
      <c r="C366" s="352" t="s">
        <v>1910</v>
      </c>
      <c r="D366" s="352" t="s">
        <v>1911</v>
      </c>
      <c r="E366" s="353" t="s">
        <v>122</v>
      </c>
      <c r="F366" s="354">
        <v>149.029</v>
      </c>
      <c r="G366" s="338"/>
      <c r="H366" s="339"/>
    </row>
    <row r="367" spans="1:8" s="340" customFormat="1" ht="16.95" customHeight="1">
      <c r="A367" s="338"/>
      <c r="B367" s="339"/>
      <c r="C367" s="352" t="s">
        <v>282</v>
      </c>
      <c r="D367" s="352" t="s">
        <v>283</v>
      </c>
      <c r="E367" s="353" t="s">
        <v>122</v>
      </c>
      <c r="F367" s="354">
        <v>577.123</v>
      </c>
      <c r="G367" s="338"/>
      <c r="H367" s="339"/>
    </row>
    <row r="368" spans="1:8" s="340" customFormat="1" ht="26.4" customHeight="1">
      <c r="A368" s="338"/>
      <c r="B368" s="339"/>
      <c r="C368" s="347" t="s">
        <v>3268</v>
      </c>
      <c r="D368" s="347" t="s">
        <v>101</v>
      </c>
      <c r="E368" s="338"/>
      <c r="F368" s="338"/>
      <c r="G368" s="338"/>
      <c r="H368" s="339"/>
    </row>
    <row r="369" spans="1:8" s="340" customFormat="1" ht="16.95" customHeight="1">
      <c r="A369" s="338"/>
      <c r="B369" s="339"/>
      <c r="C369" s="348" t="s">
        <v>1777</v>
      </c>
      <c r="D369" s="349" t="s">
        <v>1778</v>
      </c>
      <c r="E369" s="350" t="s">
        <v>113</v>
      </c>
      <c r="F369" s="351">
        <v>2.6</v>
      </c>
      <c r="G369" s="338"/>
      <c r="H369" s="339"/>
    </row>
    <row r="370" spans="1:8" s="340" customFormat="1" ht="16.95" customHeight="1">
      <c r="A370" s="338"/>
      <c r="B370" s="339"/>
      <c r="C370" s="352" t="s">
        <v>3</v>
      </c>
      <c r="D370" s="352" t="s">
        <v>2581</v>
      </c>
      <c r="E370" s="353" t="s">
        <v>3</v>
      </c>
      <c r="F370" s="354">
        <v>2.6</v>
      </c>
      <c r="G370" s="338"/>
      <c r="H370" s="339"/>
    </row>
    <row r="371" spans="1:8" s="340" customFormat="1" ht="16.95" customHeight="1">
      <c r="A371" s="338"/>
      <c r="B371" s="339"/>
      <c r="C371" s="352" t="s">
        <v>1777</v>
      </c>
      <c r="D371" s="352" t="s">
        <v>211</v>
      </c>
      <c r="E371" s="353" t="s">
        <v>3</v>
      </c>
      <c r="F371" s="354">
        <v>2.6</v>
      </c>
      <c r="G371" s="338"/>
      <c r="H371" s="339"/>
    </row>
    <row r="372" spans="1:8" s="340" customFormat="1" ht="16.95" customHeight="1">
      <c r="A372" s="338"/>
      <c r="B372" s="339"/>
      <c r="C372" s="355" t="s">
        <v>3264</v>
      </c>
      <c r="D372" s="338"/>
      <c r="E372" s="338"/>
      <c r="F372" s="338"/>
      <c r="G372" s="338"/>
      <c r="H372" s="339"/>
    </row>
    <row r="373" spans="1:8" s="340" customFormat="1" ht="20.4">
      <c r="A373" s="338"/>
      <c r="B373" s="339"/>
      <c r="C373" s="352" t="s">
        <v>2113</v>
      </c>
      <c r="D373" s="352" t="s">
        <v>2114</v>
      </c>
      <c r="E373" s="353" t="s">
        <v>113</v>
      </c>
      <c r="F373" s="354">
        <v>2.6</v>
      </c>
      <c r="G373" s="338"/>
      <c r="H373" s="339"/>
    </row>
    <row r="374" spans="1:8" s="340" customFormat="1" ht="20.4">
      <c r="A374" s="338"/>
      <c r="B374" s="339"/>
      <c r="C374" s="352" t="s">
        <v>1822</v>
      </c>
      <c r="D374" s="352" t="s">
        <v>1823</v>
      </c>
      <c r="E374" s="353" t="s">
        <v>113</v>
      </c>
      <c r="F374" s="354">
        <v>2.6</v>
      </c>
      <c r="G374" s="338"/>
      <c r="H374" s="339"/>
    </row>
    <row r="375" spans="1:8" s="340" customFormat="1" ht="20.4">
      <c r="A375" s="338"/>
      <c r="B375" s="339"/>
      <c r="C375" s="352" t="s">
        <v>1840</v>
      </c>
      <c r="D375" s="352" t="s">
        <v>1841</v>
      </c>
      <c r="E375" s="353" t="s">
        <v>113</v>
      </c>
      <c r="F375" s="354">
        <v>2.6</v>
      </c>
      <c r="G375" s="338"/>
      <c r="H375" s="339"/>
    </row>
    <row r="376" spans="1:8" s="340" customFormat="1" ht="16.95" customHeight="1">
      <c r="A376" s="338"/>
      <c r="B376" s="339"/>
      <c r="C376" s="352" t="s">
        <v>2497</v>
      </c>
      <c r="D376" s="352" t="s">
        <v>2498</v>
      </c>
      <c r="E376" s="353" t="s">
        <v>122</v>
      </c>
      <c r="F376" s="354">
        <v>4545.959</v>
      </c>
      <c r="G376" s="338"/>
      <c r="H376" s="339"/>
    </row>
    <row r="377" spans="1:8" s="340" customFormat="1" ht="16.95" customHeight="1">
      <c r="A377" s="338"/>
      <c r="B377" s="339"/>
      <c r="C377" s="352" t="s">
        <v>2078</v>
      </c>
      <c r="D377" s="352" t="s">
        <v>2079</v>
      </c>
      <c r="E377" s="353" t="s">
        <v>113</v>
      </c>
      <c r="F377" s="354">
        <v>2.6</v>
      </c>
      <c r="G377" s="338"/>
      <c r="H377" s="339"/>
    </row>
    <row r="378" spans="1:8" s="340" customFormat="1" ht="16.95" customHeight="1">
      <c r="A378" s="338"/>
      <c r="B378" s="339"/>
      <c r="C378" s="352" t="s">
        <v>2118</v>
      </c>
      <c r="D378" s="352" t="s">
        <v>2119</v>
      </c>
      <c r="E378" s="353" t="s">
        <v>113</v>
      </c>
      <c r="F378" s="354">
        <v>2.6</v>
      </c>
      <c r="G378" s="338"/>
      <c r="H378" s="339"/>
    </row>
    <row r="379" spans="1:8" s="340" customFormat="1" ht="16.95" customHeight="1">
      <c r="A379" s="338"/>
      <c r="B379" s="339"/>
      <c r="C379" s="348" t="s">
        <v>1743</v>
      </c>
      <c r="D379" s="349" t="s">
        <v>1744</v>
      </c>
      <c r="E379" s="350" t="s">
        <v>117</v>
      </c>
      <c r="F379" s="351">
        <v>682</v>
      </c>
      <c r="G379" s="338"/>
      <c r="H379" s="339"/>
    </row>
    <row r="380" spans="1:8" s="340" customFormat="1" ht="16.95" customHeight="1">
      <c r="A380" s="338"/>
      <c r="B380" s="339"/>
      <c r="C380" s="352" t="s">
        <v>3</v>
      </c>
      <c r="D380" s="352" t="s">
        <v>1744</v>
      </c>
      <c r="E380" s="353" t="s">
        <v>3</v>
      </c>
      <c r="F380" s="354">
        <v>0</v>
      </c>
      <c r="G380" s="338"/>
      <c r="H380" s="339"/>
    </row>
    <row r="381" spans="1:8" s="340" customFormat="1" ht="16.95" customHeight="1">
      <c r="A381" s="338"/>
      <c r="B381" s="339"/>
      <c r="C381" s="352" t="s">
        <v>3</v>
      </c>
      <c r="D381" s="352" t="s">
        <v>2683</v>
      </c>
      <c r="E381" s="353" t="s">
        <v>3</v>
      </c>
      <c r="F381" s="354">
        <v>682</v>
      </c>
      <c r="G381" s="338"/>
      <c r="H381" s="339"/>
    </row>
    <row r="382" spans="1:8" s="340" customFormat="1" ht="16.95" customHeight="1">
      <c r="A382" s="338"/>
      <c r="B382" s="339"/>
      <c r="C382" s="352" t="s">
        <v>1743</v>
      </c>
      <c r="D382" s="352" t="s">
        <v>2282</v>
      </c>
      <c r="E382" s="353" t="s">
        <v>3</v>
      </c>
      <c r="F382" s="354">
        <v>682</v>
      </c>
      <c r="G382" s="338"/>
      <c r="H382" s="339"/>
    </row>
    <row r="383" spans="1:8" s="340" customFormat="1" ht="16.95" customHeight="1">
      <c r="A383" s="338"/>
      <c r="B383" s="339"/>
      <c r="C383" s="355" t="s">
        <v>3264</v>
      </c>
      <c r="D383" s="338"/>
      <c r="E383" s="338"/>
      <c r="F383" s="338"/>
      <c r="G383" s="338"/>
      <c r="H383" s="339"/>
    </row>
    <row r="384" spans="1:8" s="340" customFormat="1" ht="16.95" customHeight="1">
      <c r="A384" s="338"/>
      <c r="B384" s="339"/>
      <c r="C384" s="352" t="s">
        <v>2278</v>
      </c>
      <c r="D384" s="352" t="s">
        <v>2279</v>
      </c>
      <c r="E384" s="353" t="s">
        <v>117</v>
      </c>
      <c r="F384" s="354">
        <v>4549</v>
      </c>
      <c r="G384" s="338"/>
      <c r="H384" s="339"/>
    </row>
    <row r="385" spans="1:8" s="340" customFormat="1" ht="20.4">
      <c r="A385" s="338"/>
      <c r="B385" s="339"/>
      <c r="C385" s="352" t="s">
        <v>1827</v>
      </c>
      <c r="D385" s="352" t="s">
        <v>1828</v>
      </c>
      <c r="E385" s="353" t="s">
        <v>113</v>
      </c>
      <c r="F385" s="354">
        <v>886.6</v>
      </c>
      <c r="G385" s="338"/>
      <c r="H385" s="339"/>
    </row>
    <row r="386" spans="1:8" s="340" customFormat="1" ht="20.4">
      <c r="A386" s="338"/>
      <c r="B386" s="339"/>
      <c r="C386" s="352" t="s">
        <v>1831</v>
      </c>
      <c r="D386" s="352" t="s">
        <v>1832</v>
      </c>
      <c r="E386" s="353" t="s">
        <v>113</v>
      </c>
      <c r="F386" s="354">
        <v>4184.45</v>
      </c>
      <c r="G386" s="338"/>
      <c r="H386" s="339"/>
    </row>
    <row r="387" spans="1:8" s="340" customFormat="1" ht="20.4">
      <c r="A387" s="338"/>
      <c r="B387" s="339"/>
      <c r="C387" s="352" t="s">
        <v>1846</v>
      </c>
      <c r="D387" s="352" t="s">
        <v>1847</v>
      </c>
      <c r="E387" s="353" t="s">
        <v>113</v>
      </c>
      <c r="F387" s="354">
        <v>5412.75</v>
      </c>
      <c r="G387" s="338"/>
      <c r="H387" s="339"/>
    </row>
    <row r="388" spans="1:8" s="340" customFormat="1" ht="16.95" customHeight="1">
      <c r="A388" s="338"/>
      <c r="B388" s="339"/>
      <c r="C388" s="352" t="s">
        <v>2497</v>
      </c>
      <c r="D388" s="352" t="s">
        <v>2498</v>
      </c>
      <c r="E388" s="353" t="s">
        <v>122</v>
      </c>
      <c r="F388" s="354">
        <v>4545.959</v>
      </c>
      <c r="G388" s="338"/>
      <c r="H388" s="339"/>
    </row>
    <row r="389" spans="1:8" s="340" customFormat="1" ht="16.95" customHeight="1">
      <c r="A389" s="338"/>
      <c r="B389" s="339"/>
      <c r="C389" s="352" t="s">
        <v>1686</v>
      </c>
      <c r="D389" s="352" t="s">
        <v>1687</v>
      </c>
      <c r="E389" s="353" t="s">
        <v>122</v>
      </c>
      <c r="F389" s="354">
        <v>4086.073</v>
      </c>
      <c r="G389" s="338"/>
      <c r="H389" s="339"/>
    </row>
    <row r="390" spans="1:8" s="340" customFormat="1" ht="16.95" customHeight="1">
      <c r="A390" s="338"/>
      <c r="B390" s="339"/>
      <c r="C390" s="352" t="s">
        <v>2089</v>
      </c>
      <c r="D390" s="352" t="s">
        <v>2090</v>
      </c>
      <c r="E390" s="353" t="s">
        <v>113</v>
      </c>
      <c r="F390" s="354">
        <v>886.6</v>
      </c>
      <c r="G390" s="338"/>
      <c r="H390" s="339"/>
    </row>
    <row r="391" spans="1:8" s="340" customFormat="1" ht="16.95" customHeight="1">
      <c r="A391" s="338"/>
      <c r="B391" s="339"/>
      <c r="C391" s="352" t="s">
        <v>2092</v>
      </c>
      <c r="D391" s="352" t="s">
        <v>2093</v>
      </c>
      <c r="E391" s="353" t="s">
        <v>113</v>
      </c>
      <c r="F391" s="354">
        <v>886.6</v>
      </c>
      <c r="G391" s="338"/>
      <c r="H391" s="339"/>
    </row>
    <row r="392" spans="1:8" s="340" customFormat="1" ht="16.95" customHeight="1">
      <c r="A392" s="338"/>
      <c r="B392" s="339"/>
      <c r="C392" s="352" t="s">
        <v>2095</v>
      </c>
      <c r="D392" s="352" t="s">
        <v>2096</v>
      </c>
      <c r="E392" s="353" t="s">
        <v>113</v>
      </c>
      <c r="F392" s="354">
        <v>886.6</v>
      </c>
      <c r="G392" s="338"/>
      <c r="H392" s="339"/>
    </row>
    <row r="393" spans="1:8" s="340" customFormat="1" ht="16.95" customHeight="1">
      <c r="A393" s="338"/>
      <c r="B393" s="339"/>
      <c r="C393" s="352" t="s">
        <v>2101</v>
      </c>
      <c r="D393" s="352" t="s">
        <v>2102</v>
      </c>
      <c r="E393" s="353" t="s">
        <v>113</v>
      </c>
      <c r="F393" s="354">
        <v>6640.35</v>
      </c>
      <c r="G393" s="338"/>
      <c r="H393" s="339"/>
    </row>
    <row r="394" spans="1:8" s="340" customFormat="1" ht="16.95" customHeight="1">
      <c r="A394" s="338"/>
      <c r="B394" s="339"/>
      <c r="C394" s="352" t="s">
        <v>2104</v>
      </c>
      <c r="D394" s="352" t="s">
        <v>2105</v>
      </c>
      <c r="E394" s="353" t="s">
        <v>113</v>
      </c>
      <c r="F394" s="354">
        <v>2387</v>
      </c>
      <c r="G394" s="338"/>
      <c r="H394" s="339"/>
    </row>
    <row r="395" spans="1:8" s="340" customFormat="1" ht="16.95" customHeight="1">
      <c r="A395" s="338"/>
      <c r="B395" s="339"/>
      <c r="C395" s="352" t="s">
        <v>2110</v>
      </c>
      <c r="D395" s="352" t="s">
        <v>2111</v>
      </c>
      <c r="E395" s="353" t="s">
        <v>113</v>
      </c>
      <c r="F395" s="354">
        <v>1227.6</v>
      </c>
      <c r="G395" s="338"/>
      <c r="H395" s="339"/>
    </row>
    <row r="396" spans="1:8" s="340" customFormat="1" ht="20.4">
      <c r="A396" s="338"/>
      <c r="B396" s="339"/>
      <c r="C396" s="352" t="s">
        <v>2264</v>
      </c>
      <c r="D396" s="352" t="s">
        <v>2265</v>
      </c>
      <c r="E396" s="353" t="s">
        <v>117</v>
      </c>
      <c r="F396" s="354">
        <v>4549</v>
      </c>
      <c r="G396" s="338"/>
      <c r="H396" s="339"/>
    </row>
    <row r="397" spans="1:8" s="340" customFormat="1" ht="16.95" customHeight="1">
      <c r="A397" s="338"/>
      <c r="B397" s="339"/>
      <c r="C397" s="352" t="s">
        <v>2275</v>
      </c>
      <c r="D397" s="352" t="s">
        <v>2276</v>
      </c>
      <c r="E397" s="353" t="s">
        <v>117</v>
      </c>
      <c r="F397" s="354">
        <v>1364</v>
      </c>
      <c r="G397" s="338"/>
      <c r="H397" s="339"/>
    </row>
    <row r="398" spans="1:8" s="340" customFormat="1" ht="16.95" customHeight="1">
      <c r="A398" s="338"/>
      <c r="B398" s="339"/>
      <c r="C398" s="348" t="s">
        <v>1271</v>
      </c>
      <c r="D398" s="349" t="s">
        <v>1754</v>
      </c>
      <c r="E398" s="350" t="s">
        <v>122</v>
      </c>
      <c r="F398" s="351">
        <v>379.584</v>
      </c>
      <c r="G398" s="338"/>
      <c r="H398" s="339"/>
    </row>
    <row r="399" spans="1:8" s="340" customFormat="1" ht="16.95" customHeight="1">
      <c r="A399" s="338"/>
      <c r="B399" s="339"/>
      <c r="C399" s="352" t="s">
        <v>3</v>
      </c>
      <c r="D399" s="352" t="s">
        <v>2557</v>
      </c>
      <c r="E399" s="353" t="s">
        <v>3</v>
      </c>
      <c r="F399" s="354">
        <v>23.5</v>
      </c>
      <c r="G399" s="338"/>
      <c r="H399" s="339"/>
    </row>
    <row r="400" spans="1:8" s="340" customFormat="1" ht="16.95" customHeight="1">
      <c r="A400" s="338"/>
      <c r="B400" s="339"/>
      <c r="C400" s="352" t="s">
        <v>3</v>
      </c>
      <c r="D400" s="352" t="s">
        <v>2558</v>
      </c>
      <c r="E400" s="353" t="s">
        <v>3</v>
      </c>
      <c r="F400" s="354">
        <v>43.824</v>
      </c>
      <c r="G400" s="338"/>
      <c r="H400" s="339"/>
    </row>
    <row r="401" spans="1:8" s="340" customFormat="1" ht="16.95" customHeight="1">
      <c r="A401" s="338"/>
      <c r="B401" s="339"/>
      <c r="C401" s="352" t="s">
        <v>3</v>
      </c>
      <c r="D401" s="352" t="s">
        <v>2559</v>
      </c>
      <c r="E401" s="353" t="s">
        <v>3</v>
      </c>
      <c r="F401" s="354">
        <v>312.26</v>
      </c>
      <c r="G401" s="338"/>
      <c r="H401" s="339"/>
    </row>
    <row r="402" spans="1:8" s="340" customFormat="1" ht="16.95" customHeight="1">
      <c r="A402" s="338"/>
      <c r="B402" s="339"/>
      <c r="C402" s="352" t="s">
        <v>1271</v>
      </c>
      <c r="D402" s="352" t="s">
        <v>211</v>
      </c>
      <c r="E402" s="353" t="s">
        <v>3</v>
      </c>
      <c r="F402" s="354">
        <v>379.584</v>
      </c>
      <c r="G402" s="338"/>
      <c r="H402" s="339"/>
    </row>
    <row r="403" spans="1:8" s="340" customFormat="1" ht="16.95" customHeight="1">
      <c r="A403" s="338"/>
      <c r="B403" s="339"/>
      <c r="C403" s="355" t="s">
        <v>3264</v>
      </c>
      <c r="D403" s="338"/>
      <c r="E403" s="338"/>
      <c r="F403" s="338"/>
      <c r="G403" s="338"/>
      <c r="H403" s="339"/>
    </row>
    <row r="404" spans="1:8" s="340" customFormat="1" ht="16.95" customHeight="1">
      <c r="A404" s="338"/>
      <c r="B404" s="339"/>
      <c r="C404" s="352" t="s">
        <v>1381</v>
      </c>
      <c r="D404" s="352" t="s">
        <v>1382</v>
      </c>
      <c r="E404" s="353" t="s">
        <v>122</v>
      </c>
      <c r="F404" s="354">
        <v>379.584</v>
      </c>
      <c r="G404" s="338"/>
      <c r="H404" s="339"/>
    </row>
    <row r="405" spans="1:8" s="340" customFormat="1" ht="16.95" customHeight="1">
      <c r="A405" s="338"/>
      <c r="B405" s="339"/>
      <c r="C405" s="352" t="s">
        <v>1686</v>
      </c>
      <c r="D405" s="352" t="s">
        <v>1687</v>
      </c>
      <c r="E405" s="353" t="s">
        <v>122</v>
      </c>
      <c r="F405" s="354">
        <v>4086.073</v>
      </c>
      <c r="G405" s="338"/>
      <c r="H405" s="339"/>
    </row>
    <row r="406" spans="1:8" s="340" customFormat="1" ht="16.95" customHeight="1">
      <c r="A406" s="338"/>
      <c r="B406" s="339"/>
      <c r="C406" s="348" t="s">
        <v>117</v>
      </c>
      <c r="D406" s="349" t="s">
        <v>1760</v>
      </c>
      <c r="E406" s="350" t="s">
        <v>122</v>
      </c>
      <c r="F406" s="351">
        <v>1035.125</v>
      </c>
      <c r="G406" s="338"/>
      <c r="H406" s="339"/>
    </row>
    <row r="407" spans="1:8" s="340" customFormat="1" ht="16.95" customHeight="1">
      <c r="A407" s="338"/>
      <c r="B407" s="339"/>
      <c r="C407" s="352" t="s">
        <v>117</v>
      </c>
      <c r="D407" s="352" t="s">
        <v>2530</v>
      </c>
      <c r="E407" s="353" t="s">
        <v>3</v>
      </c>
      <c r="F407" s="354">
        <v>1035.125</v>
      </c>
      <c r="G407" s="338"/>
      <c r="H407" s="339"/>
    </row>
    <row r="408" spans="1:8" s="340" customFormat="1" ht="16.95" customHeight="1">
      <c r="A408" s="338"/>
      <c r="B408" s="339"/>
      <c r="C408" s="355" t="s">
        <v>3264</v>
      </c>
      <c r="D408" s="338"/>
      <c r="E408" s="338"/>
      <c r="F408" s="338"/>
      <c r="G408" s="338"/>
      <c r="H408" s="339"/>
    </row>
    <row r="409" spans="1:8" s="340" customFormat="1" ht="16.95" customHeight="1">
      <c r="A409" s="338"/>
      <c r="B409" s="339"/>
      <c r="C409" s="352" t="s">
        <v>1686</v>
      </c>
      <c r="D409" s="352" t="s">
        <v>1687</v>
      </c>
      <c r="E409" s="353" t="s">
        <v>122</v>
      </c>
      <c r="F409" s="354">
        <v>4086.073</v>
      </c>
      <c r="G409" s="338"/>
      <c r="H409" s="339"/>
    </row>
    <row r="410" spans="1:8" s="340" customFormat="1" ht="16.95" customHeight="1">
      <c r="A410" s="338"/>
      <c r="B410" s="339"/>
      <c r="C410" s="352" t="s">
        <v>282</v>
      </c>
      <c r="D410" s="352" t="s">
        <v>283</v>
      </c>
      <c r="E410" s="353" t="s">
        <v>122</v>
      </c>
      <c r="F410" s="354">
        <v>4968.95</v>
      </c>
      <c r="G410" s="338"/>
      <c r="H410" s="339"/>
    </row>
    <row r="411" spans="1:8" s="340" customFormat="1" ht="16.95" customHeight="1">
      <c r="A411" s="338"/>
      <c r="B411" s="339"/>
      <c r="C411" s="352" t="s">
        <v>1334</v>
      </c>
      <c r="D411" s="352" t="s">
        <v>1335</v>
      </c>
      <c r="E411" s="353" t="s">
        <v>233</v>
      </c>
      <c r="F411" s="354">
        <v>2661.165</v>
      </c>
      <c r="G411" s="338"/>
      <c r="H411" s="339"/>
    </row>
    <row r="412" spans="1:8" s="340" customFormat="1" ht="16.95" customHeight="1">
      <c r="A412" s="338"/>
      <c r="B412" s="339"/>
      <c r="C412" s="348" t="s">
        <v>1741</v>
      </c>
      <c r="D412" s="349" t="s">
        <v>1742</v>
      </c>
      <c r="E412" s="350" t="s">
        <v>117</v>
      </c>
      <c r="F412" s="351">
        <v>1592.5</v>
      </c>
      <c r="G412" s="338"/>
      <c r="H412" s="339"/>
    </row>
    <row r="413" spans="1:8" s="340" customFormat="1" ht="16.95" customHeight="1">
      <c r="A413" s="338"/>
      <c r="B413" s="339"/>
      <c r="C413" s="352" t="s">
        <v>3</v>
      </c>
      <c r="D413" s="352" t="s">
        <v>1742</v>
      </c>
      <c r="E413" s="353" t="s">
        <v>3</v>
      </c>
      <c r="F413" s="354">
        <v>0</v>
      </c>
      <c r="G413" s="338"/>
      <c r="H413" s="339"/>
    </row>
    <row r="414" spans="1:8" s="340" customFormat="1" ht="16.95" customHeight="1">
      <c r="A414" s="338"/>
      <c r="B414" s="339"/>
      <c r="C414" s="352" t="s">
        <v>3</v>
      </c>
      <c r="D414" s="352" t="s">
        <v>2684</v>
      </c>
      <c r="E414" s="353" t="s">
        <v>3</v>
      </c>
      <c r="F414" s="354">
        <v>1592.5</v>
      </c>
      <c r="G414" s="338"/>
      <c r="H414" s="339"/>
    </row>
    <row r="415" spans="1:8" s="340" customFormat="1" ht="16.95" customHeight="1">
      <c r="A415" s="338"/>
      <c r="B415" s="339"/>
      <c r="C415" s="352" t="s">
        <v>1741</v>
      </c>
      <c r="D415" s="352" t="s">
        <v>2282</v>
      </c>
      <c r="E415" s="353" t="s">
        <v>3</v>
      </c>
      <c r="F415" s="354">
        <v>1592.5</v>
      </c>
      <c r="G415" s="338"/>
      <c r="H415" s="339"/>
    </row>
    <row r="416" spans="1:8" s="340" customFormat="1" ht="16.95" customHeight="1">
      <c r="A416" s="338"/>
      <c r="B416" s="339"/>
      <c r="C416" s="355" t="s">
        <v>3264</v>
      </c>
      <c r="D416" s="338"/>
      <c r="E416" s="338"/>
      <c r="F416" s="338"/>
      <c r="G416" s="338"/>
      <c r="H416" s="339"/>
    </row>
    <row r="417" spans="1:8" s="340" customFormat="1" ht="16.95" customHeight="1">
      <c r="A417" s="338"/>
      <c r="B417" s="339"/>
      <c r="C417" s="352" t="s">
        <v>2278</v>
      </c>
      <c r="D417" s="352" t="s">
        <v>2279</v>
      </c>
      <c r="E417" s="353" t="s">
        <v>117</v>
      </c>
      <c r="F417" s="354">
        <v>4549</v>
      </c>
      <c r="G417" s="338"/>
      <c r="H417" s="339"/>
    </row>
    <row r="418" spans="1:8" s="340" customFormat="1" ht="20.4">
      <c r="A418" s="338"/>
      <c r="B418" s="339"/>
      <c r="C418" s="352" t="s">
        <v>1831</v>
      </c>
      <c r="D418" s="352" t="s">
        <v>1832</v>
      </c>
      <c r="E418" s="353" t="s">
        <v>113</v>
      </c>
      <c r="F418" s="354">
        <v>4184.45</v>
      </c>
      <c r="G418" s="338"/>
      <c r="H418" s="339"/>
    </row>
    <row r="419" spans="1:8" s="340" customFormat="1" ht="20.4">
      <c r="A419" s="338"/>
      <c r="B419" s="339"/>
      <c r="C419" s="352" t="s">
        <v>1843</v>
      </c>
      <c r="D419" s="352" t="s">
        <v>1844</v>
      </c>
      <c r="E419" s="353" t="s">
        <v>113</v>
      </c>
      <c r="F419" s="354">
        <v>2070.25</v>
      </c>
      <c r="G419" s="338"/>
      <c r="H419" s="339"/>
    </row>
    <row r="420" spans="1:8" s="340" customFormat="1" ht="20.4">
      <c r="A420" s="338"/>
      <c r="B420" s="339"/>
      <c r="C420" s="352" t="s">
        <v>1846</v>
      </c>
      <c r="D420" s="352" t="s">
        <v>1847</v>
      </c>
      <c r="E420" s="353" t="s">
        <v>113</v>
      </c>
      <c r="F420" s="354">
        <v>5412.75</v>
      </c>
      <c r="G420" s="338"/>
      <c r="H420" s="339"/>
    </row>
    <row r="421" spans="1:8" s="340" customFormat="1" ht="16.95" customHeight="1">
      <c r="A421" s="338"/>
      <c r="B421" s="339"/>
      <c r="C421" s="352" t="s">
        <v>2497</v>
      </c>
      <c r="D421" s="352" t="s">
        <v>2498</v>
      </c>
      <c r="E421" s="353" t="s">
        <v>122</v>
      </c>
      <c r="F421" s="354">
        <v>4545.959</v>
      </c>
      <c r="G421" s="338"/>
      <c r="H421" s="339"/>
    </row>
    <row r="422" spans="1:8" s="340" customFormat="1" ht="16.95" customHeight="1">
      <c r="A422" s="338"/>
      <c r="B422" s="339"/>
      <c r="C422" s="352" t="s">
        <v>1686</v>
      </c>
      <c r="D422" s="352" t="s">
        <v>1687</v>
      </c>
      <c r="E422" s="353" t="s">
        <v>122</v>
      </c>
      <c r="F422" s="354">
        <v>4086.073</v>
      </c>
      <c r="G422" s="338"/>
      <c r="H422" s="339"/>
    </row>
    <row r="423" spans="1:8" s="340" customFormat="1" ht="16.95" customHeight="1">
      <c r="A423" s="338"/>
      <c r="B423" s="339"/>
      <c r="C423" s="352" t="s">
        <v>2075</v>
      </c>
      <c r="D423" s="352" t="s">
        <v>2076</v>
      </c>
      <c r="E423" s="353" t="s">
        <v>113</v>
      </c>
      <c r="F423" s="354">
        <v>2070.25</v>
      </c>
      <c r="G423" s="338"/>
      <c r="H423" s="339"/>
    </row>
    <row r="424" spans="1:8" s="340" customFormat="1" ht="16.95" customHeight="1">
      <c r="A424" s="338"/>
      <c r="B424" s="339"/>
      <c r="C424" s="352" t="s">
        <v>2081</v>
      </c>
      <c r="D424" s="352" t="s">
        <v>2082</v>
      </c>
      <c r="E424" s="353" t="s">
        <v>113</v>
      </c>
      <c r="F424" s="354">
        <v>2070.25</v>
      </c>
      <c r="G424" s="338"/>
      <c r="H424" s="339"/>
    </row>
    <row r="425" spans="1:8" s="340" customFormat="1" ht="16.95" customHeight="1">
      <c r="A425" s="338"/>
      <c r="B425" s="339"/>
      <c r="C425" s="352" t="s">
        <v>2098</v>
      </c>
      <c r="D425" s="352" t="s">
        <v>2099</v>
      </c>
      <c r="E425" s="353" t="s">
        <v>113</v>
      </c>
      <c r="F425" s="354">
        <v>3025.75</v>
      </c>
      <c r="G425" s="338"/>
      <c r="H425" s="339"/>
    </row>
    <row r="426" spans="1:8" s="340" customFormat="1" ht="16.95" customHeight="1">
      <c r="A426" s="338"/>
      <c r="B426" s="339"/>
      <c r="C426" s="352" t="s">
        <v>2101</v>
      </c>
      <c r="D426" s="352" t="s">
        <v>2102</v>
      </c>
      <c r="E426" s="353" t="s">
        <v>113</v>
      </c>
      <c r="F426" s="354">
        <v>6640.35</v>
      </c>
      <c r="G426" s="338"/>
      <c r="H426" s="339"/>
    </row>
    <row r="427" spans="1:8" s="340" customFormat="1" ht="16.95" customHeight="1">
      <c r="A427" s="338"/>
      <c r="B427" s="339"/>
      <c r="C427" s="352" t="s">
        <v>2107</v>
      </c>
      <c r="D427" s="352" t="s">
        <v>2108</v>
      </c>
      <c r="E427" s="353" t="s">
        <v>113</v>
      </c>
      <c r="F427" s="354">
        <v>3025.75</v>
      </c>
      <c r="G427" s="338"/>
      <c r="H427" s="339"/>
    </row>
    <row r="428" spans="1:8" s="340" customFormat="1" ht="20.4">
      <c r="A428" s="338"/>
      <c r="B428" s="339"/>
      <c r="C428" s="352" t="s">
        <v>2264</v>
      </c>
      <c r="D428" s="352" t="s">
        <v>2265</v>
      </c>
      <c r="E428" s="353" t="s">
        <v>117</v>
      </c>
      <c r="F428" s="354">
        <v>4549</v>
      </c>
      <c r="G428" s="338"/>
      <c r="H428" s="339"/>
    </row>
    <row r="429" spans="1:8" s="340" customFormat="1" ht="16.95" customHeight="1">
      <c r="A429" s="338"/>
      <c r="B429" s="339"/>
      <c r="C429" s="348" t="s">
        <v>1746</v>
      </c>
      <c r="D429" s="349" t="s">
        <v>1747</v>
      </c>
      <c r="E429" s="350" t="s">
        <v>113</v>
      </c>
      <c r="F429" s="351">
        <v>328.25</v>
      </c>
      <c r="G429" s="338"/>
      <c r="H429" s="339"/>
    </row>
    <row r="430" spans="1:8" s="340" customFormat="1" ht="16.95" customHeight="1">
      <c r="A430" s="338"/>
      <c r="B430" s="339"/>
      <c r="C430" s="352" t="s">
        <v>3</v>
      </c>
      <c r="D430" s="352" t="s">
        <v>1747</v>
      </c>
      <c r="E430" s="353" t="s">
        <v>3</v>
      </c>
      <c r="F430" s="354">
        <v>0</v>
      </c>
      <c r="G430" s="338"/>
      <c r="H430" s="339"/>
    </row>
    <row r="431" spans="1:8" s="340" customFormat="1" ht="16.95" customHeight="1">
      <c r="A431" s="338"/>
      <c r="B431" s="339"/>
      <c r="C431" s="352" t="s">
        <v>3</v>
      </c>
      <c r="D431" s="352" t="s">
        <v>2546</v>
      </c>
      <c r="E431" s="353" t="s">
        <v>3</v>
      </c>
      <c r="F431" s="354">
        <v>328.25</v>
      </c>
      <c r="G431" s="338"/>
      <c r="H431" s="339"/>
    </row>
    <row r="432" spans="1:8" s="340" customFormat="1" ht="16.95" customHeight="1">
      <c r="A432" s="338"/>
      <c r="B432" s="339"/>
      <c r="C432" s="352" t="s">
        <v>1746</v>
      </c>
      <c r="D432" s="352" t="s">
        <v>211</v>
      </c>
      <c r="E432" s="353" t="s">
        <v>3</v>
      </c>
      <c r="F432" s="354">
        <v>328.25</v>
      </c>
      <c r="G432" s="338"/>
      <c r="H432" s="339"/>
    </row>
    <row r="433" spans="1:8" s="340" customFormat="1" ht="16.95" customHeight="1">
      <c r="A433" s="338"/>
      <c r="B433" s="339"/>
      <c r="C433" s="355" t="s">
        <v>3264</v>
      </c>
      <c r="D433" s="338"/>
      <c r="E433" s="338"/>
      <c r="F433" s="338"/>
      <c r="G433" s="338"/>
      <c r="H433" s="339"/>
    </row>
    <row r="434" spans="1:8" s="340" customFormat="1" ht="16.95" customHeight="1">
      <c r="A434" s="338"/>
      <c r="B434" s="339"/>
      <c r="C434" s="352" t="s">
        <v>1951</v>
      </c>
      <c r="D434" s="352" t="s">
        <v>1952</v>
      </c>
      <c r="E434" s="353" t="s">
        <v>113</v>
      </c>
      <c r="F434" s="354">
        <v>328.25</v>
      </c>
      <c r="G434" s="338"/>
      <c r="H434" s="339"/>
    </row>
    <row r="435" spans="1:8" s="340" customFormat="1" ht="20.4">
      <c r="A435" s="338"/>
      <c r="B435" s="339"/>
      <c r="C435" s="352" t="s">
        <v>198</v>
      </c>
      <c r="D435" s="352" t="s">
        <v>199</v>
      </c>
      <c r="E435" s="353" t="s">
        <v>122</v>
      </c>
      <c r="F435" s="354">
        <v>32.825</v>
      </c>
      <c r="G435" s="338"/>
      <c r="H435" s="339"/>
    </row>
    <row r="436" spans="1:8" s="340" customFormat="1" ht="16.95" customHeight="1">
      <c r="A436" s="338"/>
      <c r="B436" s="339"/>
      <c r="C436" s="352" t="s">
        <v>2497</v>
      </c>
      <c r="D436" s="352" t="s">
        <v>2498</v>
      </c>
      <c r="E436" s="353" t="s">
        <v>122</v>
      </c>
      <c r="F436" s="354">
        <v>4545.959</v>
      </c>
      <c r="G436" s="338"/>
      <c r="H436" s="339"/>
    </row>
    <row r="437" spans="1:8" s="340" customFormat="1" ht="16.95" customHeight="1">
      <c r="A437" s="338"/>
      <c r="B437" s="339"/>
      <c r="C437" s="352" t="s">
        <v>1948</v>
      </c>
      <c r="D437" s="352" t="s">
        <v>1949</v>
      </c>
      <c r="E437" s="353" t="s">
        <v>113</v>
      </c>
      <c r="F437" s="354">
        <v>328.25</v>
      </c>
      <c r="G437" s="338"/>
      <c r="H437" s="339"/>
    </row>
    <row r="438" spans="1:8" s="340" customFormat="1" ht="16.95" customHeight="1">
      <c r="A438" s="338"/>
      <c r="B438" s="339"/>
      <c r="C438" s="348" t="s">
        <v>1274</v>
      </c>
      <c r="D438" s="349" t="s">
        <v>1774</v>
      </c>
      <c r="E438" s="350" t="s">
        <v>122</v>
      </c>
      <c r="F438" s="351">
        <v>1890.7</v>
      </c>
      <c r="G438" s="338"/>
      <c r="H438" s="339"/>
    </row>
    <row r="439" spans="1:8" s="340" customFormat="1" ht="16.95" customHeight="1">
      <c r="A439" s="338"/>
      <c r="B439" s="339"/>
      <c r="C439" s="352" t="s">
        <v>3</v>
      </c>
      <c r="D439" s="352" t="s">
        <v>2538</v>
      </c>
      <c r="E439" s="353" t="s">
        <v>3</v>
      </c>
      <c r="F439" s="354">
        <v>94</v>
      </c>
      <c r="G439" s="338"/>
      <c r="H439" s="339"/>
    </row>
    <row r="440" spans="1:8" s="340" customFormat="1" ht="16.95" customHeight="1">
      <c r="A440" s="338"/>
      <c r="B440" s="339"/>
      <c r="C440" s="352" t="s">
        <v>3</v>
      </c>
      <c r="D440" s="352" t="s">
        <v>2539</v>
      </c>
      <c r="E440" s="353" t="s">
        <v>3</v>
      </c>
      <c r="F440" s="354">
        <v>1717.43</v>
      </c>
      <c r="G440" s="338"/>
      <c r="H440" s="339"/>
    </row>
    <row r="441" spans="1:8" s="340" customFormat="1" ht="16.95" customHeight="1">
      <c r="A441" s="338"/>
      <c r="B441" s="339"/>
      <c r="C441" s="352" t="s">
        <v>3</v>
      </c>
      <c r="D441" s="352" t="s">
        <v>2540</v>
      </c>
      <c r="E441" s="353" t="s">
        <v>3</v>
      </c>
      <c r="F441" s="354">
        <v>-117.938</v>
      </c>
      <c r="G441" s="338"/>
      <c r="H441" s="339"/>
    </row>
    <row r="442" spans="1:8" s="340" customFormat="1" ht="16.95" customHeight="1">
      <c r="A442" s="338"/>
      <c r="B442" s="339"/>
      <c r="C442" s="352" t="s">
        <v>3</v>
      </c>
      <c r="D442" s="352" t="s">
        <v>2541</v>
      </c>
      <c r="E442" s="353" t="s">
        <v>3</v>
      </c>
      <c r="F442" s="354">
        <v>197.208</v>
      </c>
      <c r="G442" s="338"/>
      <c r="H442" s="339"/>
    </row>
    <row r="443" spans="1:8" s="340" customFormat="1" ht="16.95" customHeight="1">
      <c r="A443" s="338"/>
      <c r="B443" s="339"/>
      <c r="C443" s="352" t="s">
        <v>1274</v>
      </c>
      <c r="D443" s="352" t="s">
        <v>211</v>
      </c>
      <c r="E443" s="353" t="s">
        <v>3</v>
      </c>
      <c r="F443" s="354">
        <v>1890.7</v>
      </c>
      <c r="G443" s="338"/>
      <c r="H443" s="339"/>
    </row>
    <row r="444" spans="1:8" s="340" customFormat="1" ht="16.95" customHeight="1">
      <c r="A444" s="338"/>
      <c r="B444" s="339"/>
      <c r="C444" s="355" t="s">
        <v>3264</v>
      </c>
      <c r="D444" s="338"/>
      <c r="E444" s="338"/>
      <c r="F444" s="338"/>
      <c r="G444" s="338"/>
      <c r="H444" s="339"/>
    </row>
    <row r="445" spans="1:8" s="340" customFormat="1" ht="20.4">
      <c r="A445" s="338"/>
      <c r="B445" s="339"/>
      <c r="C445" s="352" t="s">
        <v>1934</v>
      </c>
      <c r="D445" s="352" t="s">
        <v>1935</v>
      </c>
      <c r="E445" s="353" t="s">
        <v>122</v>
      </c>
      <c r="F445" s="354">
        <v>1890.7</v>
      </c>
      <c r="G445" s="338"/>
      <c r="H445" s="339"/>
    </row>
    <row r="446" spans="1:8" s="340" customFormat="1" ht="16.95" customHeight="1">
      <c r="A446" s="338"/>
      <c r="B446" s="339"/>
      <c r="C446" s="352" t="s">
        <v>1686</v>
      </c>
      <c r="D446" s="352" t="s">
        <v>1687</v>
      </c>
      <c r="E446" s="353" t="s">
        <v>122</v>
      </c>
      <c r="F446" s="354">
        <v>4086.073</v>
      </c>
      <c r="G446" s="338"/>
      <c r="H446" s="339"/>
    </row>
    <row r="447" spans="1:8" s="340" customFormat="1" ht="16.95" customHeight="1">
      <c r="A447" s="338"/>
      <c r="B447" s="339"/>
      <c r="C447" s="348" t="s">
        <v>2456</v>
      </c>
      <c r="D447" s="349" t="s">
        <v>2457</v>
      </c>
      <c r="E447" s="350" t="s">
        <v>117</v>
      </c>
      <c r="F447" s="351">
        <v>251</v>
      </c>
      <c r="G447" s="338"/>
      <c r="H447" s="339"/>
    </row>
    <row r="448" spans="1:8" s="340" customFormat="1" ht="16.95" customHeight="1">
      <c r="A448" s="338"/>
      <c r="B448" s="339"/>
      <c r="C448" s="352" t="s">
        <v>3</v>
      </c>
      <c r="D448" s="352" t="s">
        <v>2586</v>
      </c>
      <c r="E448" s="353" t="s">
        <v>3</v>
      </c>
      <c r="F448" s="354">
        <v>251</v>
      </c>
      <c r="G448" s="338"/>
      <c r="H448" s="339"/>
    </row>
    <row r="449" spans="1:8" s="340" customFormat="1" ht="16.95" customHeight="1">
      <c r="A449" s="338"/>
      <c r="B449" s="339"/>
      <c r="C449" s="352" t="s">
        <v>2456</v>
      </c>
      <c r="D449" s="352" t="s">
        <v>211</v>
      </c>
      <c r="E449" s="353" t="s">
        <v>3</v>
      </c>
      <c r="F449" s="354">
        <v>251</v>
      </c>
      <c r="G449" s="338"/>
      <c r="H449" s="339"/>
    </row>
    <row r="450" spans="1:8" s="340" customFormat="1" ht="16.95" customHeight="1">
      <c r="A450" s="338"/>
      <c r="B450" s="339"/>
      <c r="C450" s="355" t="s">
        <v>3264</v>
      </c>
      <c r="D450" s="338"/>
      <c r="E450" s="338"/>
      <c r="F450" s="338"/>
      <c r="G450" s="338"/>
      <c r="H450" s="339"/>
    </row>
    <row r="451" spans="1:8" s="340" customFormat="1" ht="16.95" customHeight="1">
      <c r="A451" s="338"/>
      <c r="B451" s="339"/>
      <c r="C451" s="352" t="s">
        <v>2583</v>
      </c>
      <c r="D451" s="352" t="s">
        <v>2584</v>
      </c>
      <c r="E451" s="353" t="s">
        <v>117</v>
      </c>
      <c r="F451" s="354">
        <v>251</v>
      </c>
      <c r="G451" s="338"/>
      <c r="H451" s="339"/>
    </row>
    <row r="452" spans="1:8" s="340" customFormat="1" ht="16.95" customHeight="1">
      <c r="A452" s="338"/>
      <c r="B452" s="339"/>
      <c r="C452" s="352" t="s">
        <v>2497</v>
      </c>
      <c r="D452" s="352" t="s">
        <v>2498</v>
      </c>
      <c r="E452" s="353" t="s">
        <v>122</v>
      </c>
      <c r="F452" s="354">
        <v>4545.959</v>
      </c>
      <c r="G452" s="338"/>
      <c r="H452" s="339"/>
    </row>
    <row r="453" spans="1:8" s="340" customFormat="1" ht="16.95" customHeight="1">
      <c r="A453" s="338"/>
      <c r="B453" s="339"/>
      <c r="C453" s="352" t="s">
        <v>1304</v>
      </c>
      <c r="D453" s="352" t="s">
        <v>1305</v>
      </c>
      <c r="E453" s="353" t="s">
        <v>113</v>
      </c>
      <c r="F453" s="354">
        <v>13662.48</v>
      </c>
      <c r="G453" s="338"/>
      <c r="H453" s="339"/>
    </row>
    <row r="454" spans="1:8" s="340" customFormat="1" ht="20.4">
      <c r="A454" s="338"/>
      <c r="B454" s="339"/>
      <c r="C454" s="352" t="s">
        <v>1934</v>
      </c>
      <c r="D454" s="352" t="s">
        <v>1935</v>
      </c>
      <c r="E454" s="353" t="s">
        <v>122</v>
      </c>
      <c r="F454" s="354">
        <v>1890.7</v>
      </c>
      <c r="G454" s="338"/>
      <c r="H454" s="339"/>
    </row>
    <row r="455" spans="1:8" s="340" customFormat="1" ht="16.95" customHeight="1">
      <c r="A455" s="338"/>
      <c r="B455" s="339"/>
      <c r="C455" s="352" t="s">
        <v>1381</v>
      </c>
      <c r="D455" s="352" t="s">
        <v>1382</v>
      </c>
      <c r="E455" s="353" t="s">
        <v>122</v>
      </c>
      <c r="F455" s="354">
        <v>379.584</v>
      </c>
      <c r="G455" s="338"/>
      <c r="H455" s="339"/>
    </row>
    <row r="456" spans="1:8" s="340" customFormat="1" ht="16.95" customHeight="1">
      <c r="A456" s="338"/>
      <c r="B456" s="339"/>
      <c r="C456" s="352" t="s">
        <v>2632</v>
      </c>
      <c r="D456" s="352" t="s">
        <v>2633</v>
      </c>
      <c r="E456" s="353" t="s">
        <v>117</v>
      </c>
      <c r="F456" s="354">
        <v>251</v>
      </c>
      <c r="G456" s="338"/>
      <c r="H456" s="339"/>
    </row>
    <row r="457" spans="1:8" s="340" customFormat="1" ht="16.95" customHeight="1">
      <c r="A457" s="338"/>
      <c r="B457" s="339"/>
      <c r="C457" s="352" t="s">
        <v>2635</v>
      </c>
      <c r="D457" s="352" t="s">
        <v>2636</v>
      </c>
      <c r="E457" s="353" t="s">
        <v>117</v>
      </c>
      <c r="F457" s="354">
        <v>251</v>
      </c>
      <c r="G457" s="338"/>
      <c r="H457" s="339"/>
    </row>
    <row r="458" spans="1:8" s="340" customFormat="1" ht="16.95" customHeight="1">
      <c r="A458" s="338"/>
      <c r="B458" s="339"/>
      <c r="C458" s="352" t="s">
        <v>2657</v>
      </c>
      <c r="D458" s="352" t="s">
        <v>2658</v>
      </c>
      <c r="E458" s="353" t="s">
        <v>117</v>
      </c>
      <c r="F458" s="354">
        <v>251</v>
      </c>
      <c r="G458" s="338"/>
      <c r="H458" s="339"/>
    </row>
    <row r="459" spans="1:8" s="340" customFormat="1" ht="16.95" customHeight="1">
      <c r="A459" s="338"/>
      <c r="B459" s="339"/>
      <c r="C459" s="352" t="s">
        <v>2661</v>
      </c>
      <c r="D459" s="352" t="s">
        <v>2662</v>
      </c>
      <c r="E459" s="353" t="s">
        <v>117</v>
      </c>
      <c r="F459" s="354">
        <v>235</v>
      </c>
      <c r="G459" s="338"/>
      <c r="H459" s="339"/>
    </row>
    <row r="460" spans="1:8" s="340" customFormat="1" ht="16.95" customHeight="1">
      <c r="A460" s="338"/>
      <c r="B460" s="339"/>
      <c r="C460" s="352" t="s">
        <v>2587</v>
      </c>
      <c r="D460" s="352" t="s">
        <v>2588</v>
      </c>
      <c r="E460" s="353" t="s">
        <v>117</v>
      </c>
      <c r="F460" s="354">
        <v>251</v>
      </c>
      <c r="G460" s="338"/>
      <c r="H460" s="339"/>
    </row>
    <row r="461" spans="1:8" s="340" customFormat="1" ht="16.95" customHeight="1">
      <c r="A461" s="338"/>
      <c r="B461" s="339"/>
      <c r="C461" s="348" t="s">
        <v>2461</v>
      </c>
      <c r="D461" s="349" t="s">
        <v>2462</v>
      </c>
      <c r="E461" s="350" t="s">
        <v>117</v>
      </c>
      <c r="F461" s="351">
        <v>16</v>
      </c>
      <c r="G461" s="338"/>
      <c r="H461" s="339"/>
    </row>
    <row r="462" spans="1:8" s="340" customFormat="1" ht="16.95" customHeight="1">
      <c r="A462" s="338"/>
      <c r="B462" s="339"/>
      <c r="C462" s="352" t="s">
        <v>3</v>
      </c>
      <c r="D462" s="352" t="s">
        <v>261</v>
      </c>
      <c r="E462" s="353" t="s">
        <v>3</v>
      </c>
      <c r="F462" s="354">
        <v>16</v>
      </c>
      <c r="G462" s="338"/>
      <c r="H462" s="339"/>
    </row>
    <row r="463" spans="1:8" s="340" customFormat="1" ht="16.95" customHeight="1">
      <c r="A463" s="338"/>
      <c r="B463" s="339"/>
      <c r="C463" s="352" t="s">
        <v>2461</v>
      </c>
      <c r="D463" s="352" t="s">
        <v>211</v>
      </c>
      <c r="E463" s="353" t="s">
        <v>3</v>
      </c>
      <c r="F463" s="354">
        <v>16</v>
      </c>
      <c r="G463" s="338"/>
      <c r="H463" s="339"/>
    </row>
    <row r="464" spans="1:8" s="340" customFormat="1" ht="16.95" customHeight="1">
      <c r="A464" s="338"/>
      <c r="B464" s="339"/>
      <c r="C464" s="355" t="s">
        <v>3264</v>
      </c>
      <c r="D464" s="338"/>
      <c r="E464" s="338"/>
      <c r="F464" s="338"/>
      <c r="G464" s="338"/>
      <c r="H464" s="339"/>
    </row>
    <row r="465" spans="1:8" s="340" customFormat="1" ht="16.95" customHeight="1">
      <c r="A465" s="338"/>
      <c r="B465" s="339"/>
      <c r="C465" s="352" t="s">
        <v>2509</v>
      </c>
      <c r="D465" s="352" t="s">
        <v>2510</v>
      </c>
      <c r="E465" s="353" t="s">
        <v>117</v>
      </c>
      <c r="F465" s="354">
        <v>16</v>
      </c>
      <c r="G465" s="338"/>
      <c r="H465" s="339"/>
    </row>
    <row r="466" spans="1:8" s="340" customFormat="1" ht="16.95" customHeight="1">
      <c r="A466" s="338"/>
      <c r="B466" s="339"/>
      <c r="C466" s="352" t="s">
        <v>2497</v>
      </c>
      <c r="D466" s="352" t="s">
        <v>2498</v>
      </c>
      <c r="E466" s="353" t="s">
        <v>122</v>
      </c>
      <c r="F466" s="354">
        <v>4545.959</v>
      </c>
      <c r="G466" s="338"/>
      <c r="H466" s="339"/>
    </row>
    <row r="467" spans="1:8" s="340" customFormat="1" ht="16.95" customHeight="1">
      <c r="A467" s="338"/>
      <c r="B467" s="339"/>
      <c r="C467" s="352" t="s">
        <v>1304</v>
      </c>
      <c r="D467" s="352" t="s">
        <v>1305</v>
      </c>
      <c r="E467" s="353" t="s">
        <v>113</v>
      </c>
      <c r="F467" s="354">
        <v>13662.48</v>
      </c>
      <c r="G467" s="338"/>
      <c r="H467" s="339"/>
    </row>
    <row r="468" spans="1:8" s="340" customFormat="1" ht="20.4">
      <c r="A468" s="338"/>
      <c r="B468" s="339"/>
      <c r="C468" s="352" t="s">
        <v>1934</v>
      </c>
      <c r="D468" s="352" t="s">
        <v>1935</v>
      </c>
      <c r="E468" s="353" t="s">
        <v>122</v>
      </c>
      <c r="F468" s="354">
        <v>1890.7</v>
      </c>
      <c r="G468" s="338"/>
      <c r="H468" s="339"/>
    </row>
    <row r="469" spans="1:8" s="340" customFormat="1" ht="16.95" customHeight="1">
      <c r="A469" s="338"/>
      <c r="B469" s="339"/>
      <c r="C469" s="352" t="s">
        <v>2703</v>
      </c>
      <c r="D469" s="352" t="s">
        <v>2704</v>
      </c>
      <c r="E469" s="353" t="s">
        <v>117</v>
      </c>
      <c r="F469" s="354">
        <v>16</v>
      </c>
      <c r="G469" s="338"/>
      <c r="H469" s="339"/>
    </row>
    <row r="470" spans="1:8" s="340" customFormat="1" ht="16.95" customHeight="1">
      <c r="A470" s="338"/>
      <c r="B470" s="339"/>
      <c r="C470" s="352" t="s">
        <v>1381</v>
      </c>
      <c r="D470" s="352" t="s">
        <v>1382</v>
      </c>
      <c r="E470" s="353" t="s">
        <v>122</v>
      </c>
      <c r="F470" s="354">
        <v>379.584</v>
      </c>
      <c r="G470" s="338"/>
      <c r="H470" s="339"/>
    </row>
    <row r="471" spans="1:8" s="340" customFormat="1" ht="16.95" customHeight="1">
      <c r="A471" s="338"/>
      <c r="B471" s="339"/>
      <c r="C471" s="352" t="s">
        <v>2597</v>
      </c>
      <c r="D471" s="352" t="s">
        <v>2598</v>
      </c>
      <c r="E471" s="353" t="s">
        <v>117</v>
      </c>
      <c r="F471" s="354">
        <v>16</v>
      </c>
      <c r="G471" s="338"/>
      <c r="H471" s="339"/>
    </row>
    <row r="472" spans="1:8" s="340" customFormat="1" ht="16.95" customHeight="1">
      <c r="A472" s="338"/>
      <c r="B472" s="339"/>
      <c r="C472" s="352" t="s">
        <v>2661</v>
      </c>
      <c r="D472" s="352" t="s">
        <v>2662</v>
      </c>
      <c r="E472" s="353" t="s">
        <v>117</v>
      </c>
      <c r="F472" s="354">
        <v>235</v>
      </c>
      <c r="G472" s="338"/>
      <c r="H472" s="339"/>
    </row>
    <row r="473" spans="1:8" s="340" customFormat="1" ht="16.95" customHeight="1">
      <c r="A473" s="338"/>
      <c r="B473" s="339"/>
      <c r="C473" s="352" t="s">
        <v>2601</v>
      </c>
      <c r="D473" s="352" t="s">
        <v>2602</v>
      </c>
      <c r="E473" s="353" t="s">
        <v>117</v>
      </c>
      <c r="F473" s="354">
        <v>16</v>
      </c>
      <c r="G473" s="338"/>
      <c r="H473" s="339"/>
    </row>
    <row r="474" spans="1:8" s="340" customFormat="1" ht="16.95" customHeight="1">
      <c r="A474" s="338"/>
      <c r="B474" s="339"/>
      <c r="C474" s="348" t="s">
        <v>2459</v>
      </c>
      <c r="D474" s="349" t="s">
        <v>2460</v>
      </c>
      <c r="E474" s="350" t="s">
        <v>117</v>
      </c>
      <c r="F474" s="351">
        <v>16</v>
      </c>
      <c r="G474" s="338"/>
      <c r="H474" s="339"/>
    </row>
    <row r="475" spans="1:8" s="340" customFormat="1" ht="16.95" customHeight="1">
      <c r="A475" s="338"/>
      <c r="B475" s="339"/>
      <c r="C475" s="352" t="s">
        <v>3</v>
      </c>
      <c r="D475" s="352" t="s">
        <v>261</v>
      </c>
      <c r="E475" s="353" t="s">
        <v>3</v>
      </c>
      <c r="F475" s="354">
        <v>16</v>
      </c>
      <c r="G475" s="338"/>
      <c r="H475" s="339"/>
    </row>
    <row r="476" spans="1:8" s="340" customFormat="1" ht="16.95" customHeight="1">
      <c r="A476" s="338"/>
      <c r="B476" s="339"/>
      <c r="C476" s="352" t="s">
        <v>2459</v>
      </c>
      <c r="D476" s="352" t="s">
        <v>211</v>
      </c>
      <c r="E476" s="353" t="s">
        <v>3</v>
      </c>
      <c r="F476" s="354">
        <v>16</v>
      </c>
      <c r="G476" s="338"/>
      <c r="H476" s="339"/>
    </row>
    <row r="477" spans="1:8" s="340" customFormat="1" ht="16.95" customHeight="1">
      <c r="A477" s="338"/>
      <c r="B477" s="339"/>
      <c r="C477" s="355" t="s">
        <v>3264</v>
      </c>
      <c r="D477" s="338"/>
      <c r="E477" s="338"/>
      <c r="F477" s="338"/>
      <c r="G477" s="338"/>
      <c r="H477" s="339"/>
    </row>
    <row r="478" spans="1:8" s="340" customFormat="1" ht="16.95" customHeight="1">
      <c r="A478" s="338"/>
      <c r="B478" s="339"/>
      <c r="C478" s="352" t="s">
        <v>2512</v>
      </c>
      <c r="D478" s="352" t="s">
        <v>2513</v>
      </c>
      <c r="E478" s="353" t="s">
        <v>117</v>
      </c>
      <c r="F478" s="354">
        <v>16</v>
      </c>
      <c r="G478" s="338"/>
      <c r="H478" s="339"/>
    </row>
    <row r="479" spans="1:8" s="340" customFormat="1" ht="16.95" customHeight="1">
      <c r="A479" s="338"/>
      <c r="B479" s="339"/>
      <c r="C479" s="352" t="s">
        <v>2497</v>
      </c>
      <c r="D479" s="352" t="s">
        <v>2498</v>
      </c>
      <c r="E479" s="353" t="s">
        <v>122</v>
      </c>
      <c r="F479" s="354">
        <v>4545.959</v>
      </c>
      <c r="G479" s="338"/>
      <c r="H479" s="339"/>
    </row>
    <row r="480" spans="1:8" s="340" customFormat="1" ht="16.95" customHeight="1">
      <c r="A480" s="338"/>
      <c r="B480" s="339"/>
      <c r="C480" s="352" t="s">
        <v>1304</v>
      </c>
      <c r="D480" s="352" t="s">
        <v>1305</v>
      </c>
      <c r="E480" s="353" t="s">
        <v>113</v>
      </c>
      <c r="F480" s="354">
        <v>13662.48</v>
      </c>
      <c r="G480" s="338"/>
      <c r="H480" s="339"/>
    </row>
    <row r="481" spans="1:8" s="340" customFormat="1" ht="16.95" customHeight="1">
      <c r="A481" s="338"/>
      <c r="B481" s="339"/>
      <c r="C481" s="352" t="s">
        <v>1686</v>
      </c>
      <c r="D481" s="352" t="s">
        <v>1687</v>
      </c>
      <c r="E481" s="353" t="s">
        <v>122</v>
      </c>
      <c r="F481" s="354">
        <v>4086.073</v>
      </c>
      <c r="G481" s="338"/>
      <c r="H481" s="339"/>
    </row>
    <row r="482" spans="1:8" s="340" customFormat="1" ht="20.4">
      <c r="A482" s="338"/>
      <c r="B482" s="339"/>
      <c r="C482" s="352" t="s">
        <v>1934</v>
      </c>
      <c r="D482" s="352" t="s">
        <v>1935</v>
      </c>
      <c r="E482" s="353" t="s">
        <v>122</v>
      </c>
      <c r="F482" s="354">
        <v>1890.7</v>
      </c>
      <c r="G482" s="338"/>
      <c r="H482" s="339"/>
    </row>
    <row r="483" spans="1:8" s="340" customFormat="1" ht="16.95" customHeight="1">
      <c r="A483" s="338"/>
      <c r="B483" s="339"/>
      <c r="C483" s="352" t="s">
        <v>2707</v>
      </c>
      <c r="D483" s="352" t="s">
        <v>2708</v>
      </c>
      <c r="E483" s="353" t="s">
        <v>117</v>
      </c>
      <c r="F483" s="354">
        <v>16</v>
      </c>
      <c r="G483" s="338"/>
      <c r="H483" s="339"/>
    </row>
    <row r="484" spans="1:8" s="340" customFormat="1" ht="16.95" customHeight="1">
      <c r="A484" s="338"/>
      <c r="B484" s="339"/>
      <c r="C484" s="352" t="s">
        <v>1381</v>
      </c>
      <c r="D484" s="352" t="s">
        <v>1382</v>
      </c>
      <c r="E484" s="353" t="s">
        <v>122</v>
      </c>
      <c r="F484" s="354">
        <v>379.584</v>
      </c>
      <c r="G484" s="338"/>
      <c r="H484" s="339"/>
    </row>
    <row r="485" spans="1:8" s="340" customFormat="1" ht="16.95" customHeight="1">
      <c r="A485" s="338"/>
      <c r="B485" s="339"/>
      <c r="C485" s="352" t="s">
        <v>2672</v>
      </c>
      <c r="D485" s="352" t="s">
        <v>2673</v>
      </c>
      <c r="E485" s="353" t="s">
        <v>117</v>
      </c>
      <c r="F485" s="354">
        <v>16</v>
      </c>
      <c r="G485" s="338"/>
      <c r="H485" s="339"/>
    </row>
    <row r="486" spans="1:8" s="340" customFormat="1" ht="16.95" customHeight="1">
      <c r="A486" s="338"/>
      <c r="B486" s="339"/>
      <c r="C486" s="352" t="s">
        <v>2675</v>
      </c>
      <c r="D486" s="352" t="s">
        <v>2676</v>
      </c>
      <c r="E486" s="353" t="s">
        <v>117</v>
      </c>
      <c r="F486" s="354">
        <v>16</v>
      </c>
      <c r="G486" s="338"/>
      <c r="H486" s="339"/>
    </row>
    <row r="487" spans="1:8" s="340" customFormat="1" ht="16.95" customHeight="1">
      <c r="A487" s="338"/>
      <c r="B487" s="339"/>
      <c r="C487" s="348" t="s">
        <v>2464</v>
      </c>
      <c r="D487" s="349" t="s">
        <v>1763</v>
      </c>
      <c r="E487" s="350" t="s">
        <v>117</v>
      </c>
      <c r="F487" s="351">
        <v>398.4</v>
      </c>
      <c r="G487" s="338"/>
      <c r="H487" s="339"/>
    </row>
    <row r="488" spans="1:8" s="340" customFormat="1" ht="16.95" customHeight="1">
      <c r="A488" s="338"/>
      <c r="B488" s="339"/>
      <c r="C488" s="352" t="s">
        <v>3</v>
      </c>
      <c r="D488" s="352" t="s">
        <v>2593</v>
      </c>
      <c r="E488" s="353" t="s">
        <v>3</v>
      </c>
      <c r="F488" s="354">
        <v>398.4</v>
      </c>
      <c r="G488" s="338"/>
      <c r="H488" s="339"/>
    </row>
    <row r="489" spans="1:8" s="340" customFormat="1" ht="16.95" customHeight="1">
      <c r="A489" s="338"/>
      <c r="B489" s="339"/>
      <c r="C489" s="352" t="s">
        <v>2464</v>
      </c>
      <c r="D489" s="352" t="s">
        <v>211</v>
      </c>
      <c r="E489" s="353" t="s">
        <v>3</v>
      </c>
      <c r="F489" s="354">
        <v>398.4</v>
      </c>
      <c r="G489" s="338"/>
      <c r="H489" s="339"/>
    </row>
    <row r="490" spans="1:8" s="340" customFormat="1" ht="16.95" customHeight="1">
      <c r="A490" s="338"/>
      <c r="B490" s="339"/>
      <c r="C490" s="355" t="s">
        <v>3264</v>
      </c>
      <c r="D490" s="338"/>
      <c r="E490" s="338"/>
      <c r="F490" s="338"/>
      <c r="G490" s="338"/>
      <c r="H490" s="339"/>
    </row>
    <row r="491" spans="1:8" s="340" customFormat="1" ht="16.95" customHeight="1">
      <c r="A491" s="338"/>
      <c r="B491" s="339"/>
      <c r="C491" s="352" t="s">
        <v>2590</v>
      </c>
      <c r="D491" s="352" t="s">
        <v>2591</v>
      </c>
      <c r="E491" s="353" t="s">
        <v>117</v>
      </c>
      <c r="F491" s="354">
        <v>398.4</v>
      </c>
      <c r="G491" s="338"/>
      <c r="H491" s="339"/>
    </row>
    <row r="492" spans="1:8" s="340" customFormat="1" ht="16.95" customHeight="1">
      <c r="A492" s="338"/>
      <c r="B492" s="339"/>
      <c r="C492" s="352" t="s">
        <v>2497</v>
      </c>
      <c r="D492" s="352" t="s">
        <v>2498</v>
      </c>
      <c r="E492" s="353" t="s">
        <v>122</v>
      </c>
      <c r="F492" s="354">
        <v>4545.959</v>
      </c>
      <c r="G492" s="338"/>
      <c r="H492" s="339"/>
    </row>
    <row r="493" spans="1:8" s="340" customFormat="1" ht="16.95" customHeight="1">
      <c r="A493" s="338"/>
      <c r="B493" s="339"/>
      <c r="C493" s="352" t="s">
        <v>1304</v>
      </c>
      <c r="D493" s="352" t="s">
        <v>1305</v>
      </c>
      <c r="E493" s="353" t="s">
        <v>113</v>
      </c>
      <c r="F493" s="354">
        <v>13662.48</v>
      </c>
      <c r="G493" s="338"/>
      <c r="H493" s="339"/>
    </row>
    <row r="494" spans="1:8" s="340" customFormat="1" ht="20.4">
      <c r="A494" s="338"/>
      <c r="B494" s="339"/>
      <c r="C494" s="352" t="s">
        <v>1934</v>
      </c>
      <c r="D494" s="352" t="s">
        <v>1935</v>
      </c>
      <c r="E494" s="353" t="s">
        <v>122</v>
      </c>
      <c r="F494" s="354">
        <v>1890.7</v>
      </c>
      <c r="G494" s="338"/>
      <c r="H494" s="339"/>
    </row>
    <row r="495" spans="1:8" s="340" customFormat="1" ht="16.95" customHeight="1">
      <c r="A495" s="338"/>
      <c r="B495" s="339"/>
      <c r="C495" s="352" t="s">
        <v>1381</v>
      </c>
      <c r="D495" s="352" t="s">
        <v>1382</v>
      </c>
      <c r="E495" s="353" t="s">
        <v>122</v>
      </c>
      <c r="F495" s="354">
        <v>379.584</v>
      </c>
      <c r="G495" s="338"/>
      <c r="H495" s="339"/>
    </row>
    <row r="496" spans="1:8" s="340" customFormat="1" ht="16.95" customHeight="1">
      <c r="A496" s="338"/>
      <c r="B496" s="339"/>
      <c r="C496" s="352" t="s">
        <v>2594</v>
      </c>
      <c r="D496" s="352" t="s">
        <v>2595</v>
      </c>
      <c r="E496" s="353" t="s">
        <v>117</v>
      </c>
      <c r="F496" s="354">
        <v>398.4</v>
      </c>
      <c r="G496" s="338"/>
      <c r="H496" s="339"/>
    </row>
    <row r="497" spans="1:8" s="340" customFormat="1" ht="16.95" customHeight="1">
      <c r="A497" s="338"/>
      <c r="B497" s="339"/>
      <c r="C497" s="348" t="s">
        <v>1279</v>
      </c>
      <c r="D497" s="349" t="s">
        <v>1763</v>
      </c>
      <c r="E497" s="350" t="s">
        <v>117</v>
      </c>
      <c r="F497" s="351">
        <v>2418</v>
      </c>
      <c r="G497" s="338"/>
      <c r="H497" s="339"/>
    </row>
    <row r="498" spans="1:8" s="340" customFormat="1" ht="16.95" customHeight="1">
      <c r="A498" s="338"/>
      <c r="B498" s="339"/>
      <c r="C498" s="352" t="s">
        <v>3</v>
      </c>
      <c r="D498" s="352" t="s">
        <v>2607</v>
      </c>
      <c r="E498" s="353" t="s">
        <v>3</v>
      </c>
      <c r="F498" s="354">
        <v>404</v>
      </c>
      <c r="G498" s="338"/>
      <c r="H498" s="339"/>
    </row>
    <row r="499" spans="1:8" s="340" customFormat="1" ht="16.95" customHeight="1">
      <c r="A499" s="338"/>
      <c r="B499" s="339"/>
      <c r="C499" s="352" t="s">
        <v>3</v>
      </c>
      <c r="D499" s="352" t="s">
        <v>2608</v>
      </c>
      <c r="E499" s="353" t="s">
        <v>3</v>
      </c>
      <c r="F499" s="354">
        <v>596.5</v>
      </c>
      <c r="G499" s="338"/>
      <c r="H499" s="339"/>
    </row>
    <row r="500" spans="1:8" s="340" customFormat="1" ht="16.95" customHeight="1">
      <c r="A500" s="338"/>
      <c r="B500" s="339"/>
      <c r="C500" s="352" t="s">
        <v>3</v>
      </c>
      <c r="D500" s="352" t="s">
        <v>2609</v>
      </c>
      <c r="E500" s="353" t="s">
        <v>3</v>
      </c>
      <c r="F500" s="354">
        <v>405</v>
      </c>
      <c r="G500" s="338"/>
      <c r="H500" s="339"/>
    </row>
    <row r="501" spans="1:8" s="340" customFormat="1" ht="16.95" customHeight="1">
      <c r="A501" s="338"/>
      <c r="B501" s="339"/>
      <c r="C501" s="352" t="s">
        <v>3</v>
      </c>
      <c r="D501" s="352" t="s">
        <v>2610</v>
      </c>
      <c r="E501" s="353" t="s">
        <v>3</v>
      </c>
      <c r="F501" s="354">
        <v>91.5</v>
      </c>
      <c r="G501" s="338"/>
      <c r="H501" s="339"/>
    </row>
    <row r="502" spans="1:8" s="340" customFormat="1" ht="16.95" customHeight="1">
      <c r="A502" s="338"/>
      <c r="B502" s="339"/>
      <c r="C502" s="352" t="s">
        <v>3</v>
      </c>
      <c r="D502" s="352" t="s">
        <v>2611</v>
      </c>
      <c r="E502" s="353" t="s">
        <v>3</v>
      </c>
      <c r="F502" s="354">
        <v>48.5</v>
      </c>
      <c r="G502" s="338"/>
      <c r="H502" s="339"/>
    </row>
    <row r="503" spans="1:8" s="340" customFormat="1" ht="16.95" customHeight="1">
      <c r="A503" s="338"/>
      <c r="B503" s="339"/>
      <c r="C503" s="352" t="s">
        <v>3</v>
      </c>
      <c r="D503" s="352" t="s">
        <v>2612</v>
      </c>
      <c r="E503" s="353" t="s">
        <v>3</v>
      </c>
      <c r="F503" s="354">
        <v>66.5</v>
      </c>
      <c r="G503" s="338"/>
      <c r="H503" s="339"/>
    </row>
    <row r="504" spans="1:8" s="340" customFormat="1" ht="16.95" customHeight="1">
      <c r="A504" s="338"/>
      <c r="B504" s="339"/>
      <c r="C504" s="352" t="s">
        <v>3</v>
      </c>
      <c r="D504" s="352" t="s">
        <v>2613</v>
      </c>
      <c r="E504" s="353" t="s">
        <v>3</v>
      </c>
      <c r="F504" s="354">
        <v>308</v>
      </c>
      <c r="G504" s="338"/>
      <c r="H504" s="339"/>
    </row>
    <row r="505" spans="1:8" s="340" customFormat="1" ht="16.95" customHeight="1">
      <c r="A505" s="338"/>
      <c r="B505" s="339"/>
      <c r="C505" s="352" t="s">
        <v>3</v>
      </c>
      <c r="D505" s="352" t="s">
        <v>2614</v>
      </c>
      <c r="E505" s="353" t="s">
        <v>3</v>
      </c>
      <c r="F505" s="354">
        <v>25.5</v>
      </c>
      <c r="G505" s="338"/>
      <c r="H505" s="339"/>
    </row>
    <row r="506" spans="1:8" s="340" customFormat="1" ht="16.95" customHeight="1">
      <c r="A506" s="338"/>
      <c r="B506" s="339"/>
      <c r="C506" s="352" t="s">
        <v>3</v>
      </c>
      <c r="D506" s="352" t="s">
        <v>2615</v>
      </c>
      <c r="E506" s="353" t="s">
        <v>3</v>
      </c>
      <c r="F506" s="354">
        <v>209.5</v>
      </c>
      <c r="G506" s="338"/>
      <c r="H506" s="339"/>
    </row>
    <row r="507" spans="1:8" s="340" customFormat="1" ht="16.95" customHeight="1">
      <c r="A507" s="338"/>
      <c r="B507" s="339"/>
      <c r="C507" s="352" t="s">
        <v>3</v>
      </c>
      <c r="D507" s="352" t="s">
        <v>2616</v>
      </c>
      <c r="E507" s="353" t="s">
        <v>3</v>
      </c>
      <c r="F507" s="354">
        <v>263</v>
      </c>
      <c r="G507" s="338"/>
      <c r="H507" s="339"/>
    </row>
    <row r="508" spans="1:8" s="340" customFormat="1" ht="16.95" customHeight="1">
      <c r="A508" s="338"/>
      <c r="B508" s="339"/>
      <c r="C508" s="352" t="s">
        <v>1279</v>
      </c>
      <c r="D508" s="352" t="s">
        <v>211</v>
      </c>
      <c r="E508" s="353" t="s">
        <v>3</v>
      </c>
      <c r="F508" s="354">
        <v>2418</v>
      </c>
      <c r="G508" s="338"/>
      <c r="H508" s="339"/>
    </row>
    <row r="509" spans="1:8" s="340" customFormat="1" ht="16.95" customHeight="1">
      <c r="A509" s="338"/>
      <c r="B509" s="339"/>
      <c r="C509" s="355" t="s">
        <v>3264</v>
      </c>
      <c r="D509" s="338"/>
      <c r="E509" s="338"/>
      <c r="F509" s="338"/>
      <c r="G509" s="338"/>
      <c r="H509" s="339"/>
    </row>
    <row r="510" spans="1:8" s="340" customFormat="1" ht="16.95" customHeight="1">
      <c r="A510" s="338"/>
      <c r="B510" s="339"/>
      <c r="C510" s="352" t="s">
        <v>2604</v>
      </c>
      <c r="D510" s="352" t="s">
        <v>2605</v>
      </c>
      <c r="E510" s="353" t="s">
        <v>117</v>
      </c>
      <c r="F510" s="354">
        <v>2418</v>
      </c>
      <c r="G510" s="338"/>
      <c r="H510" s="339"/>
    </row>
    <row r="511" spans="1:8" s="340" customFormat="1" ht="16.95" customHeight="1">
      <c r="A511" s="338"/>
      <c r="B511" s="339"/>
      <c r="C511" s="352" t="s">
        <v>2497</v>
      </c>
      <c r="D511" s="352" t="s">
        <v>2498</v>
      </c>
      <c r="E511" s="353" t="s">
        <v>122</v>
      </c>
      <c r="F511" s="354">
        <v>4545.959</v>
      </c>
      <c r="G511" s="338"/>
      <c r="H511" s="339"/>
    </row>
    <row r="512" spans="1:8" s="340" customFormat="1" ht="16.95" customHeight="1">
      <c r="A512" s="338"/>
      <c r="B512" s="339"/>
      <c r="C512" s="352" t="s">
        <v>1304</v>
      </c>
      <c r="D512" s="352" t="s">
        <v>1305</v>
      </c>
      <c r="E512" s="353" t="s">
        <v>113</v>
      </c>
      <c r="F512" s="354">
        <v>13662.48</v>
      </c>
      <c r="G512" s="338"/>
      <c r="H512" s="339"/>
    </row>
    <row r="513" spans="1:8" s="340" customFormat="1" ht="16.95" customHeight="1">
      <c r="A513" s="338"/>
      <c r="B513" s="339"/>
      <c r="C513" s="352" t="s">
        <v>1686</v>
      </c>
      <c r="D513" s="352" t="s">
        <v>1687</v>
      </c>
      <c r="E513" s="353" t="s">
        <v>122</v>
      </c>
      <c r="F513" s="354">
        <v>4086.073</v>
      </c>
      <c r="G513" s="338"/>
      <c r="H513" s="339"/>
    </row>
    <row r="514" spans="1:8" s="340" customFormat="1" ht="20.4">
      <c r="A514" s="338"/>
      <c r="B514" s="339"/>
      <c r="C514" s="352" t="s">
        <v>1934</v>
      </c>
      <c r="D514" s="352" t="s">
        <v>1935</v>
      </c>
      <c r="E514" s="353" t="s">
        <v>122</v>
      </c>
      <c r="F514" s="354">
        <v>1890.7</v>
      </c>
      <c r="G514" s="338"/>
      <c r="H514" s="339"/>
    </row>
    <row r="515" spans="1:8" s="340" customFormat="1" ht="16.95" customHeight="1">
      <c r="A515" s="338"/>
      <c r="B515" s="339"/>
      <c r="C515" s="352" t="s">
        <v>1988</v>
      </c>
      <c r="D515" s="352" t="s">
        <v>1989</v>
      </c>
      <c r="E515" s="353" t="s">
        <v>117</v>
      </c>
      <c r="F515" s="354">
        <v>2418</v>
      </c>
      <c r="G515" s="338"/>
      <c r="H515" s="339"/>
    </row>
    <row r="516" spans="1:8" s="340" customFormat="1" ht="16.95" customHeight="1">
      <c r="A516" s="338"/>
      <c r="B516" s="339"/>
      <c r="C516" s="352" t="s">
        <v>1991</v>
      </c>
      <c r="D516" s="352" t="s">
        <v>1992</v>
      </c>
      <c r="E516" s="353" t="s">
        <v>117</v>
      </c>
      <c r="F516" s="354">
        <v>2418</v>
      </c>
      <c r="G516" s="338"/>
      <c r="H516" s="339"/>
    </row>
    <row r="517" spans="1:8" s="340" customFormat="1" ht="16.95" customHeight="1">
      <c r="A517" s="338"/>
      <c r="B517" s="339"/>
      <c r="C517" s="352" t="s">
        <v>1381</v>
      </c>
      <c r="D517" s="352" t="s">
        <v>1382</v>
      </c>
      <c r="E517" s="353" t="s">
        <v>122</v>
      </c>
      <c r="F517" s="354">
        <v>379.584</v>
      </c>
      <c r="G517" s="338"/>
      <c r="H517" s="339"/>
    </row>
    <row r="518" spans="1:8" s="340" customFormat="1" ht="16.95" customHeight="1">
      <c r="A518" s="338"/>
      <c r="B518" s="339"/>
      <c r="C518" s="352" t="s">
        <v>2617</v>
      </c>
      <c r="D518" s="352" t="s">
        <v>2618</v>
      </c>
      <c r="E518" s="353" t="s">
        <v>117</v>
      </c>
      <c r="F518" s="354">
        <v>2418</v>
      </c>
      <c r="G518" s="338"/>
      <c r="H518" s="339"/>
    </row>
    <row r="519" spans="1:8" s="340" customFormat="1" ht="16.95" customHeight="1">
      <c r="A519" s="338"/>
      <c r="B519" s="339"/>
      <c r="C519" s="348" t="s">
        <v>1757</v>
      </c>
      <c r="D519" s="349" t="s">
        <v>1758</v>
      </c>
      <c r="E519" s="350" t="s">
        <v>122</v>
      </c>
      <c r="F519" s="351">
        <v>443.3</v>
      </c>
      <c r="G519" s="338"/>
      <c r="H519" s="339"/>
    </row>
    <row r="520" spans="1:8" s="340" customFormat="1" ht="16.95" customHeight="1">
      <c r="A520" s="338"/>
      <c r="B520" s="339"/>
      <c r="C520" s="352" t="s">
        <v>1757</v>
      </c>
      <c r="D520" s="352" t="s">
        <v>2529</v>
      </c>
      <c r="E520" s="353" t="s">
        <v>3</v>
      </c>
      <c r="F520" s="354">
        <v>443.3</v>
      </c>
      <c r="G520" s="338"/>
      <c r="H520" s="339"/>
    </row>
    <row r="521" spans="1:8" s="340" customFormat="1" ht="16.95" customHeight="1">
      <c r="A521" s="338"/>
      <c r="B521" s="339"/>
      <c r="C521" s="355" t="s">
        <v>3264</v>
      </c>
      <c r="D521" s="338"/>
      <c r="E521" s="338"/>
      <c r="F521" s="338"/>
      <c r="G521" s="338"/>
      <c r="H521" s="339"/>
    </row>
    <row r="522" spans="1:8" s="340" customFormat="1" ht="16.95" customHeight="1">
      <c r="A522" s="338"/>
      <c r="B522" s="339"/>
      <c r="C522" s="352" t="s">
        <v>1686</v>
      </c>
      <c r="D522" s="352" t="s">
        <v>1687</v>
      </c>
      <c r="E522" s="353" t="s">
        <v>122</v>
      </c>
      <c r="F522" s="354">
        <v>4086.073</v>
      </c>
      <c r="G522" s="338"/>
      <c r="H522" s="339"/>
    </row>
    <row r="523" spans="1:8" s="340" customFormat="1" ht="16.95" customHeight="1">
      <c r="A523" s="338"/>
      <c r="B523" s="339"/>
      <c r="C523" s="352" t="s">
        <v>282</v>
      </c>
      <c r="D523" s="352" t="s">
        <v>283</v>
      </c>
      <c r="E523" s="353" t="s">
        <v>122</v>
      </c>
      <c r="F523" s="354">
        <v>4968.95</v>
      </c>
      <c r="G523" s="338"/>
      <c r="H523" s="339"/>
    </row>
    <row r="524" spans="1:8" s="340" customFormat="1" ht="16.95" customHeight="1">
      <c r="A524" s="338"/>
      <c r="B524" s="339"/>
      <c r="C524" s="352" t="s">
        <v>1334</v>
      </c>
      <c r="D524" s="352" t="s">
        <v>1335</v>
      </c>
      <c r="E524" s="353" t="s">
        <v>233</v>
      </c>
      <c r="F524" s="354">
        <v>2661.165</v>
      </c>
      <c r="G524" s="338"/>
      <c r="H524" s="339"/>
    </row>
    <row r="525" spans="1:8" s="340" customFormat="1" ht="16.95" customHeight="1">
      <c r="A525" s="338"/>
      <c r="B525" s="339"/>
      <c r="C525" s="348" t="s">
        <v>1751</v>
      </c>
      <c r="D525" s="349" t="s">
        <v>1752</v>
      </c>
      <c r="E525" s="350" t="s">
        <v>122</v>
      </c>
      <c r="F525" s="351">
        <v>4086.073</v>
      </c>
      <c r="G525" s="338"/>
      <c r="H525" s="339"/>
    </row>
    <row r="526" spans="1:8" s="340" customFormat="1" ht="16.95" customHeight="1">
      <c r="A526" s="338"/>
      <c r="B526" s="339"/>
      <c r="C526" s="352" t="s">
        <v>3</v>
      </c>
      <c r="D526" s="352" t="s">
        <v>1918</v>
      </c>
      <c r="E526" s="353" t="s">
        <v>3</v>
      </c>
      <c r="F526" s="354">
        <v>2270.284</v>
      </c>
      <c r="G526" s="338"/>
      <c r="H526" s="339"/>
    </row>
    <row r="527" spans="1:8" s="340" customFormat="1" ht="16.95" customHeight="1">
      <c r="A527" s="338"/>
      <c r="B527" s="339"/>
      <c r="C527" s="352" t="s">
        <v>1757</v>
      </c>
      <c r="D527" s="352" t="s">
        <v>2529</v>
      </c>
      <c r="E527" s="353" t="s">
        <v>3</v>
      </c>
      <c r="F527" s="354">
        <v>443.3</v>
      </c>
      <c r="G527" s="338"/>
      <c r="H527" s="339"/>
    </row>
    <row r="528" spans="1:8" s="340" customFormat="1" ht="16.95" customHeight="1">
      <c r="A528" s="338"/>
      <c r="B528" s="339"/>
      <c r="C528" s="352" t="s">
        <v>117</v>
      </c>
      <c r="D528" s="352" t="s">
        <v>2530</v>
      </c>
      <c r="E528" s="353" t="s">
        <v>3</v>
      </c>
      <c r="F528" s="354">
        <v>1035.125</v>
      </c>
      <c r="G528" s="338"/>
      <c r="H528" s="339"/>
    </row>
    <row r="529" spans="1:8" s="340" customFormat="1" ht="16.95" customHeight="1">
      <c r="A529" s="338"/>
      <c r="B529" s="339"/>
      <c r="C529" s="352" t="s">
        <v>3</v>
      </c>
      <c r="D529" s="352" t="s">
        <v>2531</v>
      </c>
      <c r="E529" s="353" t="s">
        <v>3</v>
      </c>
      <c r="F529" s="354">
        <v>117.938</v>
      </c>
      <c r="G529" s="338"/>
      <c r="H529" s="339"/>
    </row>
    <row r="530" spans="1:8" s="340" customFormat="1" ht="16.95" customHeight="1">
      <c r="A530" s="338"/>
      <c r="B530" s="339"/>
      <c r="C530" s="352" t="s">
        <v>3</v>
      </c>
      <c r="D530" s="352" t="s">
        <v>2532</v>
      </c>
      <c r="E530" s="353" t="s">
        <v>3</v>
      </c>
      <c r="F530" s="354">
        <v>219.426</v>
      </c>
      <c r="G530" s="338"/>
      <c r="H530" s="339"/>
    </row>
    <row r="531" spans="1:8" s="340" customFormat="1" ht="16.95" customHeight="1">
      <c r="A531" s="338"/>
      <c r="B531" s="339"/>
      <c r="C531" s="352" t="s">
        <v>1751</v>
      </c>
      <c r="D531" s="352" t="s">
        <v>211</v>
      </c>
      <c r="E531" s="353" t="s">
        <v>3</v>
      </c>
      <c r="F531" s="354">
        <v>4086.073</v>
      </c>
      <c r="G531" s="338"/>
      <c r="H531" s="339"/>
    </row>
    <row r="532" spans="1:8" s="340" customFormat="1" ht="16.95" customHeight="1">
      <c r="A532" s="338"/>
      <c r="B532" s="339"/>
      <c r="C532" s="355" t="s">
        <v>3264</v>
      </c>
      <c r="D532" s="338"/>
      <c r="E532" s="338"/>
      <c r="F532" s="338"/>
      <c r="G532" s="338"/>
      <c r="H532" s="339"/>
    </row>
    <row r="533" spans="1:8" s="340" customFormat="1" ht="16.95" customHeight="1">
      <c r="A533" s="338"/>
      <c r="B533" s="339"/>
      <c r="C533" s="352" t="s">
        <v>1686</v>
      </c>
      <c r="D533" s="352" t="s">
        <v>1687</v>
      </c>
      <c r="E533" s="353" t="s">
        <v>122</v>
      </c>
      <c r="F533" s="354">
        <v>4086.073</v>
      </c>
      <c r="G533" s="338"/>
      <c r="H533" s="339"/>
    </row>
    <row r="534" spans="1:8" s="340" customFormat="1" ht="20.4">
      <c r="A534" s="338"/>
      <c r="B534" s="339"/>
      <c r="C534" s="352" t="s">
        <v>1678</v>
      </c>
      <c r="D534" s="352" t="s">
        <v>1679</v>
      </c>
      <c r="E534" s="353" t="s">
        <v>122</v>
      </c>
      <c r="F534" s="354">
        <v>3328.413</v>
      </c>
      <c r="G534" s="338"/>
      <c r="H534" s="339"/>
    </row>
    <row r="535" spans="1:8" s="340" customFormat="1" ht="16.95" customHeight="1">
      <c r="A535" s="338"/>
      <c r="B535" s="339"/>
      <c r="C535" s="352" t="s">
        <v>282</v>
      </c>
      <c r="D535" s="352" t="s">
        <v>283</v>
      </c>
      <c r="E535" s="353" t="s">
        <v>122</v>
      </c>
      <c r="F535" s="354">
        <v>4968.95</v>
      </c>
      <c r="G535" s="338"/>
      <c r="H535" s="339"/>
    </row>
    <row r="536" spans="1:8" s="340" customFormat="1" ht="16.95" customHeight="1">
      <c r="A536" s="338"/>
      <c r="B536" s="339"/>
      <c r="C536" s="348" t="s">
        <v>1281</v>
      </c>
      <c r="D536" s="349" t="s">
        <v>1776</v>
      </c>
      <c r="E536" s="350" t="s">
        <v>344</v>
      </c>
      <c r="F536" s="351">
        <v>79</v>
      </c>
      <c r="G536" s="338"/>
      <c r="H536" s="339"/>
    </row>
    <row r="537" spans="1:8" s="340" customFormat="1" ht="16.95" customHeight="1">
      <c r="A537" s="338"/>
      <c r="B537" s="339"/>
      <c r="C537" s="352" t="s">
        <v>3</v>
      </c>
      <c r="D537" s="352" t="s">
        <v>2655</v>
      </c>
      <c r="E537" s="353" t="s">
        <v>3</v>
      </c>
      <c r="F537" s="354">
        <v>79</v>
      </c>
      <c r="G537" s="338"/>
      <c r="H537" s="339"/>
    </row>
    <row r="538" spans="1:8" s="340" customFormat="1" ht="16.95" customHeight="1">
      <c r="A538" s="338"/>
      <c r="B538" s="339"/>
      <c r="C538" s="352" t="s">
        <v>1281</v>
      </c>
      <c r="D538" s="352" t="s">
        <v>211</v>
      </c>
      <c r="E538" s="353" t="s">
        <v>3</v>
      </c>
      <c r="F538" s="354">
        <v>79</v>
      </c>
      <c r="G538" s="338"/>
      <c r="H538" s="339"/>
    </row>
    <row r="539" spans="1:8" s="340" customFormat="1" ht="16.95" customHeight="1">
      <c r="A539" s="338"/>
      <c r="B539" s="339"/>
      <c r="C539" s="355" t="s">
        <v>3264</v>
      </c>
      <c r="D539" s="338"/>
      <c r="E539" s="338"/>
      <c r="F539" s="338"/>
      <c r="G539" s="338"/>
      <c r="H539" s="339"/>
    </row>
    <row r="540" spans="1:8" s="340" customFormat="1" ht="16.95" customHeight="1">
      <c r="A540" s="338"/>
      <c r="B540" s="339"/>
      <c r="C540" s="352" t="s">
        <v>2254</v>
      </c>
      <c r="D540" s="352" t="s">
        <v>2255</v>
      </c>
      <c r="E540" s="353" t="s">
        <v>344</v>
      </c>
      <c r="F540" s="354">
        <v>79</v>
      </c>
      <c r="G540" s="338"/>
      <c r="H540" s="339"/>
    </row>
    <row r="541" spans="1:8" s="340" customFormat="1" ht="16.95" customHeight="1">
      <c r="A541" s="338"/>
      <c r="B541" s="339"/>
      <c r="C541" s="352" t="s">
        <v>2497</v>
      </c>
      <c r="D541" s="352" t="s">
        <v>2498</v>
      </c>
      <c r="E541" s="353" t="s">
        <v>122</v>
      </c>
      <c r="F541" s="354">
        <v>4545.959</v>
      </c>
      <c r="G541" s="338"/>
      <c r="H541" s="339"/>
    </row>
    <row r="542" spans="1:8" s="340" customFormat="1" ht="16.95" customHeight="1">
      <c r="A542" s="338"/>
      <c r="B542" s="339"/>
      <c r="C542" s="352" t="s">
        <v>1686</v>
      </c>
      <c r="D542" s="352" t="s">
        <v>1687</v>
      </c>
      <c r="E542" s="353" t="s">
        <v>122</v>
      </c>
      <c r="F542" s="354">
        <v>4086.073</v>
      </c>
      <c r="G542" s="338"/>
      <c r="H542" s="339"/>
    </row>
    <row r="543" spans="1:8" s="340" customFormat="1" ht="16.95" customHeight="1">
      <c r="A543" s="338"/>
      <c r="B543" s="339"/>
      <c r="C543" s="348" t="s">
        <v>1738</v>
      </c>
      <c r="D543" s="349" t="s">
        <v>1739</v>
      </c>
      <c r="E543" s="350" t="s">
        <v>113</v>
      </c>
      <c r="F543" s="351">
        <v>140.4</v>
      </c>
      <c r="G543" s="338"/>
      <c r="H543" s="339"/>
    </row>
    <row r="544" spans="1:8" s="340" customFormat="1" ht="16.95" customHeight="1">
      <c r="A544" s="338"/>
      <c r="B544" s="339"/>
      <c r="C544" s="352" t="s">
        <v>3</v>
      </c>
      <c r="D544" s="352" t="s">
        <v>2087</v>
      </c>
      <c r="E544" s="353" t="s">
        <v>3</v>
      </c>
      <c r="F544" s="354">
        <v>0</v>
      </c>
      <c r="G544" s="338"/>
      <c r="H544" s="339"/>
    </row>
    <row r="545" spans="1:8" s="340" customFormat="1" ht="16.95" customHeight="1">
      <c r="A545" s="338"/>
      <c r="B545" s="339"/>
      <c r="C545" s="352" t="s">
        <v>3</v>
      </c>
      <c r="D545" s="352" t="s">
        <v>2571</v>
      </c>
      <c r="E545" s="353" t="s">
        <v>3</v>
      </c>
      <c r="F545" s="354">
        <v>140.4</v>
      </c>
      <c r="G545" s="338"/>
      <c r="H545" s="339"/>
    </row>
    <row r="546" spans="1:8" s="340" customFormat="1" ht="16.95" customHeight="1">
      <c r="A546" s="338"/>
      <c r="B546" s="339"/>
      <c r="C546" s="352" t="s">
        <v>1738</v>
      </c>
      <c r="D546" s="352" t="s">
        <v>211</v>
      </c>
      <c r="E546" s="353" t="s">
        <v>3</v>
      </c>
      <c r="F546" s="354">
        <v>140.4</v>
      </c>
      <c r="G546" s="338"/>
      <c r="H546" s="339"/>
    </row>
    <row r="547" spans="1:8" s="340" customFormat="1" ht="16.95" customHeight="1">
      <c r="A547" s="338"/>
      <c r="B547" s="339"/>
      <c r="C547" s="355" t="s">
        <v>3264</v>
      </c>
      <c r="D547" s="338"/>
      <c r="E547" s="338"/>
      <c r="F547" s="338"/>
      <c r="G547" s="338"/>
      <c r="H547" s="339"/>
    </row>
    <row r="548" spans="1:8" s="340" customFormat="1" ht="16.95" customHeight="1">
      <c r="A548" s="338"/>
      <c r="B548" s="339"/>
      <c r="C548" s="352" t="s">
        <v>2084</v>
      </c>
      <c r="D548" s="352" t="s">
        <v>2085</v>
      </c>
      <c r="E548" s="353" t="s">
        <v>113</v>
      </c>
      <c r="F548" s="354">
        <v>140.4</v>
      </c>
      <c r="G548" s="338"/>
      <c r="H548" s="339"/>
    </row>
    <row r="549" spans="1:8" s="340" customFormat="1" ht="20.4">
      <c r="A549" s="338"/>
      <c r="B549" s="339"/>
      <c r="C549" s="352" t="s">
        <v>2470</v>
      </c>
      <c r="D549" s="352" t="s">
        <v>2471</v>
      </c>
      <c r="E549" s="353" t="s">
        <v>113</v>
      </c>
      <c r="F549" s="354">
        <v>140.4</v>
      </c>
      <c r="G549" s="338"/>
      <c r="H549" s="339"/>
    </row>
    <row r="550" spans="1:8" s="340" customFormat="1" ht="16.95" customHeight="1">
      <c r="A550" s="338"/>
      <c r="B550" s="339"/>
      <c r="C550" s="352" t="s">
        <v>2497</v>
      </c>
      <c r="D550" s="352" t="s">
        <v>2498</v>
      </c>
      <c r="E550" s="353" t="s">
        <v>122</v>
      </c>
      <c r="F550" s="354">
        <v>4545.959</v>
      </c>
      <c r="G550" s="338"/>
      <c r="H550" s="339"/>
    </row>
    <row r="551" spans="1:8" s="340" customFormat="1" ht="16.95" customHeight="1">
      <c r="A551" s="338"/>
      <c r="B551" s="339"/>
      <c r="C551" s="348" t="s">
        <v>49</v>
      </c>
      <c r="D551" s="349" t="s">
        <v>1749</v>
      </c>
      <c r="E551" s="350" t="s">
        <v>122</v>
      </c>
      <c r="F551" s="351">
        <v>7576.598</v>
      </c>
      <c r="G551" s="338"/>
      <c r="H551" s="339"/>
    </row>
    <row r="552" spans="1:8" s="340" customFormat="1" ht="16.95" customHeight="1">
      <c r="A552" s="338"/>
      <c r="B552" s="339"/>
      <c r="C552" s="352" t="s">
        <v>3</v>
      </c>
      <c r="D552" s="352" t="s">
        <v>1781</v>
      </c>
      <c r="E552" s="353" t="s">
        <v>3</v>
      </c>
      <c r="F552" s="354">
        <v>0</v>
      </c>
      <c r="G552" s="338"/>
      <c r="H552" s="339"/>
    </row>
    <row r="553" spans="1:8" s="340" customFormat="1" ht="16.95" customHeight="1">
      <c r="A553" s="338"/>
      <c r="B553" s="339"/>
      <c r="C553" s="352" t="s">
        <v>3</v>
      </c>
      <c r="D553" s="352" t="s">
        <v>2500</v>
      </c>
      <c r="E553" s="353" t="s">
        <v>3</v>
      </c>
      <c r="F553" s="354">
        <v>470</v>
      </c>
      <c r="G553" s="338"/>
      <c r="H553" s="339"/>
    </row>
    <row r="554" spans="1:8" s="340" customFormat="1" ht="16.95" customHeight="1">
      <c r="A554" s="338"/>
      <c r="B554" s="339"/>
      <c r="C554" s="352" t="s">
        <v>3</v>
      </c>
      <c r="D554" s="352" t="s">
        <v>2501</v>
      </c>
      <c r="E554" s="353" t="s">
        <v>3</v>
      </c>
      <c r="F554" s="354">
        <v>7181.98</v>
      </c>
      <c r="G554" s="338"/>
      <c r="H554" s="339"/>
    </row>
    <row r="555" spans="1:8" s="340" customFormat="1" ht="16.95" customHeight="1">
      <c r="A555" s="338"/>
      <c r="B555" s="339"/>
      <c r="C555" s="352" t="s">
        <v>3</v>
      </c>
      <c r="D555" s="352" t="s">
        <v>2502</v>
      </c>
      <c r="E555" s="353" t="s">
        <v>3</v>
      </c>
      <c r="F555" s="354">
        <v>920.304</v>
      </c>
      <c r="G555" s="338"/>
      <c r="H555" s="339"/>
    </row>
    <row r="556" spans="1:8" s="340" customFormat="1" ht="16.95" customHeight="1">
      <c r="A556" s="338"/>
      <c r="B556" s="339"/>
      <c r="C556" s="352" t="s">
        <v>3</v>
      </c>
      <c r="D556" s="352" t="s">
        <v>1888</v>
      </c>
      <c r="E556" s="353" t="s">
        <v>3</v>
      </c>
      <c r="F556" s="354">
        <v>0</v>
      </c>
      <c r="G556" s="338"/>
      <c r="H556" s="339"/>
    </row>
    <row r="557" spans="1:8" s="340" customFormat="1" ht="16.95" customHeight="1">
      <c r="A557" s="338"/>
      <c r="B557" s="339"/>
      <c r="C557" s="352" t="s">
        <v>3</v>
      </c>
      <c r="D557" s="352" t="s">
        <v>2503</v>
      </c>
      <c r="E557" s="353" t="s">
        <v>3</v>
      </c>
      <c r="F557" s="354">
        <v>545.1</v>
      </c>
      <c r="G557" s="338"/>
      <c r="H557" s="339"/>
    </row>
    <row r="558" spans="1:8" s="340" customFormat="1" ht="16.95" customHeight="1">
      <c r="A558" s="338"/>
      <c r="B558" s="339"/>
      <c r="C558" s="352" t="s">
        <v>3</v>
      </c>
      <c r="D558" s="352" t="s">
        <v>1890</v>
      </c>
      <c r="E558" s="353" t="s">
        <v>3</v>
      </c>
      <c r="F558" s="354">
        <v>0</v>
      </c>
      <c r="G558" s="338"/>
      <c r="H558" s="339"/>
    </row>
    <row r="559" spans="1:8" s="340" customFormat="1" ht="16.95" customHeight="1">
      <c r="A559" s="338"/>
      <c r="B559" s="339"/>
      <c r="C559" s="352" t="s">
        <v>3</v>
      </c>
      <c r="D559" s="352" t="s">
        <v>2504</v>
      </c>
      <c r="E559" s="353" t="s">
        <v>3</v>
      </c>
      <c r="F559" s="354">
        <v>-540.826</v>
      </c>
      <c r="G559" s="338"/>
      <c r="H559" s="339"/>
    </row>
    <row r="560" spans="1:8" s="340" customFormat="1" ht="16.95" customHeight="1">
      <c r="A560" s="338"/>
      <c r="B560" s="339"/>
      <c r="C560" s="352" t="s">
        <v>3</v>
      </c>
      <c r="D560" s="352" t="s">
        <v>2505</v>
      </c>
      <c r="E560" s="353" t="s">
        <v>3</v>
      </c>
      <c r="F560" s="354">
        <v>-952.315</v>
      </c>
      <c r="G560" s="338"/>
      <c r="H560" s="339"/>
    </row>
    <row r="561" spans="1:8" s="340" customFormat="1" ht="16.95" customHeight="1">
      <c r="A561" s="338"/>
      <c r="B561" s="339"/>
      <c r="C561" s="352" t="s">
        <v>3</v>
      </c>
      <c r="D561" s="352" t="s">
        <v>1893</v>
      </c>
      <c r="E561" s="353" t="s">
        <v>3</v>
      </c>
      <c r="F561" s="354">
        <v>-14.04</v>
      </c>
      <c r="G561" s="338"/>
      <c r="H561" s="339"/>
    </row>
    <row r="562" spans="1:8" s="340" customFormat="1" ht="16.95" customHeight="1">
      <c r="A562" s="338"/>
      <c r="B562" s="339"/>
      <c r="C562" s="352" t="s">
        <v>3</v>
      </c>
      <c r="D562" s="352" t="s">
        <v>2506</v>
      </c>
      <c r="E562" s="353" t="s">
        <v>3</v>
      </c>
      <c r="F562" s="354">
        <v>-0.78</v>
      </c>
      <c r="G562" s="338"/>
      <c r="H562" s="339"/>
    </row>
    <row r="563" spans="1:8" s="340" customFormat="1" ht="16.95" customHeight="1">
      <c r="A563" s="338"/>
      <c r="B563" s="339"/>
      <c r="C563" s="352" t="s">
        <v>3</v>
      </c>
      <c r="D563" s="352" t="s">
        <v>1895</v>
      </c>
      <c r="E563" s="353" t="s">
        <v>3</v>
      </c>
      <c r="F563" s="354">
        <v>-32.825</v>
      </c>
      <c r="G563" s="338"/>
      <c r="H563" s="339"/>
    </row>
    <row r="564" spans="1:8" s="340" customFormat="1" ht="16.95" customHeight="1">
      <c r="A564" s="338"/>
      <c r="B564" s="339"/>
      <c r="C564" s="352" t="s">
        <v>49</v>
      </c>
      <c r="D564" s="352" t="s">
        <v>211</v>
      </c>
      <c r="E564" s="353" t="s">
        <v>3</v>
      </c>
      <c r="F564" s="354">
        <v>7576.598</v>
      </c>
      <c r="G564" s="338"/>
      <c r="H564" s="339"/>
    </row>
    <row r="565" spans="1:8" s="340" customFormat="1" ht="16.95" customHeight="1">
      <c r="A565" s="338"/>
      <c r="B565" s="339"/>
      <c r="C565" s="355" t="s">
        <v>3264</v>
      </c>
      <c r="D565" s="338"/>
      <c r="E565" s="338"/>
      <c r="F565" s="338"/>
      <c r="G565" s="338"/>
      <c r="H565" s="339"/>
    </row>
    <row r="566" spans="1:8" s="340" customFormat="1" ht="16.95" customHeight="1">
      <c r="A566" s="338"/>
      <c r="B566" s="339"/>
      <c r="C566" s="352" t="s">
        <v>2497</v>
      </c>
      <c r="D566" s="352" t="s">
        <v>2498</v>
      </c>
      <c r="E566" s="353" t="s">
        <v>122</v>
      </c>
      <c r="F566" s="354">
        <v>4545.959</v>
      </c>
      <c r="G566" s="338"/>
      <c r="H566" s="339"/>
    </row>
    <row r="567" spans="1:8" s="340" customFormat="1" ht="16.95" customHeight="1">
      <c r="A567" s="338"/>
      <c r="B567" s="339"/>
      <c r="C567" s="352" t="s">
        <v>2494</v>
      </c>
      <c r="D567" s="352" t="s">
        <v>2495</v>
      </c>
      <c r="E567" s="353" t="s">
        <v>122</v>
      </c>
      <c r="F567" s="354">
        <v>2272.979</v>
      </c>
      <c r="G567" s="338"/>
      <c r="H567" s="339"/>
    </row>
    <row r="568" spans="1:8" s="340" customFormat="1" ht="20.4">
      <c r="A568" s="338"/>
      <c r="B568" s="339"/>
      <c r="C568" s="352" t="s">
        <v>1301</v>
      </c>
      <c r="D568" s="352" t="s">
        <v>1302</v>
      </c>
      <c r="E568" s="353" t="s">
        <v>122</v>
      </c>
      <c r="F568" s="354">
        <v>757.66</v>
      </c>
      <c r="G568" s="338"/>
      <c r="H568" s="339"/>
    </row>
    <row r="569" spans="1:8" s="340" customFormat="1" ht="20.4">
      <c r="A569" s="338"/>
      <c r="B569" s="339"/>
      <c r="C569" s="352" t="s">
        <v>1311</v>
      </c>
      <c r="D569" s="352" t="s">
        <v>1312</v>
      </c>
      <c r="E569" s="353" t="s">
        <v>122</v>
      </c>
      <c r="F569" s="354">
        <v>6818.938</v>
      </c>
      <c r="G569" s="338"/>
      <c r="H569" s="339"/>
    </row>
    <row r="570" spans="1:8" s="340" customFormat="1" ht="20.4">
      <c r="A570" s="338"/>
      <c r="B570" s="339"/>
      <c r="C570" s="352" t="s">
        <v>1314</v>
      </c>
      <c r="D570" s="352" t="s">
        <v>1315</v>
      </c>
      <c r="E570" s="353" t="s">
        <v>122</v>
      </c>
      <c r="F570" s="354">
        <v>757.66</v>
      </c>
      <c r="G570" s="338"/>
      <c r="H570" s="339"/>
    </row>
    <row r="571" spans="1:8" s="340" customFormat="1" ht="20.4">
      <c r="A571" s="338"/>
      <c r="B571" s="339"/>
      <c r="C571" s="352" t="s">
        <v>1678</v>
      </c>
      <c r="D571" s="352" t="s">
        <v>1679</v>
      </c>
      <c r="E571" s="353" t="s">
        <v>122</v>
      </c>
      <c r="F571" s="354">
        <v>3328.413</v>
      </c>
      <c r="G571" s="338"/>
      <c r="H571" s="339"/>
    </row>
    <row r="572" spans="1:8" s="340" customFormat="1" ht="20.4">
      <c r="A572" s="338"/>
      <c r="B572" s="339"/>
      <c r="C572" s="352" t="s">
        <v>1910</v>
      </c>
      <c r="D572" s="352" t="s">
        <v>1911</v>
      </c>
      <c r="E572" s="353" t="s">
        <v>122</v>
      </c>
      <c r="F572" s="354">
        <v>757.66</v>
      </c>
      <c r="G572" s="338"/>
      <c r="H572" s="339"/>
    </row>
    <row r="573" spans="1:8" s="340" customFormat="1" ht="16.95" customHeight="1">
      <c r="A573" s="338"/>
      <c r="B573" s="339"/>
      <c r="C573" s="352" t="s">
        <v>282</v>
      </c>
      <c r="D573" s="352" t="s">
        <v>283</v>
      </c>
      <c r="E573" s="353" t="s">
        <v>122</v>
      </c>
      <c r="F573" s="354">
        <v>4968.95</v>
      </c>
      <c r="G573" s="338"/>
      <c r="H573" s="339"/>
    </row>
    <row r="574" spans="1:8" s="340" customFormat="1" ht="26.4" customHeight="1">
      <c r="A574" s="338"/>
      <c r="B574" s="339"/>
      <c r="C574" s="347" t="s">
        <v>3269</v>
      </c>
      <c r="D574" s="347" t="s">
        <v>103</v>
      </c>
      <c r="E574" s="338"/>
      <c r="F574" s="338"/>
      <c r="G574" s="338"/>
      <c r="H574" s="339"/>
    </row>
    <row r="575" spans="1:8" s="340" customFormat="1" ht="16.95" customHeight="1">
      <c r="A575" s="338"/>
      <c r="B575" s="339"/>
      <c r="C575" s="348" t="s">
        <v>1271</v>
      </c>
      <c r="D575" s="349" t="s">
        <v>1754</v>
      </c>
      <c r="E575" s="350" t="s">
        <v>122</v>
      </c>
      <c r="F575" s="351">
        <v>21.95</v>
      </c>
      <c r="G575" s="338"/>
      <c r="H575" s="339"/>
    </row>
    <row r="576" spans="1:8" s="340" customFormat="1" ht="16.95" customHeight="1">
      <c r="A576" s="338"/>
      <c r="B576" s="339"/>
      <c r="C576" s="352" t="s">
        <v>3</v>
      </c>
      <c r="D576" s="352" t="s">
        <v>2813</v>
      </c>
      <c r="E576" s="353" t="s">
        <v>3</v>
      </c>
      <c r="F576" s="354">
        <v>2.255</v>
      </c>
      <c r="G576" s="338"/>
      <c r="H576" s="339"/>
    </row>
    <row r="577" spans="1:8" s="340" customFormat="1" ht="16.95" customHeight="1">
      <c r="A577" s="338"/>
      <c r="B577" s="339"/>
      <c r="C577" s="352" t="s">
        <v>3</v>
      </c>
      <c r="D577" s="352" t="s">
        <v>2038</v>
      </c>
      <c r="E577" s="353" t="s">
        <v>3</v>
      </c>
      <c r="F577" s="354">
        <v>16.995</v>
      </c>
      <c r="G577" s="338"/>
      <c r="H577" s="339"/>
    </row>
    <row r="578" spans="1:8" s="340" customFormat="1" ht="16.95" customHeight="1">
      <c r="A578" s="338"/>
      <c r="B578" s="339"/>
      <c r="C578" s="352" t="s">
        <v>3</v>
      </c>
      <c r="D578" s="352" t="s">
        <v>2039</v>
      </c>
      <c r="E578" s="353" t="s">
        <v>3</v>
      </c>
      <c r="F578" s="354">
        <v>2.7</v>
      </c>
      <c r="G578" s="338"/>
      <c r="H578" s="339"/>
    </row>
    <row r="579" spans="1:8" s="340" customFormat="1" ht="16.95" customHeight="1">
      <c r="A579" s="338"/>
      <c r="B579" s="339"/>
      <c r="C579" s="352" t="s">
        <v>1271</v>
      </c>
      <c r="D579" s="352" t="s">
        <v>211</v>
      </c>
      <c r="E579" s="353" t="s">
        <v>3</v>
      </c>
      <c r="F579" s="354">
        <v>21.95</v>
      </c>
      <c r="G579" s="338"/>
      <c r="H579" s="339"/>
    </row>
    <row r="580" spans="1:8" s="340" customFormat="1" ht="16.95" customHeight="1">
      <c r="A580" s="338"/>
      <c r="B580" s="339"/>
      <c r="C580" s="355" t="s">
        <v>3264</v>
      </c>
      <c r="D580" s="338"/>
      <c r="E580" s="338"/>
      <c r="F580" s="338"/>
      <c r="G580" s="338"/>
      <c r="H580" s="339"/>
    </row>
    <row r="581" spans="1:8" s="340" customFormat="1" ht="16.95" customHeight="1">
      <c r="A581" s="338"/>
      <c r="B581" s="339"/>
      <c r="C581" s="352" t="s">
        <v>1381</v>
      </c>
      <c r="D581" s="352" t="s">
        <v>1382</v>
      </c>
      <c r="E581" s="353" t="s">
        <v>122</v>
      </c>
      <c r="F581" s="354">
        <v>21.95</v>
      </c>
      <c r="G581" s="338"/>
      <c r="H581" s="339"/>
    </row>
    <row r="582" spans="1:8" s="340" customFormat="1" ht="16.95" customHeight="1">
      <c r="A582" s="338"/>
      <c r="B582" s="339"/>
      <c r="C582" s="352" t="s">
        <v>1686</v>
      </c>
      <c r="D582" s="352" t="s">
        <v>1687</v>
      </c>
      <c r="E582" s="353" t="s">
        <v>122</v>
      </c>
      <c r="F582" s="354">
        <v>206.413</v>
      </c>
      <c r="G582" s="338"/>
      <c r="H582" s="339"/>
    </row>
    <row r="583" spans="1:8" s="340" customFormat="1" ht="16.95" customHeight="1">
      <c r="A583" s="338"/>
      <c r="B583" s="339"/>
      <c r="C583" s="348" t="s">
        <v>1274</v>
      </c>
      <c r="D583" s="349" t="s">
        <v>1774</v>
      </c>
      <c r="E583" s="350" t="s">
        <v>122</v>
      </c>
      <c r="F583" s="351">
        <v>117.613</v>
      </c>
      <c r="G583" s="338"/>
      <c r="H583" s="339"/>
    </row>
    <row r="584" spans="1:8" s="340" customFormat="1" ht="16.95" customHeight="1">
      <c r="A584" s="338"/>
      <c r="B584" s="339"/>
      <c r="C584" s="352" t="s">
        <v>3</v>
      </c>
      <c r="D584" s="352" t="s">
        <v>2778</v>
      </c>
      <c r="E584" s="353" t="s">
        <v>3</v>
      </c>
      <c r="F584" s="354">
        <v>11.275</v>
      </c>
      <c r="G584" s="338"/>
      <c r="H584" s="339"/>
    </row>
    <row r="585" spans="1:8" s="340" customFormat="1" ht="16.95" customHeight="1">
      <c r="A585" s="338"/>
      <c r="B585" s="339"/>
      <c r="C585" s="352" t="s">
        <v>3</v>
      </c>
      <c r="D585" s="352" t="s">
        <v>2779</v>
      </c>
      <c r="E585" s="353" t="s">
        <v>3</v>
      </c>
      <c r="F585" s="354">
        <v>-0.709</v>
      </c>
      <c r="G585" s="338"/>
      <c r="H585" s="339"/>
    </row>
    <row r="586" spans="1:8" s="340" customFormat="1" ht="16.95" customHeight="1">
      <c r="A586" s="338"/>
      <c r="B586" s="339"/>
      <c r="C586" s="352" t="s">
        <v>3</v>
      </c>
      <c r="D586" s="352" t="s">
        <v>1937</v>
      </c>
      <c r="E586" s="353" t="s">
        <v>3</v>
      </c>
      <c r="F586" s="354">
        <v>101.97</v>
      </c>
      <c r="G586" s="338"/>
      <c r="H586" s="339"/>
    </row>
    <row r="587" spans="1:8" s="340" customFormat="1" ht="16.95" customHeight="1">
      <c r="A587" s="338"/>
      <c r="B587" s="339"/>
      <c r="C587" s="352" t="s">
        <v>3</v>
      </c>
      <c r="D587" s="352" t="s">
        <v>1938</v>
      </c>
      <c r="E587" s="353" t="s">
        <v>3</v>
      </c>
      <c r="F587" s="354">
        <v>-12.066</v>
      </c>
      <c r="G587" s="338"/>
      <c r="H587" s="339"/>
    </row>
    <row r="588" spans="1:8" s="340" customFormat="1" ht="16.95" customHeight="1">
      <c r="A588" s="338"/>
      <c r="B588" s="339"/>
      <c r="C588" s="352" t="s">
        <v>3</v>
      </c>
      <c r="D588" s="352" t="s">
        <v>1939</v>
      </c>
      <c r="E588" s="353" t="s">
        <v>3</v>
      </c>
      <c r="F588" s="354">
        <v>18.9</v>
      </c>
      <c r="G588" s="338"/>
      <c r="H588" s="339"/>
    </row>
    <row r="589" spans="1:8" s="340" customFormat="1" ht="16.95" customHeight="1">
      <c r="A589" s="338"/>
      <c r="B589" s="339"/>
      <c r="C589" s="352" t="s">
        <v>3</v>
      </c>
      <c r="D589" s="352" t="s">
        <v>1940</v>
      </c>
      <c r="E589" s="353" t="s">
        <v>3</v>
      </c>
      <c r="F589" s="354">
        <v>-1.757</v>
      </c>
      <c r="G589" s="338"/>
      <c r="H589" s="339"/>
    </row>
    <row r="590" spans="1:8" s="340" customFormat="1" ht="16.95" customHeight="1">
      <c r="A590" s="338"/>
      <c r="B590" s="339"/>
      <c r="C590" s="352" t="s">
        <v>1274</v>
      </c>
      <c r="D590" s="352" t="s">
        <v>211</v>
      </c>
      <c r="E590" s="353" t="s">
        <v>3</v>
      </c>
      <c r="F590" s="354">
        <v>117.613</v>
      </c>
      <c r="G590" s="338"/>
      <c r="H590" s="339"/>
    </row>
    <row r="591" spans="1:8" s="340" customFormat="1" ht="16.95" customHeight="1">
      <c r="A591" s="338"/>
      <c r="B591" s="339"/>
      <c r="C591" s="355" t="s">
        <v>3264</v>
      </c>
      <c r="D591" s="338"/>
      <c r="E591" s="338"/>
      <c r="F591" s="338"/>
      <c r="G591" s="338"/>
      <c r="H591" s="339"/>
    </row>
    <row r="592" spans="1:8" s="340" customFormat="1" ht="20.4">
      <c r="A592" s="338"/>
      <c r="B592" s="339"/>
      <c r="C592" s="352" t="s">
        <v>1934</v>
      </c>
      <c r="D592" s="352" t="s">
        <v>1935</v>
      </c>
      <c r="E592" s="353" t="s">
        <v>122</v>
      </c>
      <c r="F592" s="354">
        <v>117.613</v>
      </c>
      <c r="G592" s="338"/>
      <c r="H592" s="339"/>
    </row>
    <row r="593" spans="1:8" s="340" customFormat="1" ht="16.95" customHeight="1">
      <c r="A593" s="338"/>
      <c r="B593" s="339"/>
      <c r="C593" s="352" t="s">
        <v>1686</v>
      </c>
      <c r="D593" s="352" t="s">
        <v>1687</v>
      </c>
      <c r="E593" s="353" t="s">
        <v>122</v>
      </c>
      <c r="F593" s="354">
        <v>206.413</v>
      </c>
      <c r="G593" s="338"/>
      <c r="H593" s="339"/>
    </row>
    <row r="594" spans="1:8" s="340" customFormat="1" ht="16.95" customHeight="1">
      <c r="A594" s="338"/>
      <c r="B594" s="339"/>
      <c r="C594" s="348" t="s">
        <v>2720</v>
      </c>
      <c r="D594" s="349" t="s">
        <v>2721</v>
      </c>
      <c r="E594" s="350" t="s">
        <v>117</v>
      </c>
      <c r="F594" s="351">
        <v>140.9</v>
      </c>
      <c r="G594" s="338"/>
      <c r="H594" s="339"/>
    </row>
    <row r="595" spans="1:8" s="340" customFormat="1" ht="16.95" customHeight="1">
      <c r="A595" s="338"/>
      <c r="B595" s="339"/>
      <c r="C595" s="352" t="s">
        <v>3</v>
      </c>
      <c r="D595" s="352" t="s">
        <v>2892</v>
      </c>
      <c r="E595" s="353" t="s">
        <v>3</v>
      </c>
      <c r="F595" s="354">
        <v>0</v>
      </c>
      <c r="G595" s="338"/>
      <c r="H595" s="339"/>
    </row>
    <row r="596" spans="1:8" s="340" customFormat="1" ht="16.95" customHeight="1">
      <c r="A596" s="338"/>
      <c r="B596" s="339"/>
      <c r="C596" s="352" t="s">
        <v>3</v>
      </c>
      <c r="D596" s="352" t="s">
        <v>2893</v>
      </c>
      <c r="E596" s="353" t="s">
        <v>3</v>
      </c>
      <c r="F596" s="354">
        <v>39</v>
      </c>
      <c r="G596" s="338"/>
      <c r="H596" s="339"/>
    </row>
    <row r="597" spans="1:8" s="340" customFormat="1" ht="16.95" customHeight="1">
      <c r="A597" s="338"/>
      <c r="B597" s="339"/>
      <c r="C597" s="352" t="s">
        <v>3</v>
      </c>
      <c r="D597" s="352" t="s">
        <v>2894</v>
      </c>
      <c r="E597" s="353" t="s">
        <v>3</v>
      </c>
      <c r="F597" s="354">
        <v>38.4</v>
      </c>
      <c r="G597" s="338"/>
      <c r="H597" s="339"/>
    </row>
    <row r="598" spans="1:8" s="340" customFormat="1" ht="16.95" customHeight="1">
      <c r="A598" s="338"/>
      <c r="B598" s="339"/>
      <c r="C598" s="352" t="s">
        <v>3</v>
      </c>
      <c r="D598" s="352" t="s">
        <v>2895</v>
      </c>
      <c r="E598" s="353" t="s">
        <v>3</v>
      </c>
      <c r="F598" s="354">
        <v>25.5</v>
      </c>
      <c r="G598" s="338"/>
      <c r="H598" s="339"/>
    </row>
    <row r="599" spans="1:8" s="340" customFormat="1" ht="16.95" customHeight="1">
      <c r="A599" s="338"/>
      <c r="B599" s="339"/>
      <c r="C599" s="352" t="s">
        <v>3</v>
      </c>
      <c r="D599" s="352" t="s">
        <v>2896</v>
      </c>
      <c r="E599" s="353" t="s">
        <v>3</v>
      </c>
      <c r="F599" s="354">
        <v>9</v>
      </c>
      <c r="G599" s="338"/>
      <c r="H599" s="339"/>
    </row>
    <row r="600" spans="1:8" s="340" customFormat="1" ht="16.95" customHeight="1">
      <c r="A600" s="338"/>
      <c r="B600" s="339"/>
      <c r="C600" s="352" t="s">
        <v>3</v>
      </c>
      <c r="D600" s="352" t="s">
        <v>2897</v>
      </c>
      <c r="E600" s="353" t="s">
        <v>3</v>
      </c>
      <c r="F600" s="354">
        <v>29</v>
      </c>
      <c r="G600" s="338"/>
      <c r="H600" s="339"/>
    </row>
    <row r="601" spans="1:8" s="340" customFormat="1" ht="16.95" customHeight="1">
      <c r="A601" s="338"/>
      <c r="B601" s="339"/>
      <c r="C601" s="352" t="s">
        <v>2720</v>
      </c>
      <c r="D601" s="352" t="s">
        <v>211</v>
      </c>
      <c r="E601" s="353" t="s">
        <v>3</v>
      </c>
      <c r="F601" s="354">
        <v>140.9</v>
      </c>
      <c r="G601" s="338"/>
      <c r="H601" s="339"/>
    </row>
    <row r="602" spans="1:8" s="340" customFormat="1" ht="16.95" customHeight="1">
      <c r="A602" s="338"/>
      <c r="B602" s="339"/>
      <c r="C602" s="355" t="s">
        <v>3264</v>
      </c>
      <c r="D602" s="338"/>
      <c r="E602" s="338"/>
      <c r="F602" s="338"/>
      <c r="G602" s="338"/>
      <c r="H602" s="339"/>
    </row>
    <row r="603" spans="1:8" s="340" customFormat="1" ht="20.4">
      <c r="A603" s="338"/>
      <c r="B603" s="339"/>
      <c r="C603" s="352" t="s">
        <v>2889</v>
      </c>
      <c r="D603" s="352" t="s">
        <v>2890</v>
      </c>
      <c r="E603" s="353" t="s">
        <v>117</v>
      </c>
      <c r="F603" s="354">
        <v>140.9</v>
      </c>
      <c r="G603" s="338"/>
      <c r="H603" s="339"/>
    </row>
    <row r="604" spans="1:8" s="340" customFormat="1" ht="20.4">
      <c r="A604" s="338"/>
      <c r="B604" s="339"/>
      <c r="C604" s="352" t="s">
        <v>198</v>
      </c>
      <c r="D604" s="352" t="s">
        <v>199</v>
      </c>
      <c r="E604" s="353" t="s">
        <v>122</v>
      </c>
      <c r="F604" s="354">
        <v>42.27</v>
      </c>
      <c r="G604" s="338"/>
      <c r="H604" s="339"/>
    </row>
    <row r="605" spans="1:8" s="340" customFormat="1" ht="20.4">
      <c r="A605" s="338"/>
      <c r="B605" s="339"/>
      <c r="C605" s="352" t="s">
        <v>2746</v>
      </c>
      <c r="D605" s="352" t="s">
        <v>2747</v>
      </c>
      <c r="E605" s="353" t="s">
        <v>122</v>
      </c>
      <c r="F605" s="354">
        <v>42.27</v>
      </c>
      <c r="G605" s="338"/>
      <c r="H605" s="339"/>
    </row>
    <row r="606" spans="1:8" s="340" customFormat="1" ht="16.95" customHeight="1">
      <c r="A606" s="338"/>
      <c r="B606" s="339"/>
      <c r="C606" s="352" t="s">
        <v>1948</v>
      </c>
      <c r="D606" s="352" t="s">
        <v>1949</v>
      </c>
      <c r="E606" s="353" t="s">
        <v>113</v>
      </c>
      <c r="F606" s="354">
        <v>422.7</v>
      </c>
      <c r="G606" s="338"/>
      <c r="H606" s="339"/>
    </row>
    <row r="607" spans="1:8" s="340" customFormat="1" ht="16.95" customHeight="1">
      <c r="A607" s="338"/>
      <c r="B607" s="339"/>
      <c r="C607" s="352" t="s">
        <v>1951</v>
      </c>
      <c r="D607" s="352" t="s">
        <v>1952</v>
      </c>
      <c r="E607" s="353" t="s">
        <v>113</v>
      </c>
      <c r="F607" s="354">
        <v>422.7</v>
      </c>
      <c r="G607" s="338"/>
      <c r="H607" s="339"/>
    </row>
    <row r="608" spans="1:8" s="340" customFormat="1" ht="16.95" customHeight="1">
      <c r="A608" s="338"/>
      <c r="B608" s="339"/>
      <c r="C608" s="352" t="s">
        <v>1338</v>
      </c>
      <c r="D608" s="352" t="s">
        <v>1339</v>
      </c>
      <c r="E608" s="353" t="s">
        <v>122</v>
      </c>
      <c r="F608" s="354">
        <v>14.795</v>
      </c>
      <c r="G608" s="338"/>
      <c r="H608" s="339"/>
    </row>
    <row r="609" spans="1:8" s="340" customFormat="1" ht="16.95" customHeight="1">
      <c r="A609" s="338"/>
      <c r="B609" s="339"/>
      <c r="C609" s="348" t="s">
        <v>1277</v>
      </c>
      <c r="D609" s="349" t="s">
        <v>2728</v>
      </c>
      <c r="E609" s="350" t="s">
        <v>117</v>
      </c>
      <c r="F609" s="351">
        <v>20.5</v>
      </c>
      <c r="G609" s="338"/>
      <c r="H609" s="339"/>
    </row>
    <row r="610" spans="1:8" s="340" customFormat="1" ht="16.95" customHeight="1">
      <c r="A610" s="338"/>
      <c r="B610" s="339"/>
      <c r="C610" s="352" t="s">
        <v>3</v>
      </c>
      <c r="D610" s="352" t="s">
        <v>2819</v>
      </c>
      <c r="E610" s="353" t="s">
        <v>3</v>
      </c>
      <c r="F610" s="354">
        <v>4.5</v>
      </c>
      <c r="G610" s="338"/>
      <c r="H610" s="339"/>
    </row>
    <row r="611" spans="1:8" s="340" customFormat="1" ht="16.95" customHeight="1">
      <c r="A611" s="338"/>
      <c r="B611" s="339"/>
      <c r="C611" s="352" t="s">
        <v>3</v>
      </c>
      <c r="D611" s="352" t="s">
        <v>2820</v>
      </c>
      <c r="E611" s="353" t="s">
        <v>3</v>
      </c>
      <c r="F611" s="354">
        <v>4.5</v>
      </c>
      <c r="G611" s="338"/>
      <c r="H611" s="339"/>
    </row>
    <row r="612" spans="1:8" s="340" customFormat="1" ht="16.95" customHeight="1">
      <c r="A612" s="338"/>
      <c r="B612" s="339"/>
      <c r="C612" s="352" t="s">
        <v>3</v>
      </c>
      <c r="D612" s="352" t="s">
        <v>2821</v>
      </c>
      <c r="E612" s="353" t="s">
        <v>3</v>
      </c>
      <c r="F612" s="354">
        <v>10.5</v>
      </c>
      <c r="G612" s="338"/>
      <c r="H612" s="339"/>
    </row>
    <row r="613" spans="1:8" s="340" customFormat="1" ht="16.95" customHeight="1">
      <c r="A613" s="338"/>
      <c r="B613" s="339"/>
      <c r="C613" s="352" t="s">
        <v>3</v>
      </c>
      <c r="D613" s="352" t="s">
        <v>2822</v>
      </c>
      <c r="E613" s="353" t="s">
        <v>3</v>
      </c>
      <c r="F613" s="354">
        <v>1</v>
      </c>
      <c r="G613" s="338"/>
      <c r="H613" s="339"/>
    </row>
    <row r="614" spans="1:8" s="340" customFormat="1" ht="16.95" customHeight="1">
      <c r="A614" s="338"/>
      <c r="B614" s="339"/>
      <c r="C614" s="352" t="s">
        <v>1277</v>
      </c>
      <c r="D614" s="352" t="s">
        <v>211</v>
      </c>
      <c r="E614" s="353" t="s">
        <v>3</v>
      </c>
      <c r="F614" s="354">
        <v>20.5</v>
      </c>
      <c r="G614" s="338"/>
      <c r="H614" s="339"/>
    </row>
    <row r="615" spans="1:8" s="340" customFormat="1" ht="16.95" customHeight="1">
      <c r="A615" s="338"/>
      <c r="B615" s="339"/>
      <c r="C615" s="355" t="s">
        <v>3264</v>
      </c>
      <c r="D615" s="338"/>
      <c r="E615" s="338"/>
      <c r="F615" s="338"/>
      <c r="G615" s="338"/>
      <c r="H615" s="339"/>
    </row>
    <row r="616" spans="1:8" s="340" customFormat="1" ht="16.95" customHeight="1">
      <c r="A616" s="338"/>
      <c r="B616" s="339"/>
      <c r="C616" s="352" t="s">
        <v>2398</v>
      </c>
      <c r="D616" s="352" t="s">
        <v>2402</v>
      </c>
      <c r="E616" s="353" t="s">
        <v>117</v>
      </c>
      <c r="F616" s="354">
        <v>20.5</v>
      </c>
      <c r="G616" s="338"/>
      <c r="H616" s="339"/>
    </row>
    <row r="617" spans="1:8" s="340" customFormat="1" ht="16.95" customHeight="1">
      <c r="A617" s="338"/>
      <c r="B617" s="339"/>
      <c r="C617" s="352" t="s">
        <v>2753</v>
      </c>
      <c r="D617" s="352" t="s">
        <v>2754</v>
      </c>
      <c r="E617" s="353" t="s">
        <v>122</v>
      </c>
      <c r="F617" s="354">
        <v>252.66</v>
      </c>
      <c r="G617" s="338"/>
      <c r="H617" s="339"/>
    </row>
    <row r="618" spans="1:8" s="340" customFormat="1" ht="16.95" customHeight="1">
      <c r="A618" s="338"/>
      <c r="B618" s="339"/>
      <c r="C618" s="352" t="s">
        <v>1304</v>
      </c>
      <c r="D618" s="352" t="s">
        <v>1305</v>
      </c>
      <c r="E618" s="353" t="s">
        <v>113</v>
      </c>
      <c r="F618" s="354">
        <v>711</v>
      </c>
      <c r="G618" s="338"/>
      <c r="H618" s="339"/>
    </row>
    <row r="619" spans="1:8" s="340" customFormat="1" ht="16.95" customHeight="1">
      <c r="A619" s="338"/>
      <c r="B619" s="339"/>
      <c r="C619" s="352" t="s">
        <v>1686</v>
      </c>
      <c r="D619" s="352" t="s">
        <v>1687</v>
      </c>
      <c r="E619" s="353" t="s">
        <v>122</v>
      </c>
      <c r="F619" s="354">
        <v>206.413</v>
      </c>
      <c r="G619" s="338"/>
      <c r="H619" s="339"/>
    </row>
    <row r="620" spans="1:8" s="340" customFormat="1" ht="20.4">
      <c r="A620" s="338"/>
      <c r="B620" s="339"/>
      <c r="C620" s="352" t="s">
        <v>1934</v>
      </c>
      <c r="D620" s="352" t="s">
        <v>1935</v>
      </c>
      <c r="E620" s="353" t="s">
        <v>122</v>
      </c>
      <c r="F620" s="354">
        <v>117.613</v>
      </c>
      <c r="G620" s="338"/>
      <c r="H620" s="339"/>
    </row>
    <row r="621" spans="1:8" s="340" customFormat="1" ht="16.95" customHeight="1">
      <c r="A621" s="338"/>
      <c r="B621" s="339"/>
      <c r="C621" s="352" t="s">
        <v>1988</v>
      </c>
      <c r="D621" s="352" t="s">
        <v>1989</v>
      </c>
      <c r="E621" s="353" t="s">
        <v>117</v>
      </c>
      <c r="F621" s="354">
        <v>197.5</v>
      </c>
      <c r="G621" s="338"/>
      <c r="H621" s="339"/>
    </row>
    <row r="622" spans="1:8" s="340" customFormat="1" ht="16.95" customHeight="1">
      <c r="A622" s="338"/>
      <c r="B622" s="339"/>
      <c r="C622" s="352" t="s">
        <v>1991</v>
      </c>
      <c r="D622" s="352" t="s">
        <v>1992</v>
      </c>
      <c r="E622" s="353" t="s">
        <v>117</v>
      </c>
      <c r="F622" s="354">
        <v>197.5</v>
      </c>
      <c r="G622" s="338"/>
      <c r="H622" s="339"/>
    </row>
    <row r="623" spans="1:8" s="340" customFormat="1" ht="16.95" customHeight="1">
      <c r="A623" s="338"/>
      <c r="B623" s="339"/>
      <c r="C623" s="352" t="s">
        <v>1381</v>
      </c>
      <c r="D623" s="352" t="s">
        <v>1382</v>
      </c>
      <c r="E623" s="353" t="s">
        <v>122</v>
      </c>
      <c r="F623" s="354">
        <v>21.95</v>
      </c>
      <c r="G623" s="338"/>
      <c r="H623" s="339"/>
    </row>
    <row r="624" spans="1:8" s="340" customFormat="1" ht="16.95" customHeight="1">
      <c r="A624" s="338"/>
      <c r="B624" s="339"/>
      <c r="C624" s="352" t="s">
        <v>2406</v>
      </c>
      <c r="D624" s="352" t="s">
        <v>2823</v>
      </c>
      <c r="E624" s="353" t="s">
        <v>117</v>
      </c>
      <c r="F624" s="354">
        <v>20.5</v>
      </c>
      <c r="G624" s="338"/>
      <c r="H624" s="339"/>
    </row>
    <row r="625" spans="1:8" s="340" customFormat="1" ht="16.95" customHeight="1">
      <c r="A625" s="338"/>
      <c r="B625" s="339"/>
      <c r="C625" s="348" t="s">
        <v>1762</v>
      </c>
      <c r="D625" s="349" t="s">
        <v>1763</v>
      </c>
      <c r="E625" s="350" t="s">
        <v>117</v>
      </c>
      <c r="F625" s="351">
        <v>154.5</v>
      </c>
      <c r="G625" s="338"/>
      <c r="H625" s="339"/>
    </row>
    <row r="626" spans="1:8" s="340" customFormat="1" ht="16.95" customHeight="1">
      <c r="A626" s="338"/>
      <c r="B626" s="339"/>
      <c r="C626" s="352" t="s">
        <v>3</v>
      </c>
      <c r="D626" s="352" t="s">
        <v>2826</v>
      </c>
      <c r="E626" s="353" t="s">
        <v>3</v>
      </c>
      <c r="F626" s="354">
        <v>14.5</v>
      </c>
      <c r="G626" s="338"/>
      <c r="H626" s="339"/>
    </row>
    <row r="627" spans="1:8" s="340" customFormat="1" ht="16.95" customHeight="1">
      <c r="A627" s="338"/>
      <c r="B627" s="339"/>
      <c r="C627" s="352" t="s">
        <v>3</v>
      </c>
      <c r="D627" s="352" t="s">
        <v>2827</v>
      </c>
      <c r="E627" s="353" t="s">
        <v>3</v>
      </c>
      <c r="F627" s="354">
        <v>24.5</v>
      </c>
      <c r="G627" s="338"/>
      <c r="H627" s="339"/>
    </row>
    <row r="628" spans="1:8" s="340" customFormat="1" ht="16.95" customHeight="1">
      <c r="A628" s="338"/>
      <c r="B628" s="339"/>
      <c r="C628" s="352" t="s">
        <v>3</v>
      </c>
      <c r="D628" s="352" t="s">
        <v>2828</v>
      </c>
      <c r="E628" s="353" t="s">
        <v>3</v>
      </c>
      <c r="F628" s="354">
        <v>61</v>
      </c>
      <c r="G628" s="338"/>
      <c r="H628" s="339"/>
    </row>
    <row r="629" spans="1:8" s="340" customFormat="1" ht="16.95" customHeight="1">
      <c r="A629" s="338"/>
      <c r="B629" s="339"/>
      <c r="C629" s="352" t="s">
        <v>3</v>
      </c>
      <c r="D629" s="352" t="s">
        <v>2829</v>
      </c>
      <c r="E629" s="353" t="s">
        <v>3</v>
      </c>
      <c r="F629" s="354">
        <v>6</v>
      </c>
      <c r="G629" s="338"/>
      <c r="H629" s="339"/>
    </row>
    <row r="630" spans="1:8" s="340" customFormat="1" ht="16.95" customHeight="1">
      <c r="A630" s="338"/>
      <c r="B630" s="339"/>
      <c r="C630" s="352" t="s">
        <v>3</v>
      </c>
      <c r="D630" s="352" t="s">
        <v>2830</v>
      </c>
      <c r="E630" s="353" t="s">
        <v>3</v>
      </c>
      <c r="F630" s="354">
        <v>4</v>
      </c>
      <c r="G630" s="338"/>
      <c r="H630" s="339"/>
    </row>
    <row r="631" spans="1:8" s="340" customFormat="1" ht="16.95" customHeight="1">
      <c r="A631" s="338"/>
      <c r="B631" s="339"/>
      <c r="C631" s="352" t="s">
        <v>3</v>
      </c>
      <c r="D631" s="352" t="s">
        <v>2831</v>
      </c>
      <c r="E631" s="353" t="s">
        <v>3</v>
      </c>
      <c r="F631" s="354">
        <v>13.5</v>
      </c>
      <c r="G631" s="338"/>
      <c r="H631" s="339"/>
    </row>
    <row r="632" spans="1:8" s="340" customFormat="1" ht="16.95" customHeight="1">
      <c r="A632" s="338"/>
      <c r="B632" s="339"/>
      <c r="C632" s="352" t="s">
        <v>3</v>
      </c>
      <c r="D632" s="352" t="s">
        <v>2832</v>
      </c>
      <c r="E632" s="353" t="s">
        <v>3</v>
      </c>
      <c r="F632" s="354">
        <v>14</v>
      </c>
      <c r="G632" s="338"/>
      <c r="H632" s="339"/>
    </row>
    <row r="633" spans="1:8" s="340" customFormat="1" ht="16.95" customHeight="1">
      <c r="A633" s="338"/>
      <c r="B633" s="339"/>
      <c r="C633" s="352" t="s">
        <v>3</v>
      </c>
      <c r="D633" s="352" t="s">
        <v>2833</v>
      </c>
      <c r="E633" s="353" t="s">
        <v>3</v>
      </c>
      <c r="F633" s="354">
        <v>13</v>
      </c>
      <c r="G633" s="338"/>
      <c r="H633" s="339"/>
    </row>
    <row r="634" spans="1:8" s="340" customFormat="1" ht="16.95" customHeight="1">
      <c r="A634" s="338"/>
      <c r="B634" s="339"/>
      <c r="C634" s="352" t="s">
        <v>3</v>
      </c>
      <c r="D634" s="352" t="s">
        <v>2834</v>
      </c>
      <c r="E634" s="353" t="s">
        <v>3</v>
      </c>
      <c r="F634" s="354">
        <v>4</v>
      </c>
      <c r="G634" s="338"/>
      <c r="H634" s="339"/>
    </row>
    <row r="635" spans="1:8" s="340" customFormat="1" ht="16.95" customHeight="1">
      <c r="A635" s="338"/>
      <c r="B635" s="339"/>
      <c r="C635" s="352" t="s">
        <v>1762</v>
      </c>
      <c r="D635" s="352" t="s">
        <v>211</v>
      </c>
      <c r="E635" s="353" t="s">
        <v>3</v>
      </c>
      <c r="F635" s="354">
        <v>154.5</v>
      </c>
      <c r="G635" s="338"/>
      <c r="H635" s="339"/>
    </row>
    <row r="636" spans="1:8" s="340" customFormat="1" ht="16.95" customHeight="1">
      <c r="A636" s="338"/>
      <c r="B636" s="339"/>
      <c r="C636" s="355" t="s">
        <v>3264</v>
      </c>
      <c r="D636" s="338"/>
      <c r="E636" s="338"/>
      <c r="F636" s="338"/>
      <c r="G636" s="338"/>
      <c r="H636" s="339"/>
    </row>
    <row r="637" spans="1:8" s="340" customFormat="1" ht="16.95" customHeight="1">
      <c r="A637" s="338"/>
      <c r="B637" s="339"/>
      <c r="C637" s="352" t="s">
        <v>2126</v>
      </c>
      <c r="D637" s="352" t="s">
        <v>2127</v>
      </c>
      <c r="E637" s="353" t="s">
        <v>117</v>
      </c>
      <c r="F637" s="354">
        <v>154.5</v>
      </c>
      <c r="G637" s="338"/>
      <c r="H637" s="339"/>
    </row>
    <row r="638" spans="1:8" s="340" customFormat="1" ht="16.95" customHeight="1">
      <c r="A638" s="338"/>
      <c r="B638" s="339"/>
      <c r="C638" s="352" t="s">
        <v>2753</v>
      </c>
      <c r="D638" s="352" t="s">
        <v>2754</v>
      </c>
      <c r="E638" s="353" t="s">
        <v>122</v>
      </c>
      <c r="F638" s="354">
        <v>252.66</v>
      </c>
      <c r="G638" s="338"/>
      <c r="H638" s="339"/>
    </row>
    <row r="639" spans="1:8" s="340" customFormat="1" ht="16.95" customHeight="1">
      <c r="A639" s="338"/>
      <c r="B639" s="339"/>
      <c r="C639" s="352" t="s">
        <v>1304</v>
      </c>
      <c r="D639" s="352" t="s">
        <v>1305</v>
      </c>
      <c r="E639" s="353" t="s">
        <v>113</v>
      </c>
      <c r="F639" s="354">
        <v>711</v>
      </c>
      <c r="G639" s="338"/>
      <c r="H639" s="339"/>
    </row>
    <row r="640" spans="1:8" s="340" customFormat="1" ht="16.95" customHeight="1">
      <c r="A640" s="338"/>
      <c r="B640" s="339"/>
      <c r="C640" s="352" t="s">
        <v>1686</v>
      </c>
      <c r="D640" s="352" t="s">
        <v>1687</v>
      </c>
      <c r="E640" s="353" t="s">
        <v>122</v>
      </c>
      <c r="F640" s="354">
        <v>206.413</v>
      </c>
      <c r="G640" s="338"/>
      <c r="H640" s="339"/>
    </row>
    <row r="641" spans="1:8" s="340" customFormat="1" ht="20.4">
      <c r="A641" s="338"/>
      <c r="B641" s="339"/>
      <c r="C641" s="352" t="s">
        <v>1934</v>
      </c>
      <c r="D641" s="352" t="s">
        <v>1935</v>
      </c>
      <c r="E641" s="353" t="s">
        <v>122</v>
      </c>
      <c r="F641" s="354">
        <v>117.613</v>
      </c>
      <c r="G641" s="338"/>
      <c r="H641" s="339"/>
    </row>
    <row r="642" spans="1:8" s="340" customFormat="1" ht="16.95" customHeight="1">
      <c r="A642" s="338"/>
      <c r="B642" s="339"/>
      <c r="C642" s="352" t="s">
        <v>1988</v>
      </c>
      <c r="D642" s="352" t="s">
        <v>1989</v>
      </c>
      <c r="E642" s="353" t="s">
        <v>117</v>
      </c>
      <c r="F642" s="354">
        <v>197.5</v>
      </c>
      <c r="G642" s="338"/>
      <c r="H642" s="339"/>
    </row>
    <row r="643" spans="1:8" s="340" customFormat="1" ht="16.95" customHeight="1">
      <c r="A643" s="338"/>
      <c r="B643" s="339"/>
      <c r="C643" s="352" t="s">
        <v>1991</v>
      </c>
      <c r="D643" s="352" t="s">
        <v>1992</v>
      </c>
      <c r="E643" s="353" t="s">
        <v>117</v>
      </c>
      <c r="F643" s="354">
        <v>197.5</v>
      </c>
      <c r="G643" s="338"/>
      <c r="H643" s="339"/>
    </row>
    <row r="644" spans="1:8" s="340" customFormat="1" ht="16.95" customHeight="1">
      <c r="A644" s="338"/>
      <c r="B644" s="339"/>
      <c r="C644" s="352" t="s">
        <v>1381</v>
      </c>
      <c r="D644" s="352" t="s">
        <v>1382</v>
      </c>
      <c r="E644" s="353" t="s">
        <v>122</v>
      </c>
      <c r="F644" s="354">
        <v>21.95</v>
      </c>
      <c r="G644" s="338"/>
      <c r="H644" s="339"/>
    </row>
    <row r="645" spans="1:8" s="340" customFormat="1" ht="16.95" customHeight="1">
      <c r="A645" s="338"/>
      <c r="B645" s="339"/>
      <c r="C645" s="352" t="s">
        <v>2134</v>
      </c>
      <c r="D645" s="352" t="s">
        <v>2135</v>
      </c>
      <c r="E645" s="353" t="s">
        <v>117</v>
      </c>
      <c r="F645" s="354">
        <v>154.5</v>
      </c>
      <c r="G645" s="338"/>
      <c r="H645" s="339"/>
    </row>
    <row r="646" spans="1:8" s="340" customFormat="1" ht="16.95" customHeight="1">
      <c r="A646" s="338"/>
      <c r="B646" s="339"/>
      <c r="C646" s="348" t="s">
        <v>1765</v>
      </c>
      <c r="D646" s="349" t="s">
        <v>1766</v>
      </c>
      <c r="E646" s="350" t="s">
        <v>117</v>
      </c>
      <c r="F646" s="351">
        <v>22.5</v>
      </c>
      <c r="G646" s="338"/>
      <c r="H646" s="339"/>
    </row>
    <row r="647" spans="1:8" s="340" customFormat="1" ht="16.95" customHeight="1">
      <c r="A647" s="338"/>
      <c r="B647" s="339"/>
      <c r="C647" s="352" t="s">
        <v>3</v>
      </c>
      <c r="D647" s="352" t="s">
        <v>2837</v>
      </c>
      <c r="E647" s="353" t="s">
        <v>3</v>
      </c>
      <c r="F647" s="354">
        <v>22.5</v>
      </c>
      <c r="G647" s="338"/>
      <c r="H647" s="339"/>
    </row>
    <row r="648" spans="1:8" s="340" customFormat="1" ht="16.95" customHeight="1">
      <c r="A648" s="338"/>
      <c r="B648" s="339"/>
      <c r="C648" s="352" t="s">
        <v>1765</v>
      </c>
      <c r="D648" s="352" t="s">
        <v>211</v>
      </c>
      <c r="E648" s="353" t="s">
        <v>3</v>
      </c>
      <c r="F648" s="354">
        <v>22.5</v>
      </c>
      <c r="G648" s="338"/>
      <c r="H648" s="339"/>
    </row>
    <row r="649" spans="1:8" s="340" customFormat="1" ht="16.95" customHeight="1">
      <c r="A649" s="338"/>
      <c r="B649" s="339"/>
      <c r="C649" s="355" t="s">
        <v>3264</v>
      </c>
      <c r="D649" s="338"/>
      <c r="E649" s="338"/>
      <c r="F649" s="338"/>
      <c r="G649" s="338"/>
      <c r="H649" s="339"/>
    </row>
    <row r="650" spans="1:8" s="340" customFormat="1" ht="16.95" customHeight="1">
      <c r="A650" s="338"/>
      <c r="B650" s="339"/>
      <c r="C650" s="352" t="s">
        <v>2138</v>
      </c>
      <c r="D650" s="352" t="s">
        <v>2139</v>
      </c>
      <c r="E650" s="353" t="s">
        <v>117</v>
      </c>
      <c r="F650" s="354">
        <v>22.5</v>
      </c>
      <c r="G650" s="338"/>
      <c r="H650" s="339"/>
    </row>
    <row r="651" spans="1:8" s="340" customFormat="1" ht="16.95" customHeight="1">
      <c r="A651" s="338"/>
      <c r="B651" s="339"/>
      <c r="C651" s="352" t="s">
        <v>2753</v>
      </c>
      <c r="D651" s="352" t="s">
        <v>2754</v>
      </c>
      <c r="E651" s="353" t="s">
        <v>122</v>
      </c>
      <c r="F651" s="354">
        <v>252.66</v>
      </c>
      <c r="G651" s="338"/>
      <c r="H651" s="339"/>
    </row>
    <row r="652" spans="1:8" s="340" customFormat="1" ht="16.95" customHeight="1">
      <c r="A652" s="338"/>
      <c r="B652" s="339"/>
      <c r="C652" s="352" t="s">
        <v>1304</v>
      </c>
      <c r="D652" s="352" t="s">
        <v>1305</v>
      </c>
      <c r="E652" s="353" t="s">
        <v>113</v>
      </c>
      <c r="F652" s="354">
        <v>711</v>
      </c>
      <c r="G652" s="338"/>
      <c r="H652" s="339"/>
    </row>
    <row r="653" spans="1:8" s="340" customFormat="1" ht="16.95" customHeight="1">
      <c r="A653" s="338"/>
      <c r="B653" s="339"/>
      <c r="C653" s="352" t="s">
        <v>1686</v>
      </c>
      <c r="D653" s="352" t="s">
        <v>1687</v>
      </c>
      <c r="E653" s="353" t="s">
        <v>122</v>
      </c>
      <c r="F653" s="354">
        <v>206.413</v>
      </c>
      <c r="G653" s="338"/>
      <c r="H653" s="339"/>
    </row>
    <row r="654" spans="1:8" s="340" customFormat="1" ht="20.4">
      <c r="A654" s="338"/>
      <c r="B654" s="339"/>
      <c r="C654" s="352" t="s">
        <v>1934</v>
      </c>
      <c r="D654" s="352" t="s">
        <v>1935</v>
      </c>
      <c r="E654" s="353" t="s">
        <v>122</v>
      </c>
      <c r="F654" s="354">
        <v>117.613</v>
      </c>
      <c r="G654" s="338"/>
      <c r="H654" s="339"/>
    </row>
    <row r="655" spans="1:8" s="340" customFormat="1" ht="16.95" customHeight="1">
      <c r="A655" s="338"/>
      <c r="B655" s="339"/>
      <c r="C655" s="352" t="s">
        <v>1988</v>
      </c>
      <c r="D655" s="352" t="s">
        <v>1989</v>
      </c>
      <c r="E655" s="353" t="s">
        <v>117</v>
      </c>
      <c r="F655" s="354">
        <v>197.5</v>
      </c>
      <c r="G655" s="338"/>
      <c r="H655" s="339"/>
    </row>
    <row r="656" spans="1:8" s="340" customFormat="1" ht="16.95" customHeight="1">
      <c r="A656" s="338"/>
      <c r="B656" s="339"/>
      <c r="C656" s="352" t="s">
        <v>1991</v>
      </c>
      <c r="D656" s="352" t="s">
        <v>1992</v>
      </c>
      <c r="E656" s="353" t="s">
        <v>117</v>
      </c>
      <c r="F656" s="354">
        <v>197.5</v>
      </c>
      <c r="G656" s="338"/>
      <c r="H656" s="339"/>
    </row>
    <row r="657" spans="1:8" s="340" customFormat="1" ht="16.95" customHeight="1">
      <c r="A657" s="338"/>
      <c r="B657" s="339"/>
      <c r="C657" s="352" t="s">
        <v>1381</v>
      </c>
      <c r="D657" s="352" t="s">
        <v>1382</v>
      </c>
      <c r="E657" s="353" t="s">
        <v>122</v>
      </c>
      <c r="F657" s="354">
        <v>21.95</v>
      </c>
      <c r="G657" s="338"/>
      <c r="H657" s="339"/>
    </row>
    <row r="658" spans="1:8" s="340" customFormat="1" ht="16.95" customHeight="1">
      <c r="A658" s="338"/>
      <c r="B658" s="339"/>
      <c r="C658" s="352" t="s">
        <v>2143</v>
      </c>
      <c r="D658" s="352" t="s">
        <v>2144</v>
      </c>
      <c r="E658" s="353" t="s">
        <v>117</v>
      </c>
      <c r="F658" s="354">
        <v>22.5</v>
      </c>
      <c r="G658" s="338"/>
      <c r="H658" s="339"/>
    </row>
    <row r="659" spans="1:8" s="340" customFormat="1" ht="16.95" customHeight="1">
      <c r="A659" s="338"/>
      <c r="B659" s="339"/>
      <c r="C659" s="348" t="s">
        <v>1751</v>
      </c>
      <c r="D659" s="349" t="s">
        <v>1752</v>
      </c>
      <c r="E659" s="350" t="s">
        <v>122</v>
      </c>
      <c r="F659" s="351">
        <v>206.413</v>
      </c>
      <c r="G659" s="338"/>
      <c r="H659" s="339"/>
    </row>
    <row r="660" spans="1:8" s="340" customFormat="1" ht="16.95" customHeight="1">
      <c r="A660" s="338"/>
      <c r="B660" s="339"/>
      <c r="C660" s="352" t="s">
        <v>3</v>
      </c>
      <c r="D660" s="352" t="s">
        <v>2771</v>
      </c>
      <c r="E660" s="353" t="s">
        <v>3</v>
      </c>
      <c r="F660" s="354">
        <v>181.833</v>
      </c>
      <c r="G660" s="338"/>
      <c r="H660" s="339"/>
    </row>
    <row r="661" spans="1:8" s="340" customFormat="1" ht="16.95" customHeight="1">
      <c r="A661" s="338"/>
      <c r="B661" s="339"/>
      <c r="C661" s="352" t="s">
        <v>3</v>
      </c>
      <c r="D661" s="352" t="s">
        <v>2772</v>
      </c>
      <c r="E661" s="353" t="s">
        <v>3</v>
      </c>
      <c r="F661" s="354">
        <v>0.709</v>
      </c>
      <c r="G661" s="338"/>
      <c r="H661" s="339"/>
    </row>
    <row r="662" spans="1:8" s="340" customFormat="1" ht="16.95" customHeight="1">
      <c r="A662" s="338"/>
      <c r="B662" s="339"/>
      <c r="C662" s="352" t="s">
        <v>3</v>
      </c>
      <c r="D662" s="352" t="s">
        <v>1921</v>
      </c>
      <c r="E662" s="353" t="s">
        <v>3</v>
      </c>
      <c r="F662" s="354">
        <v>12.066</v>
      </c>
      <c r="G662" s="338"/>
      <c r="H662" s="339"/>
    </row>
    <row r="663" spans="1:8" s="340" customFormat="1" ht="16.95" customHeight="1">
      <c r="A663" s="338"/>
      <c r="B663" s="339"/>
      <c r="C663" s="352" t="s">
        <v>3</v>
      </c>
      <c r="D663" s="352" t="s">
        <v>1922</v>
      </c>
      <c r="E663" s="353" t="s">
        <v>3</v>
      </c>
      <c r="F663" s="354">
        <v>3.11</v>
      </c>
      <c r="G663" s="338"/>
      <c r="H663" s="339"/>
    </row>
    <row r="664" spans="1:8" s="340" customFormat="1" ht="16.95" customHeight="1">
      <c r="A664" s="338"/>
      <c r="B664" s="339"/>
      <c r="C664" s="352" t="s">
        <v>3</v>
      </c>
      <c r="D664" s="352" t="s">
        <v>1925</v>
      </c>
      <c r="E664" s="353" t="s">
        <v>3</v>
      </c>
      <c r="F664" s="354">
        <v>8.695</v>
      </c>
      <c r="G664" s="338"/>
      <c r="H664" s="339"/>
    </row>
    <row r="665" spans="1:8" s="340" customFormat="1" ht="16.95" customHeight="1">
      <c r="A665" s="338"/>
      <c r="B665" s="339"/>
      <c r="C665" s="352" t="s">
        <v>1751</v>
      </c>
      <c r="D665" s="352" t="s">
        <v>211</v>
      </c>
      <c r="E665" s="353" t="s">
        <v>3</v>
      </c>
      <c r="F665" s="354">
        <v>206.413</v>
      </c>
      <c r="G665" s="338"/>
      <c r="H665" s="339"/>
    </row>
    <row r="666" spans="1:8" s="340" customFormat="1" ht="16.95" customHeight="1">
      <c r="A666" s="338"/>
      <c r="B666" s="339"/>
      <c r="C666" s="355" t="s">
        <v>3264</v>
      </c>
      <c r="D666" s="338"/>
      <c r="E666" s="338"/>
      <c r="F666" s="338"/>
      <c r="G666" s="338"/>
      <c r="H666" s="339"/>
    </row>
    <row r="667" spans="1:8" s="340" customFormat="1" ht="16.95" customHeight="1">
      <c r="A667" s="338"/>
      <c r="B667" s="339"/>
      <c r="C667" s="352" t="s">
        <v>1686</v>
      </c>
      <c r="D667" s="352" t="s">
        <v>1687</v>
      </c>
      <c r="E667" s="353" t="s">
        <v>122</v>
      </c>
      <c r="F667" s="354">
        <v>206.413</v>
      </c>
      <c r="G667" s="338"/>
      <c r="H667" s="339"/>
    </row>
    <row r="668" spans="1:8" s="340" customFormat="1" ht="20.4">
      <c r="A668" s="338"/>
      <c r="B668" s="339"/>
      <c r="C668" s="352" t="s">
        <v>1678</v>
      </c>
      <c r="D668" s="352" t="s">
        <v>1679</v>
      </c>
      <c r="E668" s="353" t="s">
        <v>122</v>
      </c>
      <c r="F668" s="354">
        <v>164.303</v>
      </c>
      <c r="G668" s="338"/>
      <c r="H668" s="339"/>
    </row>
    <row r="669" spans="1:8" s="340" customFormat="1" ht="16.95" customHeight="1">
      <c r="A669" s="338"/>
      <c r="B669" s="339"/>
      <c r="C669" s="352" t="s">
        <v>282</v>
      </c>
      <c r="D669" s="352" t="s">
        <v>283</v>
      </c>
      <c r="E669" s="353" t="s">
        <v>122</v>
      </c>
      <c r="F669" s="354">
        <v>256.957</v>
      </c>
      <c r="G669" s="338"/>
      <c r="H669" s="339"/>
    </row>
    <row r="670" spans="1:8" s="340" customFormat="1" ht="16.95" customHeight="1">
      <c r="A670" s="338"/>
      <c r="B670" s="339"/>
      <c r="C670" s="348" t="s">
        <v>1281</v>
      </c>
      <c r="D670" s="349" t="s">
        <v>1776</v>
      </c>
      <c r="E670" s="350" t="s">
        <v>344</v>
      </c>
      <c r="F670" s="351">
        <v>4</v>
      </c>
      <c r="G670" s="338"/>
      <c r="H670" s="339"/>
    </row>
    <row r="671" spans="1:8" s="340" customFormat="1" ht="16.95" customHeight="1">
      <c r="A671" s="338"/>
      <c r="B671" s="339"/>
      <c r="C671" s="352" t="s">
        <v>3</v>
      </c>
      <c r="D671" s="352" t="s">
        <v>2886</v>
      </c>
      <c r="E671" s="353" t="s">
        <v>3</v>
      </c>
      <c r="F671" s="354">
        <v>3</v>
      </c>
      <c r="G671" s="338"/>
      <c r="H671" s="339"/>
    </row>
    <row r="672" spans="1:8" s="340" customFormat="1" ht="16.95" customHeight="1">
      <c r="A672" s="338"/>
      <c r="B672" s="339"/>
      <c r="C672" s="352" t="s">
        <v>3</v>
      </c>
      <c r="D672" s="352" t="s">
        <v>2887</v>
      </c>
      <c r="E672" s="353" t="s">
        <v>3</v>
      </c>
      <c r="F672" s="354">
        <v>1</v>
      </c>
      <c r="G672" s="338"/>
      <c r="H672" s="339"/>
    </row>
    <row r="673" spans="1:8" s="340" customFormat="1" ht="16.95" customHeight="1">
      <c r="A673" s="338"/>
      <c r="B673" s="339"/>
      <c r="C673" s="352" t="s">
        <v>1281</v>
      </c>
      <c r="D673" s="352" t="s">
        <v>211</v>
      </c>
      <c r="E673" s="353" t="s">
        <v>3</v>
      </c>
      <c r="F673" s="354">
        <v>4</v>
      </c>
      <c r="G673" s="338"/>
      <c r="H673" s="339"/>
    </row>
    <row r="674" spans="1:8" s="340" customFormat="1" ht="16.95" customHeight="1">
      <c r="A674" s="338"/>
      <c r="B674" s="339"/>
      <c r="C674" s="355" t="s">
        <v>3264</v>
      </c>
      <c r="D674" s="338"/>
      <c r="E674" s="338"/>
      <c r="F674" s="338"/>
      <c r="G674" s="338"/>
      <c r="H674" s="339"/>
    </row>
    <row r="675" spans="1:8" s="340" customFormat="1" ht="16.95" customHeight="1">
      <c r="A675" s="338"/>
      <c r="B675" s="339"/>
      <c r="C675" s="352" t="s">
        <v>2254</v>
      </c>
      <c r="D675" s="352" t="s">
        <v>2255</v>
      </c>
      <c r="E675" s="353" t="s">
        <v>344</v>
      </c>
      <c r="F675" s="354">
        <v>4</v>
      </c>
      <c r="G675" s="338"/>
      <c r="H675" s="339"/>
    </row>
    <row r="676" spans="1:8" s="340" customFormat="1" ht="16.95" customHeight="1">
      <c r="A676" s="338"/>
      <c r="B676" s="339"/>
      <c r="C676" s="352" t="s">
        <v>2753</v>
      </c>
      <c r="D676" s="352" t="s">
        <v>2754</v>
      </c>
      <c r="E676" s="353" t="s">
        <v>122</v>
      </c>
      <c r="F676" s="354">
        <v>252.66</v>
      </c>
      <c r="G676" s="338"/>
      <c r="H676" s="339"/>
    </row>
    <row r="677" spans="1:8" s="340" customFormat="1" ht="16.95" customHeight="1">
      <c r="A677" s="338"/>
      <c r="B677" s="339"/>
      <c r="C677" s="352" t="s">
        <v>1686</v>
      </c>
      <c r="D677" s="352" t="s">
        <v>1687</v>
      </c>
      <c r="E677" s="353" t="s">
        <v>122</v>
      </c>
      <c r="F677" s="354">
        <v>206.413</v>
      </c>
      <c r="G677" s="338"/>
      <c r="H677" s="339"/>
    </row>
    <row r="678" spans="1:8" s="340" customFormat="1" ht="16.95" customHeight="1">
      <c r="A678" s="338"/>
      <c r="B678" s="339"/>
      <c r="C678" s="348" t="s">
        <v>49</v>
      </c>
      <c r="D678" s="349" t="s">
        <v>1749</v>
      </c>
      <c r="E678" s="350" t="s">
        <v>122</v>
      </c>
      <c r="F678" s="351">
        <v>421.1</v>
      </c>
      <c r="G678" s="338"/>
      <c r="H678" s="339"/>
    </row>
    <row r="679" spans="1:8" s="340" customFormat="1" ht="16.95" customHeight="1">
      <c r="A679" s="338"/>
      <c r="B679" s="339"/>
      <c r="C679" s="352" t="s">
        <v>3</v>
      </c>
      <c r="D679" s="352" t="s">
        <v>1883</v>
      </c>
      <c r="E679" s="353" t="s">
        <v>3</v>
      </c>
      <c r="F679" s="354">
        <v>0</v>
      </c>
      <c r="G679" s="338"/>
      <c r="H679" s="339"/>
    </row>
    <row r="680" spans="1:8" s="340" customFormat="1" ht="16.95" customHeight="1">
      <c r="A680" s="338"/>
      <c r="B680" s="339"/>
      <c r="C680" s="352" t="s">
        <v>3</v>
      </c>
      <c r="D680" s="352" t="s">
        <v>2756</v>
      </c>
      <c r="E680" s="353" t="s">
        <v>3</v>
      </c>
      <c r="F680" s="354">
        <v>40.59</v>
      </c>
      <c r="G680" s="338"/>
      <c r="H680" s="339"/>
    </row>
    <row r="681" spans="1:8" s="340" customFormat="1" ht="16.95" customHeight="1">
      <c r="A681" s="338"/>
      <c r="B681" s="339"/>
      <c r="C681" s="352" t="s">
        <v>3</v>
      </c>
      <c r="D681" s="352" t="s">
        <v>1884</v>
      </c>
      <c r="E681" s="353" t="s">
        <v>3</v>
      </c>
      <c r="F681" s="354">
        <v>305.91</v>
      </c>
      <c r="G681" s="338"/>
      <c r="H681" s="339"/>
    </row>
    <row r="682" spans="1:8" s="340" customFormat="1" ht="16.95" customHeight="1">
      <c r="A682" s="338"/>
      <c r="B682" s="339"/>
      <c r="C682" s="352" t="s">
        <v>3</v>
      </c>
      <c r="D682" s="352" t="s">
        <v>1885</v>
      </c>
      <c r="E682" s="353" t="s">
        <v>3</v>
      </c>
      <c r="F682" s="354">
        <v>48.6</v>
      </c>
      <c r="G682" s="338"/>
      <c r="H682" s="339"/>
    </row>
    <row r="683" spans="1:8" s="340" customFormat="1" ht="16.95" customHeight="1">
      <c r="A683" s="338"/>
      <c r="B683" s="339"/>
      <c r="C683" s="352" t="s">
        <v>3</v>
      </c>
      <c r="D683" s="352" t="s">
        <v>1888</v>
      </c>
      <c r="E683" s="353" t="s">
        <v>3</v>
      </c>
      <c r="F683" s="354">
        <v>0</v>
      </c>
      <c r="G683" s="338"/>
      <c r="H683" s="339"/>
    </row>
    <row r="684" spans="1:8" s="340" customFormat="1" ht="16.95" customHeight="1">
      <c r="A684" s="338"/>
      <c r="B684" s="339"/>
      <c r="C684" s="352" t="s">
        <v>3</v>
      </c>
      <c r="D684" s="352" t="s">
        <v>1889</v>
      </c>
      <c r="E684" s="353" t="s">
        <v>3</v>
      </c>
      <c r="F684" s="354">
        <v>26</v>
      </c>
      <c r="G684" s="338"/>
      <c r="H684" s="339"/>
    </row>
    <row r="685" spans="1:8" s="340" customFormat="1" ht="16.95" customHeight="1">
      <c r="A685" s="338"/>
      <c r="B685" s="339"/>
      <c r="C685" s="352" t="s">
        <v>49</v>
      </c>
      <c r="D685" s="352" t="s">
        <v>211</v>
      </c>
      <c r="E685" s="353" t="s">
        <v>3</v>
      </c>
      <c r="F685" s="354">
        <v>421.1</v>
      </c>
      <c r="G685" s="338"/>
      <c r="H685" s="339"/>
    </row>
    <row r="686" spans="1:8" s="340" customFormat="1" ht="16.95" customHeight="1">
      <c r="A686" s="338"/>
      <c r="B686" s="339"/>
      <c r="C686" s="355" t="s">
        <v>3264</v>
      </c>
      <c r="D686" s="338"/>
      <c r="E686" s="338"/>
      <c r="F686" s="338"/>
      <c r="G686" s="338"/>
      <c r="H686" s="339"/>
    </row>
    <row r="687" spans="1:8" s="340" customFormat="1" ht="16.95" customHeight="1">
      <c r="A687" s="338"/>
      <c r="B687" s="339"/>
      <c r="C687" s="352" t="s">
        <v>2753</v>
      </c>
      <c r="D687" s="352" t="s">
        <v>2754</v>
      </c>
      <c r="E687" s="353" t="s">
        <v>122</v>
      </c>
      <c r="F687" s="354">
        <v>252.66</v>
      </c>
      <c r="G687" s="338"/>
      <c r="H687" s="339"/>
    </row>
    <row r="688" spans="1:8" s="340" customFormat="1" ht="20.4">
      <c r="A688" s="338"/>
      <c r="B688" s="339"/>
      <c r="C688" s="352" t="s">
        <v>2750</v>
      </c>
      <c r="D688" s="352" t="s">
        <v>2751</v>
      </c>
      <c r="E688" s="353" t="s">
        <v>122</v>
      </c>
      <c r="F688" s="354">
        <v>126.33</v>
      </c>
      <c r="G688" s="338"/>
      <c r="H688" s="339"/>
    </row>
    <row r="689" spans="1:8" s="340" customFormat="1" ht="20.4">
      <c r="A689" s="338"/>
      <c r="B689" s="339"/>
      <c r="C689" s="352" t="s">
        <v>1301</v>
      </c>
      <c r="D689" s="352" t="s">
        <v>1302</v>
      </c>
      <c r="E689" s="353" t="s">
        <v>122</v>
      </c>
      <c r="F689" s="354">
        <v>42.11</v>
      </c>
      <c r="G689" s="338"/>
      <c r="H689" s="339"/>
    </row>
    <row r="690" spans="1:8" s="340" customFormat="1" ht="20.4">
      <c r="A690" s="338"/>
      <c r="B690" s="339"/>
      <c r="C690" s="352" t="s">
        <v>1311</v>
      </c>
      <c r="D690" s="352" t="s">
        <v>1312</v>
      </c>
      <c r="E690" s="353" t="s">
        <v>122</v>
      </c>
      <c r="F690" s="354">
        <v>378.99</v>
      </c>
      <c r="G690" s="338"/>
      <c r="H690" s="339"/>
    </row>
    <row r="691" spans="1:8" s="340" customFormat="1" ht="20.4">
      <c r="A691" s="338"/>
      <c r="B691" s="339"/>
      <c r="C691" s="352" t="s">
        <v>1314</v>
      </c>
      <c r="D691" s="352" t="s">
        <v>1315</v>
      </c>
      <c r="E691" s="353" t="s">
        <v>122</v>
      </c>
      <c r="F691" s="354">
        <v>42.11</v>
      </c>
      <c r="G691" s="338"/>
      <c r="H691" s="339"/>
    </row>
    <row r="692" spans="1:8" s="340" customFormat="1" ht="20.4">
      <c r="A692" s="338"/>
      <c r="B692" s="339"/>
      <c r="C692" s="352" t="s">
        <v>1678</v>
      </c>
      <c r="D692" s="352" t="s">
        <v>1679</v>
      </c>
      <c r="E692" s="353" t="s">
        <v>122</v>
      </c>
      <c r="F692" s="354">
        <v>164.303</v>
      </c>
      <c r="G692" s="338"/>
      <c r="H692" s="339"/>
    </row>
    <row r="693" spans="1:8" s="340" customFormat="1" ht="20.4">
      <c r="A693" s="338"/>
      <c r="B693" s="339"/>
      <c r="C693" s="352" t="s">
        <v>1910</v>
      </c>
      <c r="D693" s="352" t="s">
        <v>1911</v>
      </c>
      <c r="E693" s="353" t="s">
        <v>122</v>
      </c>
      <c r="F693" s="354">
        <v>42.11</v>
      </c>
      <c r="G693" s="338"/>
      <c r="H693" s="339"/>
    </row>
    <row r="694" spans="1:8" s="340" customFormat="1" ht="16.95" customHeight="1">
      <c r="A694" s="338"/>
      <c r="B694" s="339"/>
      <c r="C694" s="352" t="s">
        <v>282</v>
      </c>
      <c r="D694" s="352" t="s">
        <v>283</v>
      </c>
      <c r="E694" s="353" t="s">
        <v>122</v>
      </c>
      <c r="F694" s="354">
        <v>256.957</v>
      </c>
      <c r="G694" s="338"/>
      <c r="H694" s="339"/>
    </row>
    <row r="695" spans="1:8" s="340" customFormat="1" ht="16.95" customHeight="1">
      <c r="A695" s="338"/>
      <c r="B695" s="339"/>
      <c r="C695" s="348" t="s">
        <v>2723</v>
      </c>
      <c r="D695" s="349" t="s">
        <v>1370</v>
      </c>
      <c r="E695" s="350" t="s">
        <v>122</v>
      </c>
      <c r="F695" s="351">
        <v>4.59</v>
      </c>
      <c r="G695" s="338"/>
      <c r="H695" s="339"/>
    </row>
    <row r="696" spans="1:8" s="340" customFormat="1" ht="16.95" customHeight="1">
      <c r="A696" s="338"/>
      <c r="B696" s="339"/>
      <c r="C696" s="352" t="s">
        <v>3</v>
      </c>
      <c r="D696" s="352" t="s">
        <v>2805</v>
      </c>
      <c r="E696" s="353" t="s">
        <v>3</v>
      </c>
      <c r="F696" s="354">
        <v>0</v>
      </c>
      <c r="G696" s="338"/>
      <c r="H696" s="339"/>
    </row>
    <row r="697" spans="1:8" s="340" customFormat="1" ht="16.95" customHeight="1">
      <c r="A697" s="338"/>
      <c r="B697" s="339"/>
      <c r="C697" s="352" t="s">
        <v>3</v>
      </c>
      <c r="D697" s="352" t="s">
        <v>2016</v>
      </c>
      <c r="E697" s="353" t="s">
        <v>3</v>
      </c>
      <c r="F697" s="354">
        <v>1.98</v>
      </c>
      <c r="G697" s="338"/>
      <c r="H697" s="339"/>
    </row>
    <row r="698" spans="1:8" s="340" customFormat="1" ht="16.95" customHeight="1">
      <c r="A698" s="338"/>
      <c r="B698" s="339"/>
      <c r="C698" s="352" t="s">
        <v>3</v>
      </c>
      <c r="D698" s="352" t="s">
        <v>2017</v>
      </c>
      <c r="E698" s="353" t="s">
        <v>3</v>
      </c>
      <c r="F698" s="354">
        <v>2.61</v>
      </c>
      <c r="G698" s="338"/>
      <c r="H698" s="339"/>
    </row>
    <row r="699" spans="1:8" s="340" customFormat="1" ht="16.95" customHeight="1">
      <c r="A699" s="338"/>
      <c r="B699" s="339"/>
      <c r="C699" s="352" t="s">
        <v>2723</v>
      </c>
      <c r="D699" s="352" t="s">
        <v>2282</v>
      </c>
      <c r="E699" s="353" t="s">
        <v>3</v>
      </c>
      <c r="F699" s="354">
        <v>4.59</v>
      </c>
      <c r="G699" s="338"/>
      <c r="H699" s="339"/>
    </row>
    <row r="700" spans="1:8" s="340" customFormat="1" ht="16.95" customHeight="1">
      <c r="A700" s="338"/>
      <c r="B700" s="339"/>
      <c r="C700" s="355" t="s">
        <v>3264</v>
      </c>
      <c r="D700" s="338"/>
      <c r="E700" s="338"/>
      <c r="F700" s="338"/>
      <c r="G700" s="338"/>
      <c r="H700" s="339"/>
    </row>
    <row r="701" spans="1:8" s="340" customFormat="1" ht="20.4">
      <c r="A701" s="338"/>
      <c r="B701" s="339"/>
      <c r="C701" s="352" t="s">
        <v>386</v>
      </c>
      <c r="D701" s="352" t="s">
        <v>387</v>
      </c>
      <c r="E701" s="353" t="s">
        <v>122</v>
      </c>
      <c r="F701" s="354">
        <v>22.95</v>
      </c>
      <c r="G701" s="338"/>
      <c r="H701" s="339"/>
    </row>
    <row r="702" spans="1:8" s="340" customFormat="1" ht="16.95" customHeight="1">
      <c r="A702" s="338"/>
      <c r="B702" s="339"/>
      <c r="C702" s="348" t="s">
        <v>2725</v>
      </c>
      <c r="D702" s="349" t="s">
        <v>2726</v>
      </c>
      <c r="E702" s="350" t="s">
        <v>113</v>
      </c>
      <c r="F702" s="351">
        <v>12.935</v>
      </c>
      <c r="G702" s="338"/>
      <c r="H702" s="339"/>
    </row>
    <row r="703" spans="1:8" s="340" customFormat="1" ht="16.95" customHeight="1">
      <c r="A703" s="338"/>
      <c r="B703" s="339"/>
      <c r="C703" s="352" t="s">
        <v>3</v>
      </c>
      <c r="D703" s="352" t="s">
        <v>2805</v>
      </c>
      <c r="E703" s="353" t="s">
        <v>3</v>
      </c>
      <c r="F703" s="354">
        <v>0</v>
      </c>
      <c r="G703" s="338"/>
      <c r="H703" s="339"/>
    </row>
    <row r="704" spans="1:8" s="340" customFormat="1" ht="16.95" customHeight="1">
      <c r="A704" s="338"/>
      <c r="B704" s="339"/>
      <c r="C704" s="352" t="s">
        <v>3</v>
      </c>
      <c r="D704" s="352" t="s">
        <v>2032</v>
      </c>
      <c r="E704" s="353" t="s">
        <v>3</v>
      </c>
      <c r="F704" s="354">
        <v>5.83</v>
      </c>
      <c r="G704" s="338"/>
      <c r="H704" s="339"/>
    </row>
    <row r="705" spans="1:8" s="340" customFormat="1" ht="16.95" customHeight="1">
      <c r="A705" s="338"/>
      <c r="B705" s="339"/>
      <c r="C705" s="352" t="s">
        <v>3</v>
      </c>
      <c r="D705" s="352" t="s">
        <v>2033</v>
      </c>
      <c r="E705" s="353" t="s">
        <v>3</v>
      </c>
      <c r="F705" s="354">
        <v>7.105</v>
      </c>
      <c r="G705" s="338"/>
      <c r="H705" s="339"/>
    </row>
    <row r="706" spans="1:8" s="340" customFormat="1" ht="16.95" customHeight="1">
      <c r="A706" s="338"/>
      <c r="B706" s="339"/>
      <c r="C706" s="352" t="s">
        <v>2725</v>
      </c>
      <c r="D706" s="352" t="s">
        <v>211</v>
      </c>
      <c r="E706" s="353" t="s">
        <v>3</v>
      </c>
      <c r="F706" s="354">
        <v>12.935</v>
      </c>
      <c r="G706" s="338"/>
      <c r="H706" s="339"/>
    </row>
    <row r="707" spans="1:8" s="340" customFormat="1" ht="16.95" customHeight="1">
      <c r="A707" s="338"/>
      <c r="B707" s="339"/>
      <c r="C707" s="355" t="s">
        <v>3264</v>
      </c>
      <c r="D707" s="338"/>
      <c r="E707" s="338"/>
      <c r="F707" s="338"/>
      <c r="G707" s="338"/>
      <c r="H707" s="339"/>
    </row>
    <row r="708" spans="1:8" s="340" customFormat="1" ht="20.4">
      <c r="A708" s="338"/>
      <c r="B708" s="339"/>
      <c r="C708" s="352" t="s">
        <v>392</v>
      </c>
      <c r="D708" s="352" t="s">
        <v>393</v>
      </c>
      <c r="E708" s="353" t="s">
        <v>113</v>
      </c>
      <c r="F708" s="354">
        <v>64.675</v>
      </c>
      <c r="G708" s="338"/>
      <c r="H708" s="339"/>
    </row>
    <row r="709" spans="1:8" s="340" customFormat="1" ht="16.95" customHeight="1">
      <c r="A709" s="338"/>
      <c r="B709" s="339"/>
      <c r="C709" s="348" t="s">
        <v>2738</v>
      </c>
      <c r="D709" s="349" t="s">
        <v>2739</v>
      </c>
      <c r="E709" s="350" t="s">
        <v>113</v>
      </c>
      <c r="F709" s="351">
        <v>18.2</v>
      </c>
      <c r="G709" s="338"/>
      <c r="H709" s="339"/>
    </row>
    <row r="710" spans="1:8" s="340" customFormat="1" ht="16.95" customHeight="1">
      <c r="A710" s="338"/>
      <c r="B710" s="339"/>
      <c r="C710" s="352" t="s">
        <v>3</v>
      </c>
      <c r="D710" s="352" t="s">
        <v>2794</v>
      </c>
      <c r="E710" s="353" t="s">
        <v>3</v>
      </c>
      <c r="F710" s="354">
        <v>0</v>
      </c>
      <c r="G710" s="338"/>
      <c r="H710" s="339"/>
    </row>
    <row r="711" spans="1:8" s="340" customFormat="1" ht="16.95" customHeight="1">
      <c r="A711" s="338"/>
      <c r="B711" s="339"/>
      <c r="C711" s="352" t="s">
        <v>3</v>
      </c>
      <c r="D711" s="352" t="s">
        <v>2074</v>
      </c>
      <c r="E711" s="353" t="s">
        <v>3</v>
      </c>
      <c r="F711" s="354">
        <v>18.2</v>
      </c>
      <c r="G711" s="338"/>
      <c r="H711" s="339"/>
    </row>
    <row r="712" spans="1:8" s="340" customFormat="1" ht="16.95" customHeight="1">
      <c r="A712" s="338"/>
      <c r="B712" s="339"/>
      <c r="C712" s="352" t="s">
        <v>2738</v>
      </c>
      <c r="D712" s="352" t="s">
        <v>211</v>
      </c>
      <c r="E712" s="353" t="s">
        <v>3</v>
      </c>
      <c r="F712" s="354">
        <v>18.2</v>
      </c>
      <c r="G712" s="338"/>
      <c r="H712" s="339"/>
    </row>
    <row r="713" spans="1:8" s="340" customFormat="1" ht="16.95" customHeight="1">
      <c r="A713" s="338"/>
      <c r="B713" s="339"/>
      <c r="C713" s="355" t="s">
        <v>3264</v>
      </c>
      <c r="D713" s="338"/>
      <c r="E713" s="338"/>
      <c r="F713" s="338"/>
      <c r="G713" s="338"/>
      <c r="H713" s="339"/>
    </row>
    <row r="714" spans="1:8" s="340" customFormat="1" ht="16.95" customHeight="1">
      <c r="A714" s="338"/>
      <c r="B714" s="339"/>
      <c r="C714" s="352" t="s">
        <v>1392</v>
      </c>
      <c r="D714" s="352" t="s">
        <v>1393</v>
      </c>
      <c r="E714" s="353" t="s">
        <v>113</v>
      </c>
      <c r="F714" s="354">
        <v>91</v>
      </c>
      <c r="G714" s="338"/>
      <c r="H714" s="339"/>
    </row>
    <row r="715" spans="1:8" s="340" customFormat="1" ht="16.95" customHeight="1">
      <c r="A715" s="338"/>
      <c r="B715" s="339"/>
      <c r="C715" s="348" t="s">
        <v>2736</v>
      </c>
      <c r="D715" s="349" t="s">
        <v>2737</v>
      </c>
      <c r="E715" s="350" t="s">
        <v>122</v>
      </c>
      <c r="F715" s="351">
        <v>3.023</v>
      </c>
      <c r="G715" s="338"/>
      <c r="H715" s="339"/>
    </row>
    <row r="716" spans="1:8" s="340" customFormat="1" ht="16.95" customHeight="1">
      <c r="A716" s="338"/>
      <c r="B716" s="339"/>
      <c r="C716" s="352" t="s">
        <v>3</v>
      </c>
      <c r="D716" s="352" t="s">
        <v>2794</v>
      </c>
      <c r="E716" s="353" t="s">
        <v>3</v>
      </c>
      <c r="F716" s="354">
        <v>0</v>
      </c>
      <c r="G716" s="338"/>
      <c r="H716" s="339"/>
    </row>
    <row r="717" spans="1:8" s="340" customFormat="1" ht="16.95" customHeight="1">
      <c r="A717" s="338"/>
      <c r="B717" s="339"/>
      <c r="C717" s="352" t="s">
        <v>3</v>
      </c>
      <c r="D717" s="352" t="s">
        <v>1982</v>
      </c>
      <c r="E717" s="353" t="s">
        <v>3</v>
      </c>
      <c r="F717" s="354">
        <v>3.023</v>
      </c>
      <c r="G717" s="338"/>
      <c r="H717" s="339"/>
    </row>
    <row r="718" spans="1:8" s="340" customFormat="1" ht="16.95" customHeight="1">
      <c r="A718" s="338"/>
      <c r="B718" s="339"/>
      <c r="C718" s="352" t="s">
        <v>2736</v>
      </c>
      <c r="D718" s="352" t="s">
        <v>211</v>
      </c>
      <c r="E718" s="353" t="s">
        <v>3</v>
      </c>
      <c r="F718" s="354">
        <v>3.023</v>
      </c>
      <c r="G718" s="338"/>
      <c r="H718" s="339"/>
    </row>
    <row r="719" spans="1:8" s="340" customFormat="1" ht="16.95" customHeight="1">
      <c r="A719" s="338"/>
      <c r="B719" s="339"/>
      <c r="C719" s="355" t="s">
        <v>3264</v>
      </c>
      <c r="D719" s="338"/>
      <c r="E719" s="338"/>
      <c r="F719" s="338"/>
      <c r="G719" s="338"/>
      <c r="H719" s="339"/>
    </row>
    <row r="720" spans="1:8" s="340" customFormat="1" ht="16.95" customHeight="1">
      <c r="A720" s="338"/>
      <c r="B720" s="339"/>
      <c r="C720" s="352" t="s">
        <v>1972</v>
      </c>
      <c r="D720" s="352" t="s">
        <v>1973</v>
      </c>
      <c r="E720" s="353" t="s">
        <v>122</v>
      </c>
      <c r="F720" s="354">
        <v>15.115</v>
      </c>
      <c r="G720" s="338"/>
      <c r="H720" s="339"/>
    </row>
    <row r="721" spans="1:8" s="340" customFormat="1" ht="16.95" customHeight="1">
      <c r="A721" s="338"/>
      <c r="B721" s="339"/>
      <c r="C721" s="348" t="s">
        <v>2730</v>
      </c>
      <c r="D721" s="349" t="s">
        <v>2731</v>
      </c>
      <c r="E721" s="350" t="s">
        <v>122</v>
      </c>
      <c r="F721" s="351">
        <v>2.015</v>
      </c>
      <c r="G721" s="338"/>
      <c r="H721" s="339"/>
    </row>
    <row r="722" spans="1:8" s="340" customFormat="1" ht="16.95" customHeight="1">
      <c r="A722" s="338"/>
      <c r="B722" s="339"/>
      <c r="C722" s="352" t="s">
        <v>3</v>
      </c>
      <c r="D722" s="352" t="s">
        <v>2794</v>
      </c>
      <c r="E722" s="353" t="s">
        <v>3</v>
      </c>
      <c r="F722" s="354">
        <v>0</v>
      </c>
      <c r="G722" s="338"/>
      <c r="H722" s="339"/>
    </row>
    <row r="723" spans="1:8" s="340" customFormat="1" ht="16.95" customHeight="1">
      <c r="A723" s="338"/>
      <c r="B723" s="339"/>
      <c r="C723" s="352" t="s">
        <v>3</v>
      </c>
      <c r="D723" s="352" t="s">
        <v>2000</v>
      </c>
      <c r="E723" s="353" t="s">
        <v>3</v>
      </c>
      <c r="F723" s="354">
        <v>2.015</v>
      </c>
      <c r="G723" s="338"/>
      <c r="H723" s="339"/>
    </row>
    <row r="724" spans="1:8" s="340" customFormat="1" ht="16.95" customHeight="1">
      <c r="A724" s="338"/>
      <c r="B724" s="339"/>
      <c r="C724" s="352" t="s">
        <v>2730</v>
      </c>
      <c r="D724" s="352" t="s">
        <v>2282</v>
      </c>
      <c r="E724" s="353" t="s">
        <v>3</v>
      </c>
      <c r="F724" s="354">
        <v>2.015</v>
      </c>
      <c r="G724" s="338"/>
      <c r="H724" s="339"/>
    </row>
    <row r="725" spans="1:8" s="340" customFormat="1" ht="16.95" customHeight="1">
      <c r="A725" s="338"/>
      <c r="B725" s="339"/>
      <c r="C725" s="355" t="s">
        <v>3264</v>
      </c>
      <c r="D725" s="338"/>
      <c r="E725" s="338"/>
      <c r="F725" s="338"/>
      <c r="G725" s="338"/>
      <c r="H725" s="339"/>
    </row>
    <row r="726" spans="1:8" s="340" customFormat="1" ht="16.95" customHeight="1">
      <c r="A726" s="338"/>
      <c r="B726" s="339"/>
      <c r="C726" s="352" t="s">
        <v>1994</v>
      </c>
      <c r="D726" s="352" t="s">
        <v>1995</v>
      </c>
      <c r="E726" s="353" t="s">
        <v>122</v>
      </c>
      <c r="F726" s="354">
        <v>10.075</v>
      </c>
      <c r="G726" s="338"/>
      <c r="H726" s="339"/>
    </row>
    <row r="727" spans="1:8" s="340" customFormat="1" ht="16.95" customHeight="1">
      <c r="A727" s="338"/>
      <c r="B727" s="339"/>
      <c r="C727" s="348" t="s">
        <v>2733</v>
      </c>
      <c r="D727" s="349" t="s">
        <v>2734</v>
      </c>
      <c r="E727" s="350" t="s">
        <v>122</v>
      </c>
      <c r="F727" s="351">
        <v>3.023</v>
      </c>
      <c r="G727" s="338"/>
      <c r="H727" s="339"/>
    </row>
    <row r="728" spans="1:8" s="340" customFormat="1" ht="16.95" customHeight="1">
      <c r="A728" s="338"/>
      <c r="B728" s="339"/>
      <c r="C728" s="352" t="s">
        <v>3</v>
      </c>
      <c r="D728" s="352" t="s">
        <v>2794</v>
      </c>
      <c r="E728" s="353" t="s">
        <v>3</v>
      </c>
      <c r="F728" s="354">
        <v>0</v>
      </c>
      <c r="G728" s="338"/>
      <c r="H728" s="339"/>
    </row>
    <row r="729" spans="1:8" s="340" customFormat="1" ht="16.95" customHeight="1">
      <c r="A729" s="338"/>
      <c r="B729" s="339"/>
      <c r="C729" s="352" t="s">
        <v>3</v>
      </c>
      <c r="D729" s="352" t="s">
        <v>1982</v>
      </c>
      <c r="E729" s="353" t="s">
        <v>3</v>
      </c>
      <c r="F729" s="354">
        <v>3.023</v>
      </c>
      <c r="G729" s="338"/>
      <c r="H729" s="339"/>
    </row>
    <row r="730" spans="1:8" s="340" customFormat="1" ht="16.95" customHeight="1">
      <c r="A730" s="338"/>
      <c r="B730" s="339"/>
      <c r="C730" s="352" t="s">
        <v>2733</v>
      </c>
      <c r="D730" s="352" t="s">
        <v>211</v>
      </c>
      <c r="E730" s="353" t="s">
        <v>3</v>
      </c>
      <c r="F730" s="354">
        <v>3.023</v>
      </c>
      <c r="G730" s="338"/>
      <c r="H730" s="339"/>
    </row>
    <row r="731" spans="1:8" s="340" customFormat="1" ht="16.95" customHeight="1">
      <c r="A731" s="338"/>
      <c r="B731" s="339"/>
      <c r="C731" s="355" t="s">
        <v>3264</v>
      </c>
      <c r="D731" s="338"/>
      <c r="E731" s="338"/>
      <c r="F731" s="338"/>
      <c r="G731" s="338"/>
      <c r="H731" s="339"/>
    </row>
    <row r="732" spans="1:8" s="340" customFormat="1" ht="16.95" customHeight="1">
      <c r="A732" s="338"/>
      <c r="B732" s="339"/>
      <c r="C732" s="352" t="s">
        <v>1983</v>
      </c>
      <c r="D732" s="352" t="s">
        <v>1984</v>
      </c>
      <c r="E732" s="353" t="s">
        <v>122</v>
      </c>
      <c r="F732" s="354">
        <v>15.115</v>
      </c>
      <c r="G732" s="338"/>
      <c r="H732" s="339"/>
    </row>
    <row r="733" spans="1:8" s="340" customFormat="1" ht="16.95" customHeight="1">
      <c r="A733" s="338"/>
      <c r="B733" s="339"/>
      <c r="C733" s="348" t="s">
        <v>2717</v>
      </c>
      <c r="D733" s="349" t="s">
        <v>2718</v>
      </c>
      <c r="E733" s="350" t="s">
        <v>122</v>
      </c>
      <c r="F733" s="351">
        <v>42.27</v>
      </c>
      <c r="G733" s="338"/>
      <c r="H733" s="339"/>
    </row>
    <row r="734" spans="1:8" s="340" customFormat="1" ht="16.95" customHeight="1">
      <c r="A734" s="338"/>
      <c r="B734" s="339"/>
      <c r="C734" s="352" t="s">
        <v>3</v>
      </c>
      <c r="D734" s="352" t="s">
        <v>2749</v>
      </c>
      <c r="E734" s="353" t="s">
        <v>3</v>
      </c>
      <c r="F734" s="354">
        <v>42.27</v>
      </c>
      <c r="G734" s="338"/>
      <c r="H734" s="339"/>
    </row>
    <row r="735" spans="1:8" s="340" customFormat="1" ht="16.95" customHeight="1">
      <c r="A735" s="338"/>
      <c r="B735" s="339"/>
      <c r="C735" s="352" t="s">
        <v>2717</v>
      </c>
      <c r="D735" s="352" t="s">
        <v>211</v>
      </c>
      <c r="E735" s="353" t="s">
        <v>3</v>
      </c>
      <c r="F735" s="354">
        <v>42.27</v>
      </c>
      <c r="G735" s="338"/>
      <c r="H735" s="339"/>
    </row>
    <row r="736" spans="1:8" s="340" customFormat="1" ht="16.95" customHeight="1">
      <c r="A736" s="338"/>
      <c r="B736" s="339"/>
      <c r="C736" s="355" t="s">
        <v>3264</v>
      </c>
      <c r="D736" s="338"/>
      <c r="E736" s="338"/>
      <c r="F736" s="338"/>
      <c r="G736" s="338"/>
      <c r="H736" s="339"/>
    </row>
    <row r="737" spans="1:8" s="340" customFormat="1" ht="20.4">
      <c r="A737" s="338"/>
      <c r="B737" s="339"/>
      <c r="C737" s="352" t="s">
        <v>2746</v>
      </c>
      <c r="D737" s="352" t="s">
        <v>2747</v>
      </c>
      <c r="E737" s="353" t="s">
        <v>122</v>
      </c>
      <c r="F737" s="354">
        <v>42.27</v>
      </c>
      <c r="G737" s="338"/>
      <c r="H737" s="339"/>
    </row>
    <row r="738" spans="1:8" s="340" customFormat="1" ht="16.95" customHeight="1">
      <c r="A738" s="338"/>
      <c r="B738" s="339"/>
      <c r="C738" s="352" t="s">
        <v>1686</v>
      </c>
      <c r="D738" s="352" t="s">
        <v>1687</v>
      </c>
      <c r="E738" s="353" t="s">
        <v>122</v>
      </c>
      <c r="F738" s="354">
        <v>206.413</v>
      </c>
      <c r="G738" s="338"/>
      <c r="H738" s="339"/>
    </row>
    <row r="739" spans="1:8" s="340" customFormat="1" ht="16.95" customHeight="1">
      <c r="A739" s="338"/>
      <c r="B739" s="339"/>
      <c r="C739" s="352" t="s">
        <v>282</v>
      </c>
      <c r="D739" s="352" t="s">
        <v>283</v>
      </c>
      <c r="E739" s="353" t="s">
        <v>122</v>
      </c>
      <c r="F739" s="354">
        <v>256.957</v>
      </c>
      <c r="G739" s="338"/>
      <c r="H739" s="339"/>
    </row>
    <row r="740" spans="1:8" s="340" customFormat="1" ht="26.4" customHeight="1">
      <c r="A740" s="338"/>
      <c r="B740" s="339"/>
      <c r="C740" s="347" t="s">
        <v>3270</v>
      </c>
      <c r="D740" s="347" t="s">
        <v>106</v>
      </c>
      <c r="E740" s="338"/>
      <c r="F740" s="338"/>
      <c r="G740" s="338"/>
      <c r="H740" s="339"/>
    </row>
    <row r="741" spans="1:8" s="340" customFormat="1" ht="16.95" customHeight="1">
      <c r="A741" s="338"/>
      <c r="B741" s="339"/>
      <c r="C741" s="348" t="s">
        <v>1271</v>
      </c>
      <c r="D741" s="349" t="s">
        <v>1272</v>
      </c>
      <c r="E741" s="350" t="s">
        <v>117</v>
      </c>
      <c r="F741" s="351">
        <v>9.5</v>
      </c>
      <c r="G741" s="338"/>
      <c r="H741" s="339"/>
    </row>
    <row r="742" spans="1:8" s="340" customFormat="1" ht="16.95" customHeight="1">
      <c r="A742" s="338"/>
      <c r="B742" s="339"/>
      <c r="C742" s="352" t="s">
        <v>3</v>
      </c>
      <c r="D742" s="352" t="s">
        <v>2972</v>
      </c>
      <c r="E742" s="353" t="s">
        <v>3</v>
      </c>
      <c r="F742" s="354">
        <v>9.5</v>
      </c>
      <c r="G742" s="338"/>
      <c r="H742" s="339"/>
    </row>
    <row r="743" spans="1:8" s="340" customFormat="1" ht="16.95" customHeight="1">
      <c r="A743" s="338"/>
      <c r="B743" s="339"/>
      <c r="C743" s="352" t="s">
        <v>1271</v>
      </c>
      <c r="D743" s="352" t="s">
        <v>211</v>
      </c>
      <c r="E743" s="353" t="s">
        <v>3</v>
      </c>
      <c r="F743" s="354">
        <v>9.5</v>
      </c>
      <c r="G743" s="338"/>
      <c r="H743" s="339"/>
    </row>
    <row r="744" spans="1:8" s="340" customFormat="1" ht="16.95" customHeight="1">
      <c r="A744" s="338"/>
      <c r="B744" s="339"/>
      <c r="C744" s="355" t="s">
        <v>3264</v>
      </c>
      <c r="D744" s="338"/>
      <c r="E744" s="338"/>
      <c r="F744" s="338"/>
      <c r="G744" s="338"/>
      <c r="H744" s="339"/>
    </row>
    <row r="745" spans="1:8" s="340" customFormat="1" ht="16.95" customHeight="1">
      <c r="A745" s="338"/>
      <c r="B745" s="339"/>
      <c r="C745" s="352" t="s">
        <v>1381</v>
      </c>
      <c r="D745" s="352" t="s">
        <v>1382</v>
      </c>
      <c r="E745" s="353" t="s">
        <v>122</v>
      </c>
      <c r="F745" s="354">
        <v>9.5</v>
      </c>
      <c r="G745" s="338"/>
      <c r="H745" s="339"/>
    </row>
    <row r="746" spans="1:8" s="340" customFormat="1" ht="16.95" customHeight="1">
      <c r="A746" s="338"/>
      <c r="B746" s="339"/>
      <c r="C746" s="352" t="s">
        <v>282</v>
      </c>
      <c r="D746" s="352" t="s">
        <v>283</v>
      </c>
      <c r="E746" s="353" t="s">
        <v>122</v>
      </c>
      <c r="F746" s="354">
        <v>47.9</v>
      </c>
      <c r="G746" s="338"/>
      <c r="H746" s="339"/>
    </row>
    <row r="747" spans="1:8" s="340" customFormat="1" ht="16.95" customHeight="1">
      <c r="A747" s="338"/>
      <c r="B747" s="339"/>
      <c r="C747" s="348" t="s">
        <v>1746</v>
      </c>
      <c r="D747" s="349" t="s">
        <v>2903</v>
      </c>
      <c r="E747" s="350" t="s">
        <v>117</v>
      </c>
      <c r="F747" s="351">
        <v>36</v>
      </c>
      <c r="G747" s="338"/>
      <c r="H747" s="339"/>
    </row>
    <row r="748" spans="1:8" s="340" customFormat="1" ht="16.95" customHeight="1">
      <c r="A748" s="338"/>
      <c r="B748" s="339"/>
      <c r="C748" s="352" t="s">
        <v>3</v>
      </c>
      <c r="D748" s="352" t="s">
        <v>2951</v>
      </c>
      <c r="E748" s="353" t="s">
        <v>3</v>
      </c>
      <c r="F748" s="354">
        <v>0</v>
      </c>
      <c r="G748" s="338"/>
      <c r="H748" s="339"/>
    </row>
    <row r="749" spans="1:8" s="340" customFormat="1" ht="16.95" customHeight="1">
      <c r="A749" s="338"/>
      <c r="B749" s="339"/>
      <c r="C749" s="352" t="s">
        <v>3</v>
      </c>
      <c r="D749" s="352" t="s">
        <v>2952</v>
      </c>
      <c r="E749" s="353" t="s">
        <v>3</v>
      </c>
      <c r="F749" s="354">
        <v>36</v>
      </c>
      <c r="G749" s="338"/>
      <c r="H749" s="339"/>
    </row>
    <row r="750" spans="1:8" s="340" customFormat="1" ht="16.95" customHeight="1">
      <c r="A750" s="338"/>
      <c r="B750" s="339"/>
      <c r="C750" s="352" t="s">
        <v>1746</v>
      </c>
      <c r="D750" s="352" t="s">
        <v>2282</v>
      </c>
      <c r="E750" s="353" t="s">
        <v>3</v>
      </c>
      <c r="F750" s="354">
        <v>36</v>
      </c>
      <c r="G750" s="338"/>
      <c r="H750" s="339"/>
    </row>
    <row r="751" spans="1:8" s="340" customFormat="1" ht="16.95" customHeight="1">
      <c r="A751" s="338"/>
      <c r="B751" s="339"/>
      <c r="C751" s="355" t="s">
        <v>3264</v>
      </c>
      <c r="D751" s="338"/>
      <c r="E751" s="338"/>
      <c r="F751" s="338"/>
      <c r="G751" s="338"/>
      <c r="H751" s="339"/>
    </row>
    <row r="752" spans="1:8" s="340" customFormat="1" ht="16.95" customHeight="1">
      <c r="A752" s="338"/>
      <c r="B752" s="339"/>
      <c r="C752" s="352" t="s">
        <v>2948</v>
      </c>
      <c r="D752" s="352" t="s">
        <v>2949</v>
      </c>
      <c r="E752" s="353" t="s">
        <v>113</v>
      </c>
      <c r="F752" s="354">
        <v>36</v>
      </c>
      <c r="G752" s="338"/>
      <c r="H752" s="339"/>
    </row>
    <row r="753" spans="1:8" s="340" customFormat="1" ht="20.4">
      <c r="A753" s="338"/>
      <c r="B753" s="339"/>
      <c r="C753" s="352" t="s">
        <v>198</v>
      </c>
      <c r="D753" s="352" t="s">
        <v>199</v>
      </c>
      <c r="E753" s="353" t="s">
        <v>122</v>
      </c>
      <c r="F753" s="354">
        <v>7.2</v>
      </c>
      <c r="G753" s="338"/>
      <c r="H753" s="339"/>
    </row>
    <row r="754" spans="1:8" s="340" customFormat="1" ht="16.95" customHeight="1">
      <c r="A754" s="338"/>
      <c r="B754" s="339"/>
      <c r="C754" s="352" t="s">
        <v>2753</v>
      </c>
      <c r="D754" s="352" t="s">
        <v>2754</v>
      </c>
      <c r="E754" s="353" t="s">
        <v>122</v>
      </c>
      <c r="F754" s="354">
        <v>68.64</v>
      </c>
      <c r="G754" s="338"/>
      <c r="H754" s="339"/>
    </row>
    <row r="755" spans="1:8" s="340" customFormat="1" ht="16.95" customHeight="1">
      <c r="A755" s="338"/>
      <c r="B755" s="339"/>
      <c r="C755" s="348" t="s">
        <v>1274</v>
      </c>
      <c r="D755" s="349" t="s">
        <v>1275</v>
      </c>
      <c r="E755" s="350" t="s">
        <v>122</v>
      </c>
      <c r="F755" s="351">
        <v>33.25</v>
      </c>
      <c r="G755" s="338"/>
      <c r="H755" s="339"/>
    </row>
    <row r="756" spans="1:8" s="340" customFormat="1" ht="16.95" customHeight="1">
      <c r="A756" s="338"/>
      <c r="B756" s="339"/>
      <c r="C756" s="352" t="s">
        <v>3</v>
      </c>
      <c r="D756" s="352" t="s">
        <v>2945</v>
      </c>
      <c r="E756" s="353" t="s">
        <v>3</v>
      </c>
      <c r="F756" s="354">
        <v>33.25</v>
      </c>
      <c r="G756" s="338"/>
      <c r="H756" s="339"/>
    </row>
    <row r="757" spans="1:8" s="340" customFormat="1" ht="16.95" customHeight="1">
      <c r="A757" s="338"/>
      <c r="B757" s="339"/>
      <c r="C757" s="352" t="s">
        <v>1274</v>
      </c>
      <c r="D757" s="352" t="s">
        <v>211</v>
      </c>
      <c r="E757" s="353" t="s">
        <v>3</v>
      </c>
      <c r="F757" s="354">
        <v>33.25</v>
      </c>
      <c r="G757" s="338"/>
      <c r="H757" s="339"/>
    </row>
    <row r="758" spans="1:8" s="340" customFormat="1" ht="16.95" customHeight="1">
      <c r="A758" s="338"/>
      <c r="B758" s="339"/>
      <c r="C758" s="355" t="s">
        <v>3264</v>
      </c>
      <c r="D758" s="338"/>
      <c r="E758" s="338"/>
      <c r="F758" s="338"/>
      <c r="G758" s="338"/>
      <c r="H758" s="339"/>
    </row>
    <row r="759" spans="1:8" s="340" customFormat="1" ht="20.4">
      <c r="A759" s="338"/>
      <c r="B759" s="339"/>
      <c r="C759" s="352" t="s">
        <v>1327</v>
      </c>
      <c r="D759" s="352" t="s">
        <v>1328</v>
      </c>
      <c r="E759" s="353" t="s">
        <v>122</v>
      </c>
      <c r="F759" s="354">
        <v>33.25</v>
      </c>
      <c r="G759" s="338"/>
      <c r="H759" s="339"/>
    </row>
    <row r="760" spans="1:8" s="340" customFormat="1" ht="16.95" customHeight="1">
      <c r="A760" s="338"/>
      <c r="B760" s="339"/>
      <c r="C760" s="352" t="s">
        <v>282</v>
      </c>
      <c r="D760" s="352" t="s">
        <v>283</v>
      </c>
      <c r="E760" s="353" t="s">
        <v>122</v>
      </c>
      <c r="F760" s="354">
        <v>47.9</v>
      </c>
      <c r="G760" s="338"/>
      <c r="H760" s="339"/>
    </row>
    <row r="761" spans="1:8" s="340" customFormat="1" ht="16.95" customHeight="1">
      <c r="A761" s="338"/>
      <c r="B761" s="339"/>
      <c r="C761" s="348" t="s">
        <v>2905</v>
      </c>
      <c r="D761" s="349" t="s">
        <v>2906</v>
      </c>
      <c r="E761" s="350" t="s">
        <v>122</v>
      </c>
      <c r="F761" s="351">
        <v>23.75</v>
      </c>
      <c r="G761" s="338"/>
      <c r="H761" s="339"/>
    </row>
    <row r="762" spans="1:8" s="340" customFormat="1" ht="16.95" customHeight="1">
      <c r="A762" s="338"/>
      <c r="B762" s="339"/>
      <c r="C762" s="352" t="s">
        <v>2905</v>
      </c>
      <c r="D762" s="352" t="s">
        <v>2970</v>
      </c>
      <c r="E762" s="353" t="s">
        <v>3</v>
      </c>
      <c r="F762" s="354">
        <v>23.75</v>
      </c>
      <c r="G762" s="338"/>
      <c r="H762" s="339"/>
    </row>
    <row r="763" spans="1:8" s="340" customFormat="1" ht="16.95" customHeight="1">
      <c r="A763" s="338"/>
      <c r="B763" s="339"/>
      <c r="C763" s="355" t="s">
        <v>3264</v>
      </c>
      <c r="D763" s="338"/>
      <c r="E763" s="338"/>
      <c r="F763" s="338"/>
      <c r="G763" s="338"/>
      <c r="H763" s="339"/>
    </row>
    <row r="764" spans="1:8" s="340" customFormat="1" ht="16.95" customHeight="1">
      <c r="A764" s="338"/>
      <c r="B764" s="339"/>
      <c r="C764" s="352" t="s">
        <v>2967</v>
      </c>
      <c r="D764" s="352" t="s">
        <v>2968</v>
      </c>
      <c r="E764" s="353" t="s">
        <v>122</v>
      </c>
      <c r="F764" s="354">
        <v>23.75</v>
      </c>
      <c r="G764" s="338"/>
      <c r="H764" s="339"/>
    </row>
    <row r="765" spans="1:8" s="340" customFormat="1" ht="16.95" customHeight="1">
      <c r="A765" s="338"/>
      <c r="B765" s="339"/>
      <c r="C765" s="352" t="s">
        <v>282</v>
      </c>
      <c r="D765" s="352" t="s">
        <v>283</v>
      </c>
      <c r="E765" s="353" t="s">
        <v>122</v>
      </c>
      <c r="F765" s="354">
        <v>47.9</v>
      </c>
      <c r="G765" s="338"/>
      <c r="H765" s="339"/>
    </row>
    <row r="766" spans="1:8" s="340" customFormat="1" ht="16.95" customHeight="1">
      <c r="A766" s="338"/>
      <c r="B766" s="339"/>
      <c r="C766" s="348" t="s">
        <v>2908</v>
      </c>
      <c r="D766" s="349" t="s">
        <v>2909</v>
      </c>
      <c r="E766" s="350" t="s">
        <v>117</v>
      </c>
      <c r="F766" s="351">
        <v>95</v>
      </c>
      <c r="G766" s="338"/>
      <c r="H766" s="339"/>
    </row>
    <row r="767" spans="1:8" s="340" customFormat="1" ht="16.95" customHeight="1">
      <c r="A767" s="338"/>
      <c r="B767" s="339"/>
      <c r="C767" s="352" t="s">
        <v>3</v>
      </c>
      <c r="D767" s="352" t="s">
        <v>2976</v>
      </c>
      <c r="E767" s="353" t="s">
        <v>3</v>
      </c>
      <c r="F767" s="354">
        <v>95</v>
      </c>
      <c r="G767" s="338"/>
      <c r="H767" s="339"/>
    </row>
    <row r="768" spans="1:8" s="340" customFormat="1" ht="16.95" customHeight="1">
      <c r="A768" s="338"/>
      <c r="B768" s="339"/>
      <c r="C768" s="352" t="s">
        <v>2908</v>
      </c>
      <c r="D768" s="352" t="s">
        <v>211</v>
      </c>
      <c r="E768" s="353" t="s">
        <v>3</v>
      </c>
      <c r="F768" s="354">
        <v>95</v>
      </c>
      <c r="G768" s="338"/>
      <c r="H768" s="339"/>
    </row>
    <row r="769" spans="1:8" s="340" customFormat="1" ht="16.95" customHeight="1">
      <c r="A769" s="338"/>
      <c r="B769" s="339"/>
      <c r="C769" s="355" t="s">
        <v>3264</v>
      </c>
      <c r="D769" s="338"/>
      <c r="E769" s="338"/>
      <c r="F769" s="338"/>
      <c r="G769" s="338"/>
      <c r="H769" s="339"/>
    </row>
    <row r="770" spans="1:8" s="340" customFormat="1" ht="16.95" customHeight="1">
      <c r="A770" s="338"/>
      <c r="B770" s="339"/>
      <c r="C770" s="352" t="s">
        <v>2973</v>
      </c>
      <c r="D770" s="352" t="s">
        <v>2974</v>
      </c>
      <c r="E770" s="353" t="s">
        <v>117</v>
      </c>
      <c r="F770" s="354">
        <v>95</v>
      </c>
      <c r="G770" s="338"/>
      <c r="H770" s="339"/>
    </row>
    <row r="771" spans="1:8" s="340" customFormat="1" ht="16.95" customHeight="1">
      <c r="A771" s="338"/>
      <c r="B771" s="339"/>
      <c r="C771" s="352" t="s">
        <v>2753</v>
      </c>
      <c r="D771" s="352" t="s">
        <v>2754</v>
      </c>
      <c r="E771" s="353" t="s">
        <v>122</v>
      </c>
      <c r="F771" s="354">
        <v>68.64</v>
      </c>
      <c r="G771" s="338"/>
      <c r="H771" s="339"/>
    </row>
    <row r="772" spans="1:8" s="340" customFormat="1" ht="16.95" customHeight="1">
      <c r="A772" s="338"/>
      <c r="B772" s="339"/>
      <c r="C772" s="352" t="s">
        <v>1304</v>
      </c>
      <c r="D772" s="352" t="s">
        <v>1305</v>
      </c>
      <c r="E772" s="353" t="s">
        <v>113</v>
      </c>
      <c r="F772" s="354">
        <v>304</v>
      </c>
      <c r="G772" s="338"/>
      <c r="H772" s="339"/>
    </row>
    <row r="773" spans="1:8" s="340" customFormat="1" ht="20.4">
      <c r="A773" s="338"/>
      <c r="B773" s="339"/>
      <c r="C773" s="352" t="s">
        <v>1327</v>
      </c>
      <c r="D773" s="352" t="s">
        <v>1328</v>
      </c>
      <c r="E773" s="353" t="s">
        <v>122</v>
      </c>
      <c r="F773" s="354">
        <v>33.25</v>
      </c>
      <c r="G773" s="338"/>
      <c r="H773" s="339"/>
    </row>
    <row r="774" spans="1:8" s="340" customFormat="1" ht="16.95" customHeight="1">
      <c r="A774" s="338"/>
      <c r="B774" s="339"/>
      <c r="C774" s="352" t="s">
        <v>2959</v>
      </c>
      <c r="D774" s="352" t="s">
        <v>2960</v>
      </c>
      <c r="E774" s="353" t="s">
        <v>113</v>
      </c>
      <c r="F774" s="354">
        <v>95</v>
      </c>
      <c r="G774" s="338"/>
      <c r="H774" s="339"/>
    </row>
    <row r="775" spans="1:8" s="340" customFormat="1" ht="16.95" customHeight="1">
      <c r="A775" s="338"/>
      <c r="B775" s="339"/>
      <c r="C775" s="352" t="s">
        <v>2967</v>
      </c>
      <c r="D775" s="352" t="s">
        <v>2968</v>
      </c>
      <c r="E775" s="353" t="s">
        <v>122</v>
      </c>
      <c r="F775" s="354">
        <v>23.75</v>
      </c>
      <c r="G775" s="338"/>
      <c r="H775" s="339"/>
    </row>
    <row r="776" spans="1:8" s="340" customFormat="1" ht="16.95" customHeight="1">
      <c r="A776" s="338"/>
      <c r="B776" s="339"/>
      <c r="C776" s="352" t="s">
        <v>1381</v>
      </c>
      <c r="D776" s="352" t="s">
        <v>1382</v>
      </c>
      <c r="E776" s="353" t="s">
        <v>122</v>
      </c>
      <c r="F776" s="354">
        <v>9.5</v>
      </c>
      <c r="G776" s="338"/>
      <c r="H776" s="339"/>
    </row>
    <row r="777" spans="1:8" s="340" customFormat="1" ht="16.95" customHeight="1">
      <c r="A777" s="338"/>
      <c r="B777" s="339"/>
      <c r="C777" s="352" t="s">
        <v>2989</v>
      </c>
      <c r="D777" s="352" t="s">
        <v>2990</v>
      </c>
      <c r="E777" s="353" t="s">
        <v>117</v>
      </c>
      <c r="F777" s="354">
        <v>95</v>
      </c>
      <c r="G777" s="338"/>
      <c r="H777" s="339"/>
    </row>
    <row r="778" spans="1:8" s="340" customFormat="1" ht="16.95" customHeight="1">
      <c r="A778" s="338"/>
      <c r="B778" s="339"/>
      <c r="C778" s="352" t="s">
        <v>2632</v>
      </c>
      <c r="D778" s="352" t="s">
        <v>2633</v>
      </c>
      <c r="E778" s="353" t="s">
        <v>117</v>
      </c>
      <c r="F778" s="354">
        <v>95</v>
      </c>
      <c r="G778" s="338"/>
      <c r="H778" s="339"/>
    </row>
    <row r="779" spans="1:8" s="340" customFormat="1" ht="16.95" customHeight="1">
      <c r="A779" s="338"/>
      <c r="B779" s="339"/>
      <c r="C779" s="352" t="s">
        <v>2657</v>
      </c>
      <c r="D779" s="352" t="s">
        <v>2658</v>
      </c>
      <c r="E779" s="353" t="s">
        <v>117</v>
      </c>
      <c r="F779" s="354">
        <v>95</v>
      </c>
      <c r="G779" s="338"/>
      <c r="H779" s="339"/>
    </row>
    <row r="780" spans="1:8" s="340" customFormat="1" ht="16.95" customHeight="1">
      <c r="A780" s="338"/>
      <c r="B780" s="339"/>
      <c r="C780" s="352" t="s">
        <v>2661</v>
      </c>
      <c r="D780" s="352" t="s">
        <v>2662</v>
      </c>
      <c r="E780" s="353" t="s">
        <v>117</v>
      </c>
      <c r="F780" s="354">
        <v>95</v>
      </c>
      <c r="G780" s="338"/>
      <c r="H780" s="339"/>
    </row>
    <row r="781" spans="1:8" s="340" customFormat="1" ht="16.95" customHeight="1">
      <c r="A781" s="338"/>
      <c r="B781" s="339"/>
      <c r="C781" s="352" t="s">
        <v>2977</v>
      </c>
      <c r="D781" s="352" t="s">
        <v>2978</v>
      </c>
      <c r="E781" s="353" t="s">
        <v>117</v>
      </c>
      <c r="F781" s="354">
        <v>96.9</v>
      </c>
      <c r="G781" s="338"/>
      <c r="H781" s="339"/>
    </row>
    <row r="782" spans="1:8" s="340" customFormat="1" ht="16.95" customHeight="1">
      <c r="A782" s="338"/>
      <c r="B782" s="339"/>
      <c r="C782" s="348" t="s">
        <v>1751</v>
      </c>
      <c r="D782" s="349" t="s">
        <v>2910</v>
      </c>
      <c r="E782" s="350" t="s">
        <v>122</v>
      </c>
      <c r="F782" s="351">
        <v>66.5</v>
      </c>
      <c r="G782" s="338"/>
      <c r="H782" s="339"/>
    </row>
    <row r="783" spans="1:8" s="340" customFormat="1" ht="16.95" customHeight="1">
      <c r="A783" s="338"/>
      <c r="B783" s="339"/>
      <c r="C783" s="352" t="s">
        <v>3</v>
      </c>
      <c r="D783" s="352" t="s">
        <v>2939</v>
      </c>
      <c r="E783" s="353" t="s">
        <v>3</v>
      </c>
      <c r="F783" s="354">
        <v>66.5</v>
      </c>
      <c r="G783" s="338"/>
      <c r="H783" s="339"/>
    </row>
    <row r="784" spans="1:8" s="340" customFormat="1" ht="16.95" customHeight="1">
      <c r="A784" s="338"/>
      <c r="B784" s="339"/>
      <c r="C784" s="352" t="s">
        <v>1751</v>
      </c>
      <c r="D784" s="352" t="s">
        <v>211</v>
      </c>
      <c r="E784" s="353" t="s">
        <v>3</v>
      </c>
      <c r="F784" s="354">
        <v>66.5</v>
      </c>
      <c r="G784" s="338"/>
      <c r="H784" s="339"/>
    </row>
    <row r="785" spans="1:8" s="340" customFormat="1" ht="16.95" customHeight="1">
      <c r="A785" s="338"/>
      <c r="B785" s="339"/>
      <c r="C785" s="355" t="s">
        <v>3264</v>
      </c>
      <c r="D785" s="338"/>
      <c r="E785" s="338"/>
      <c r="F785" s="338"/>
      <c r="G785" s="338"/>
      <c r="H785" s="339"/>
    </row>
    <row r="786" spans="1:8" s="340" customFormat="1" ht="16.95" customHeight="1">
      <c r="A786" s="338"/>
      <c r="B786" s="339"/>
      <c r="C786" s="352" t="s">
        <v>1686</v>
      </c>
      <c r="D786" s="352" t="s">
        <v>1687</v>
      </c>
      <c r="E786" s="353" t="s">
        <v>122</v>
      </c>
      <c r="F786" s="354">
        <v>66.5</v>
      </c>
      <c r="G786" s="338"/>
      <c r="H786" s="339"/>
    </row>
    <row r="787" spans="1:8" s="340" customFormat="1" ht="20.4">
      <c r="A787" s="338"/>
      <c r="B787" s="339"/>
      <c r="C787" s="352" t="s">
        <v>1678</v>
      </c>
      <c r="D787" s="352" t="s">
        <v>1679</v>
      </c>
      <c r="E787" s="353" t="s">
        <v>122</v>
      </c>
      <c r="F787" s="354">
        <v>55.06</v>
      </c>
      <c r="G787" s="338"/>
      <c r="H787" s="339"/>
    </row>
    <row r="788" spans="1:8" s="340" customFormat="1" ht="16.95" customHeight="1">
      <c r="A788" s="338"/>
      <c r="B788" s="339"/>
      <c r="C788" s="348" t="s">
        <v>49</v>
      </c>
      <c r="D788" s="349" t="s">
        <v>1286</v>
      </c>
      <c r="E788" s="350" t="s">
        <v>122</v>
      </c>
      <c r="F788" s="351">
        <v>114.4</v>
      </c>
      <c r="G788" s="338"/>
      <c r="H788" s="339"/>
    </row>
    <row r="789" spans="1:8" s="340" customFormat="1" ht="16.95" customHeight="1">
      <c r="A789" s="338"/>
      <c r="B789" s="339"/>
      <c r="C789" s="352" t="s">
        <v>3</v>
      </c>
      <c r="D789" s="352" t="s">
        <v>2923</v>
      </c>
      <c r="E789" s="353" t="s">
        <v>3</v>
      </c>
      <c r="F789" s="354">
        <v>121.6</v>
      </c>
      <c r="G789" s="338"/>
      <c r="H789" s="339"/>
    </row>
    <row r="790" spans="1:8" s="340" customFormat="1" ht="16.95" customHeight="1">
      <c r="A790" s="338"/>
      <c r="B790" s="339"/>
      <c r="C790" s="352" t="s">
        <v>3</v>
      </c>
      <c r="D790" s="352" t="s">
        <v>2924</v>
      </c>
      <c r="E790" s="353" t="s">
        <v>3</v>
      </c>
      <c r="F790" s="354">
        <v>-7.2</v>
      </c>
      <c r="G790" s="338"/>
      <c r="H790" s="339"/>
    </row>
    <row r="791" spans="1:8" s="340" customFormat="1" ht="16.95" customHeight="1">
      <c r="A791" s="338"/>
      <c r="B791" s="339"/>
      <c r="C791" s="352" t="s">
        <v>49</v>
      </c>
      <c r="D791" s="352" t="s">
        <v>211</v>
      </c>
      <c r="E791" s="353" t="s">
        <v>3</v>
      </c>
      <c r="F791" s="354">
        <v>114.4</v>
      </c>
      <c r="G791" s="338"/>
      <c r="H791" s="339"/>
    </row>
    <row r="792" spans="1:8" s="340" customFormat="1" ht="16.95" customHeight="1">
      <c r="A792" s="338"/>
      <c r="B792" s="339"/>
      <c r="C792" s="355" t="s">
        <v>3264</v>
      </c>
      <c r="D792" s="338"/>
      <c r="E792" s="338"/>
      <c r="F792" s="338"/>
      <c r="G792" s="338"/>
      <c r="H792" s="339"/>
    </row>
    <row r="793" spans="1:8" s="340" customFormat="1" ht="16.95" customHeight="1">
      <c r="A793" s="338"/>
      <c r="B793" s="339"/>
      <c r="C793" s="352" t="s">
        <v>2753</v>
      </c>
      <c r="D793" s="352" t="s">
        <v>2754</v>
      </c>
      <c r="E793" s="353" t="s">
        <v>122</v>
      </c>
      <c r="F793" s="354">
        <v>68.64</v>
      </c>
      <c r="G793" s="338"/>
      <c r="H793" s="339"/>
    </row>
    <row r="794" spans="1:8" s="340" customFormat="1" ht="20.4">
      <c r="A794" s="338"/>
      <c r="B794" s="339"/>
      <c r="C794" s="352" t="s">
        <v>2750</v>
      </c>
      <c r="D794" s="352" t="s">
        <v>2751</v>
      </c>
      <c r="E794" s="353" t="s">
        <v>122</v>
      </c>
      <c r="F794" s="354">
        <v>34.32</v>
      </c>
      <c r="G794" s="338"/>
      <c r="H794" s="339"/>
    </row>
    <row r="795" spans="1:8" s="340" customFormat="1" ht="20.4">
      <c r="A795" s="338"/>
      <c r="B795" s="339"/>
      <c r="C795" s="352" t="s">
        <v>1298</v>
      </c>
      <c r="D795" s="352" t="s">
        <v>1299</v>
      </c>
      <c r="E795" s="353" t="s">
        <v>122</v>
      </c>
      <c r="F795" s="354">
        <v>68.64</v>
      </c>
      <c r="G795" s="338"/>
      <c r="H795" s="339"/>
    </row>
    <row r="796" spans="1:8" s="340" customFormat="1" ht="20.4">
      <c r="A796" s="338"/>
      <c r="B796" s="339"/>
      <c r="C796" s="352" t="s">
        <v>1301</v>
      </c>
      <c r="D796" s="352" t="s">
        <v>1302</v>
      </c>
      <c r="E796" s="353" t="s">
        <v>122</v>
      </c>
      <c r="F796" s="354">
        <v>11.44</v>
      </c>
      <c r="G796" s="338"/>
      <c r="H796" s="339"/>
    </row>
    <row r="797" spans="1:8" s="340" customFormat="1" ht="20.4">
      <c r="A797" s="338"/>
      <c r="B797" s="339"/>
      <c r="C797" s="352" t="s">
        <v>1311</v>
      </c>
      <c r="D797" s="352" t="s">
        <v>1312</v>
      </c>
      <c r="E797" s="353" t="s">
        <v>122</v>
      </c>
      <c r="F797" s="354">
        <v>102.96</v>
      </c>
      <c r="G797" s="338"/>
      <c r="H797" s="339"/>
    </row>
    <row r="798" spans="1:8" s="340" customFormat="1" ht="20.4">
      <c r="A798" s="338"/>
      <c r="B798" s="339"/>
      <c r="C798" s="352" t="s">
        <v>1314</v>
      </c>
      <c r="D798" s="352" t="s">
        <v>1315</v>
      </c>
      <c r="E798" s="353" t="s">
        <v>122</v>
      </c>
      <c r="F798" s="354">
        <v>11.44</v>
      </c>
      <c r="G798" s="338"/>
      <c r="H798" s="339"/>
    </row>
    <row r="799" spans="1:8" s="340" customFormat="1" ht="20.4">
      <c r="A799" s="338"/>
      <c r="B799" s="339"/>
      <c r="C799" s="352" t="s">
        <v>1678</v>
      </c>
      <c r="D799" s="352" t="s">
        <v>1679</v>
      </c>
      <c r="E799" s="353" t="s">
        <v>122</v>
      </c>
      <c r="F799" s="354">
        <v>55.06</v>
      </c>
      <c r="G799" s="338"/>
      <c r="H799" s="339"/>
    </row>
    <row r="800" spans="1:8" s="340" customFormat="1" ht="20.4">
      <c r="A800" s="338"/>
      <c r="B800" s="339"/>
      <c r="C800" s="352" t="s">
        <v>1910</v>
      </c>
      <c r="D800" s="352" t="s">
        <v>1911</v>
      </c>
      <c r="E800" s="353" t="s">
        <v>122</v>
      </c>
      <c r="F800" s="354">
        <v>11.44</v>
      </c>
      <c r="G800" s="338"/>
      <c r="H800" s="339"/>
    </row>
    <row r="801" spans="1:8" s="340" customFormat="1" ht="16.95" customHeight="1">
      <c r="A801" s="338"/>
      <c r="B801" s="339"/>
      <c r="C801" s="352" t="s">
        <v>1686</v>
      </c>
      <c r="D801" s="352" t="s">
        <v>1687</v>
      </c>
      <c r="E801" s="353" t="s">
        <v>122</v>
      </c>
      <c r="F801" s="354">
        <v>66.5</v>
      </c>
      <c r="G801" s="338"/>
      <c r="H801" s="339"/>
    </row>
    <row r="802" spans="1:8" s="340" customFormat="1" ht="16.95" customHeight="1">
      <c r="A802" s="338"/>
      <c r="B802" s="339"/>
      <c r="C802" s="352" t="s">
        <v>282</v>
      </c>
      <c r="D802" s="352" t="s">
        <v>283</v>
      </c>
      <c r="E802" s="353" t="s">
        <v>122</v>
      </c>
      <c r="F802" s="354">
        <v>47.9</v>
      </c>
      <c r="G802" s="338"/>
      <c r="H802" s="339"/>
    </row>
    <row r="803" spans="1:8" s="340" customFormat="1" ht="16.95" customHeight="1">
      <c r="A803" s="338"/>
      <c r="B803" s="339"/>
      <c r="C803" s="348" t="s">
        <v>129</v>
      </c>
      <c r="D803" s="349" t="s">
        <v>1284</v>
      </c>
      <c r="E803" s="350" t="s">
        <v>122</v>
      </c>
      <c r="F803" s="351">
        <v>47.9</v>
      </c>
      <c r="G803" s="338"/>
      <c r="H803" s="339"/>
    </row>
    <row r="804" spans="1:8" s="340" customFormat="1" ht="16.95" customHeight="1">
      <c r="A804" s="338"/>
      <c r="B804" s="339"/>
      <c r="C804" s="352" t="s">
        <v>3</v>
      </c>
      <c r="D804" s="352" t="s">
        <v>1321</v>
      </c>
      <c r="E804" s="353" t="s">
        <v>3</v>
      </c>
      <c r="F804" s="354">
        <v>114.4</v>
      </c>
      <c r="G804" s="338"/>
      <c r="H804" s="339"/>
    </row>
    <row r="805" spans="1:8" s="340" customFormat="1" ht="16.95" customHeight="1">
      <c r="A805" s="338"/>
      <c r="B805" s="339"/>
      <c r="C805" s="352" t="s">
        <v>3</v>
      </c>
      <c r="D805" s="352" t="s">
        <v>1322</v>
      </c>
      <c r="E805" s="353" t="s">
        <v>3</v>
      </c>
      <c r="F805" s="354">
        <v>-9.5</v>
      </c>
      <c r="G805" s="338"/>
      <c r="H805" s="339"/>
    </row>
    <row r="806" spans="1:8" s="340" customFormat="1" ht="16.95" customHeight="1">
      <c r="A806" s="338"/>
      <c r="B806" s="339"/>
      <c r="C806" s="352" t="s">
        <v>3</v>
      </c>
      <c r="D806" s="352" t="s">
        <v>1323</v>
      </c>
      <c r="E806" s="353" t="s">
        <v>3</v>
      </c>
      <c r="F806" s="354">
        <v>-33.25</v>
      </c>
      <c r="G806" s="338"/>
      <c r="H806" s="339"/>
    </row>
    <row r="807" spans="1:8" s="340" customFormat="1" ht="16.95" customHeight="1">
      <c r="A807" s="338"/>
      <c r="B807" s="339"/>
      <c r="C807" s="352" t="s">
        <v>3</v>
      </c>
      <c r="D807" s="352" t="s">
        <v>2943</v>
      </c>
      <c r="E807" s="353" t="s">
        <v>3</v>
      </c>
      <c r="F807" s="354">
        <v>-23.75</v>
      </c>
      <c r="G807" s="338"/>
      <c r="H807" s="339"/>
    </row>
    <row r="808" spans="1:8" s="340" customFormat="1" ht="16.95" customHeight="1">
      <c r="A808" s="338"/>
      <c r="B808" s="339"/>
      <c r="C808" s="352" t="s">
        <v>129</v>
      </c>
      <c r="D808" s="352" t="s">
        <v>211</v>
      </c>
      <c r="E808" s="353" t="s">
        <v>3</v>
      </c>
      <c r="F808" s="354">
        <v>47.9</v>
      </c>
      <c r="G808" s="338"/>
      <c r="H808" s="339"/>
    </row>
    <row r="809" spans="1:8" s="340" customFormat="1" ht="16.95" customHeight="1">
      <c r="A809" s="338"/>
      <c r="B809" s="339"/>
      <c r="C809" s="355" t="s">
        <v>3264</v>
      </c>
      <c r="D809" s="338"/>
      <c r="E809" s="338"/>
      <c r="F809" s="338"/>
      <c r="G809" s="338"/>
      <c r="H809" s="339"/>
    </row>
    <row r="810" spans="1:8" s="340" customFormat="1" ht="16.95" customHeight="1">
      <c r="A810" s="338"/>
      <c r="B810" s="339"/>
      <c r="C810" s="352" t="s">
        <v>282</v>
      </c>
      <c r="D810" s="352" t="s">
        <v>283</v>
      </c>
      <c r="E810" s="353" t="s">
        <v>122</v>
      </c>
      <c r="F810" s="354">
        <v>47.9</v>
      </c>
      <c r="G810" s="338"/>
      <c r="H810" s="339"/>
    </row>
    <row r="811" spans="1:8" s="340" customFormat="1" ht="16.95" customHeight="1">
      <c r="A811" s="338"/>
      <c r="B811" s="339"/>
      <c r="C811" s="352" t="s">
        <v>1686</v>
      </c>
      <c r="D811" s="352" t="s">
        <v>1687</v>
      </c>
      <c r="E811" s="353" t="s">
        <v>122</v>
      </c>
      <c r="F811" s="354">
        <v>66.5</v>
      </c>
      <c r="G811" s="338"/>
      <c r="H811" s="339"/>
    </row>
    <row r="812" spans="1:8" s="340" customFormat="1" ht="26.4" customHeight="1">
      <c r="A812" s="338"/>
      <c r="B812" s="339"/>
      <c r="C812" s="347" t="s">
        <v>3271</v>
      </c>
      <c r="D812" s="347" t="s">
        <v>109</v>
      </c>
      <c r="E812" s="338"/>
      <c r="F812" s="338"/>
      <c r="G812" s="338"/>
      <c r="H812" s="339"/>
    </row>
    <row r="813" spans="1:8" s="340" customFormat="1" ht="16.95" customHeight="1">
      <c r="A813" s="338"/>
      <c r="B813" s="339"/>
      <c r="C813" s="348" t="s">
        <v>1751</v>
      </c>
      <c r="D813" s="349" t="s">
        <v>1751</v>
      </c>
      <c r="E813" s="350" t="s">
        <v>3</v>
      </c>
      <c r="F813" s="351">
        <v>130</v>
      </c>
      <c r="G813" s="338"/>
      <c r="H813" s="339"/>
    </row>
    <row r="814" spans="1:8" s="340" customFormat="1" ht="16.95" customHeight="1">
      <c r="A814" s="338"/>
      <c r="B814" s="339"/>
      <c r="C814" s="352" t="s">
        <v>3</v>
      </c>
      <c r="D814" s="352" t="s">
        <v>3020</v>
      </c>
      <c r="E814" s="353" t="s">
        <v>3</v>
      </c>
      <c r="F814" s="354">
        <v>130</v>
      </c>
      <c r="G814" s="338"/>
      <c r="H814" s="339"/>
    </row>
    <row r="815" spans="1:8" s="340" customFormat="1" ht="16.95" customHeight="1">
      <c r="A815" s="338"/>
      <c r="B815" s="339"/>
      <c r="C815" s="352" t="s">
        <v>1751</v>
      </c>
      <c r="D815" s="352" t="s">
        <v>211</v>
      </c>
      <c r="E815" s="353" t="s">
        <v>3</v>
      </c>
      <c r="F815" s="354">
        <v>130</v>
      </c>
      <c r="G815" s="338"/>
      <c r="H815" s="339"/>
    </row>
    <row r="816" spans="1:8" s="340" customFormat="1" ht="16.95" customHeight="1">
      <c r="A816" s="338"/>
      <c r="B816" s="339"/>
      <c r="C816" s="348" t="s">
        <v>49</v>
      </c>
      <c r="D816" s="349" t="s">
        <v>49</v>
      </c>
      <c r="E816" s="350" t="s">
        <v>3</v>
      </c>
      <c r="F816" s="351">
        <v>208</v>
      </c>
      <c r="G816" s="338"/>
      <c r="H816" s="339"/>
    </row>
    <row r="817" spans="1:8" s="340" customFormat="1" ht="16.95" customHeight="1">
      <c r="A817" s="338"/>
      <c r="B817" s="339"/>
      <c r="C817" s="352" t="s">
        <v>3</v>
      </c>
      <c r="D817" s="352" t="s">
        <v>3019</v>
      </c>
      <c r="E817" s="353" t="s">
        <v>3</v>
      </c>
      <c r="F817" s="354">
        <v>78</v>
      </c>
      <c r="G817" s="338"/>
      <c r="H817" s="339"/>
    </row>
    <row r="818" spans="1:8" s="340" customFormat="1" ht="16.95" customHeight="1">
      <c r="A818" s="338"/>
      <c r="B818" s="339"/>
      <c r="C818" s="352" t="s">
        <v>3</v>
      </c>
      <c r="D818" s="352" t="s">
        <v>3020</v>
      </c>
      <c r="E818" s="353" t="s">
        <v>3</v>
      </c>
      <c r="F818" s="354">
        <v>130</v>
      </c>
      <c r="G818" s="338"/>
      <c r="H818" s="339"/>
    </row>
    <row r="819" spans="1:8" s="340" customFormat="1" ht="16.95" customHeight="1">
      <c r="A819" s="338"/>
      <c r="B819" s="339"/>
      <c r="C819" s="352" t="s">
        <v>49</v>
      </c>
      <c r="D819" s="352" t="s">
        <v>211</v>
      </c>
      <c r="E819" s="353" t="s">
        <v>3</v>
      </c>
      <c r="F819" s="354">
        <v>208</v>
      </c>
      <c r="G819" s="338"/>
      <c r="H819" s="339"/>
    </row>
    <row r="820" spans="1:8" s="340" customFormat="1" ht="16.95" customHeight="1">
      <c r="A820" s="338"/>
      <c r="B820" s="339"/>
      <c r="C820" s="348" t="s">
        <v>3055</v>
      </c>
      <c r="D820" s="349" t="s">
        <v>3055</v>
      </c>
      <c r="E820" s="350" t="s">
        <v>3</v>
      </c>
      <c r="F820" s="351">
        <v>27.3</v>
      </c>
      <c r="G820" s="338"/>
      <c r="H820" s="339"/>
    </row>
    <row r="821" spans="1:8" s="340" customFormat="1" ht="16.95" customHeight="1">
      <c r="A821" s="338"/>
      <c r="B821" s="339"/>
      <c r="C821" s="352" t="s">
        <v>3</v>
      </c>
      <c r="D821" s="352" t="s">
        <v>3053</v>
      </c>
      <c r="E821" s="353" t="s">
        <v>3</v>
      </c>
      <c r="F821" s="354">
        <v>9.75</v>
      </c>
      <c r="G821" s="338"/>
      <c r="H821" s="339"/>
    </row>
    <row r="822" spans="1:8" s="340" customFormat="1" ht="16.95" customHeight="1">
      <c r="A822" s="338"/>
      <c r="B822" s="339"/>
      <c r="C822" s="352" t="s">
        <v>3</v>
      </c>
      <c r="D822" s="352" t="s">
        <v>3054</v>
      </c>
      <c r="E822" s="353" t="s">
        <v>3</v>
      </c>
      <c r="F822" s="354">
        <v>17.55</v>
      </c>
      <c r="G822" s="338"/>
      <c r="H822" s="339"/>
    </row>
    <row r="823" spans="1:8" s="340" customFormat="1" ht="16.95" customHeight="1">
      <c r="A823" s="338"/>
      <c r="B823" s="339"/>
      <c r="C823" s="352" t="s">
        <v>3055</v>
      </c>
      <c r="D823" s="352" t="s">
        <v>211</v>
      </c>
      <c r="E823" s="353" t="s">
        <v>3</v>
      </c>
      <c r="F823" s="354">
        <v>27.3</v>
      </c>
      <c r="G823" s="338"/>
      <c r="H823" s="339"/>
    </row>
    <row r="824" spans="1:8" s="340" customFormat="1" ht="7.35" customHeight="1">
      <c r="A824" s="338"/>
      <c r="B824" s="356"/>
      <c r="C824" s="357"/>
      <c r="D824" s="357"/>
      <c r="E824" s="357"/>
      <c r="F824" s="357"/>
      <c r="G824" s="357"/>
      <c r="H824" s="339"/>
    </row>
    <row r="825" spans="1:8" s="340" customFormat="1" ht="12">
      <c r="A825" s="338"/>
      <c r="B825" s="338"/>
      <c r="C825" s="338"/>
      <c r="D825" s="338"/>
      <c r="E825" s="338"/>
      <c r="F825" s="338"/>
      <c r="G825" s="338"/>
      <c r="H825" s="338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>
      <selection activeCell="D16" sqref="D16:J16"/>
    </sheetView>
  </sheetViews>
  <sheetFormatPr defaultColWidth="9.140625" defaultRowHeight="12"/>
  <cols>
    <col min="1" max="1" width="8.28125" style="217" customWidth="1"/>
    <col min="2" max="2" width="1.7109375" style="217" customWidth="1"/>
    <col min="3" max="4" width="5.00390625" style="217" customWidth="1"/>
    <col min="5" max="5" width="11.7109375" style="217" customWidth="1"/>
    <col min="6" max="6" width="9.140625" style="217" customWidth="1"/>
    <col min="7" max="7" width="5.00390625" style="217" customWidth="1"/>
    <col min="8" max="8" width="77.8515625" style="217" customWidth="1"/>
    <col min="9" max="10" width="20.00390625" style="217" customWidth="1"/>
    <col min="11" max="11" width="1.7109375" style="217" customWidth="1"/>
  </cols>
  <sheetData>
    <row r="1" s="1" customFormat="1" ht="37.5" customHeight="1"/>
    <row r="2" spans="2:11" s="1" customFormat="1" ht="7.5" customHeight="1">
      <c r="B2" s="218"/>
      <c r="C2" s="219"/>
      <c r="D2" s="219"/>
      <c r="E2" s="219"/>
      <c r="F2" s="219"/>
      <c r="G2" s="219"/>
      <c r="H2" s="219"/>
      <c r="I2" s="219"/>
      <c r="J2" s="219"/>
      <c r="K2" s="220"/>
    </row>
    <row r="3" spans="2:11" s="17" customFormat="1" ht="45" customHeight="1">
      <c r="B3" s="221"/>
      <c r="C3" s="408" t="s">
        <v>3076</v>
      </c>
      <c r="D3" s="408"/>
      <c r="E3" s="408"/>
      <c r="F3" s="408"/>
      <c r="G3" s="408"/>
      <c r="H3" s="408"/>
      <c r="I3" s="408"/>
      <c r="J3" s="408"/>
      <c r="K3" s="222"/>
    </row>
    <row r="4" spans="2:11" s="1" customFormat="1" ht="25.5" customHeight="1">
      <c r="B4" s="223"/>
      <c r="C4" s="409" t="s">
        <v>3077</v>
      </c>
      <c r="D4" s="409"/>
      <c r="E4" s="409"/>
      <c r="F4" s="409"/>
      <c r="G4" s="409"/>
      <c r="H4" s="409"/>
      <c r="I4" s="409"/>
      <c r="J4" s="409"/>
      <c r="K4" s="224"/>
    </row>
    <row r="5" spans="2:11" s="1" customFormat="1" ht="5.25" customHeight="1">
      <c r="B5" s="223"/>
      <c r="C5" s="225"/>
      <c r="D5" s="225"/>
      <c r="E5" s="225"/>
      <c r="F5" s="225"/>
      <c r="G5" s="225"/>
      <c r="H5" s="225"/>
      <c r="I5" s="225"/>
      <c r="J5" s="225"/>
      <c r="K5" s="224"/>
    </row>
    <row r="6" spans="2:11" s="1" customFormat="1" ht="15" customHeight="1">
      <c r="B6" s="223"/>
      <c r="C6" s="407" t="s">
        <v>3078</v>
      </c>
      <c r="D6" s="407"/>
      <c r="E6" s="407"/>
      <c r="F6" s="407"/>
      <c r="G6" s="407"/>
      <c r="H6" s="407"/>
      <c r="I6" s="407"/>
      <c r="J6" s="407"/>
      <c r="K6" s="224"/>
    </row>
    <row r="7" spans="2:11" s="1" customFormat="1" ht="15" customHeight="1">
      <c r="B7" s="227"/>
      <c r="C7" s="407" t="s">
        <v>3079</v>
      </c>
      <c r="D7" s="407"/>
      <c r="E7" s="407"/>
      <c r="F7" s="407"/>
      <c r="G7" s="407"/>
      <c r="H7" s="407"/>
      <c r="I7" s="407"/>
      <c r="J7" s="407"/>
      <c r="K7" s="224"/>
    </row>
    <row r="8" spans="2:11" s="1" customFormat="1" ht="12.75" customHeight="1">
      <c r="B8" s="227"/>
      <c r="C8" s="226"/>
      <c r="D8" s="226"/>
      <c r="E8" s="226"/>
      <c r="F8" s="226"/>
      <c r="G8" s="226"/>
      <c r="H8" s="226"/>
      <c r="I8" s="226"/>
      <c r="J8" s="226"/>
      <c r="K8" s="224"/>
    </row>
    <row r="9" spans="2:11" s="1" customFormat="1" ht="15" customHeight="1">
      <c r="B9" s="227"/>
      <c r="C9" s="407" t="s">
        <v>3080</v>
      </c>
      <c r="D9" s="407"/>
      <c r="E9" s="407"/>
      <c r="F9" s="407"/>
      <c r="G9" s="407"/>
      <c r="H9" s="407"/>
      <c r="I9" s="407"/>
      <c r="J9" s="407"/>
      <c r="K9" s="224"/>
    </row>
    <row r="10" spans="2:11" s="1" customFormat="1" ht="15" customHeight="1">
      <c r="B10" s="227"/>
      <c r="C10" s="226"/>
      <c r="D10" s="407" t="s">
        <v>3081</v>
      </c>
      <c r="E10" s="407"/>
      <c r="F10" s="407"/>
      <c r="G10" s="407"/>
      <c r="H10" s="407"/>
      <c r="I10" s="407"/>
      <c r="J10" s="407"/>
      <c r="K10" s="224"/>
    </row>
    <row r="11" spans="2:11" s="1" customFormat="1" ht="15" customHeight="1">
      <c r="B11" s="227"/>
      <c r="C11" s="228"/>
      <c r="D11" s="407" t="s">
        <v>3082</v>
      </c>
      <c r="E11" s="407"/>
      <c r="F11" s="407"/>
      <c r="G11" s="407"/>
      <c r="H11" s="407"/>
      <c r="I11" s="407"/>
      <c r="J11" s="407"/>
      <c r="K11" s="224"/>
    </row>
    <row r="12" spans="2:11" s="1" customFormat="1" ht="15" customHeight="1">
      <c r="B12" s="227"/>
      <c r="C12" s="228"/>
      <c r="D12" s="226"/>
      <c r="E12" s="226"/>
      <c r="F12" s="226"/>
      <c r="G12" s="226"/>
      <c r="H12" s="226"/>
      <c r="I12" s="226"/>
      <c r="J12" s="226"/>
      <c r="K12" s="224"/>
    </row>
    <row r="13" spans="2:11" s="1" customFormat="1" ht="15" customHeight="1">
      <c r="B13" s="227"/>
      <c r="C13" s="228"/>
      <c r="D13" s="229" t="s">
        <v>3083</v>
      </c>
      <c r="E13" s="226"/>
      <c r="F13" s="226"/>
      <c r="G13" s="226"/>
      <c r="H13" s="226"/>
      <c r="I13" s="226"/>
      <c r="J13" s="226"/>
      <c r="K13" s="224"/>
    </row>
    <row r="14" spans="2:11" s="1" customFormat="1" ht="12.75" customHeight="1">
      <c r="B14" s="227"/>
      <c r="C14" s="228"/>
      <c r="D14" s="228"/>
      <c r="E14" s="228"/>
      <c r="F14" s="228"/>
      <c r="G14" s="228"/>
      <c r="H14" s="228"/>
      <c r="I14" s="228"/>
      <c r="J14" s="228"/>
      <c r="K14" s="224"/>
    </row>
    <row r="15" spans="2:11" s="1" customFormat="1" ht="15" customHeight="1">
      <c r="B15" s="227"/>
      <c r="C15" s="228"/>
      <c r="D15" s="407" t="s">
        <v>3084</v>
      </c>
      <c r="E15" s="407"/>
      <c r="F15" s="407"/>
      <c r="G15" s="407"/>
      <c r="H15" s="407"/>
      <c r="I15" s="407"/>
      <c r="J15" s="407"/>
      <c r="K15" s="224"/>
    </row>
    <row r="16" spans="2:11" s="1" customFormat="1" ht="15" customHeight="1">
      <c r="B16" s="227"/>
      <c r="C16" s="228"/>
      <c r="D16" s="407" t="s">
        <v>3085</v>
      </c>
      <c r="E16" s="407"/>
      <c r="F16" s="407"/>
      <c r="G16" s="407"/>
      <c r="H16" s="407"/>
      <c r="I16" s="407"/>
      <c r="J16" s="407"/>
      <c r="K16" s="224"/>
    </row>
    <row r="17" spans="2:11" s="1" customFormat="1" ht="15" customHeight="1">
      <c r="B17" s="227"/>
      <c r="C17" s="228"/>
      <c r="D17" s="407" t="s">
        <v>3086</v>
      </c>
      <c r="E17" s="407"/>
      <c r="F17" s="407"/>
      <c r="G17" s="407"/>
      <c r="H17" s="407"/>
      <c r="I17" s="407"/>
      <c r="J17" s="407"/>
      <c r="K17" s="224"/>
    </row>
    <row r="18" spans="2:11" s="1" customFormat="1" ht="15" customHeight="1">
      <c r="B18" s="227"/>
      <c r="C18" s="228"/>
      <c r="D18" s="228"/>
      <c r="E18" s="230" t="s">
        <v>78</v>
      </c>
      <c r="F18" s="407" t="s">
        <v>3087</v>
      </c>
      <c r="G18" s="407"/>
      <c r="H18" s="407"/>
      <c r="I18" s="407"/>
      <c r="J18" s="407"/>
      <c r="K18" s="224"/>
    </row>
    <row r="19" spans="2:11" s="1" customFormat="1" ht="15" customHeight="1">
      <c r="B19" s="227"/>
      <c r="C19" s="228"/>
      <c r="D19" s="228"/>
      <c r="E19" s="230" t="s">
        <v>3088</v>
      </c>
      <c r="F19" s="407" t="s">
        <v>3089</v>
      </c>
      <c r="G19" s="407"/>
      <c r="H19" s="407"/>
      <c r="I19" s="407"/>
      <c r="J19" s="407"/>
      <c r="K19" s="224"/>
    </row>
    <row r="20" spans="2:11" s="1" customFormat="1" ht="15" customHeight="1">
      <c r="B20" s="227"/>
      <c r="C20" s="228"/>
      <c r="D20" s="228"/>
      <c r="E20" s="230" t="s">
        <v>3090</v>
      </c>
      <c r="F20" s="407" t="s">
        <v>3091</v>
      </c>
      <c r="G20" s="407"/>
      <c r="H20" s="407"/>
      <c r="I20" s="407"/>
      <c r="J20" s="407"/>
      <c r="K20" s="224"/>
    </row>
    <row r="21" spans="2:11" s="1" customFormat="1" ht="15" customHeight="1">
      <c r="B21" s="227"/>
      <c r="C21" s="228"/>
      <c r="D21" s="228"/>
      <c r="E21" s="230" t="s">
        <v>3092</v>
      </c>
      <c r="F21" s="407" t="s">
        <v>3093</v>
      </c>
      <c r="G21" s="407"/>
      <c r="H21" s="407"/>
      <c r="I21" s="407"/>
      <c r="J21" s="407"/>
      <c r="K21" s="224"/>
    </row>
    <row r="22" spans="2:11" s="1" customFormat="1" ht="15" customHeight="1">
      <c r="B22" s="227"/>
      <c r="C22" s="228"/>
      <c r="D22" s="228"/>
      <c r="E22" s="230" t="s">
        <v>3094</v>
      </c>
      <c r="F22" s="407" t="s">
        <v>3095</v>
      </c>
      <c r="G22" s="407"/>
      <c r="H22" s="407"/>
      <c r="I22" s="407"/>
      <c r="J22" s="407"/>
      <c r="K22" s="224"/>
    </row>
    <row r="23" spans="2:11" s="1" customFormat="1" ht="15" customHeight="1">
      <c r="B23" s="227"/>
      <c r="C23" s="228"/>
      <c r="D23" s="228"/>
      <c r="E23" s="230" t="s">
        <v>84</v>
      </c>
      <c r="F23" s="407" t="s">
        <v>3096</v>
      </c>
      <c r="G23" s="407"/>
      <c r="H23" s="407"/>
      <c r="I23" s="407"/>
      <c r="J23" s="407"/>
      <c r="K23" s="224"/>
    </row>
    <row r="24" spans="2:11" s="1" customFormat="1" ht="12.75" customHeight="1">
      <c r="B24" s="227"/>
      <c r="C24" s="228"/>
      <c r="D24" s="228"/>
      <c r="E24" s="228"/>
      <c r="F24" s="228"/>
      <c r="G24" s="228"/>
      <c r="H24" s="228"/>
      <c r="I24" s="228"/>
      <c r="J24" s="228"/>
      <c r="K24" s="224"/>
    </row>
    <row r="25" spans="2:11" s="1" customFormat="1" ht="15" customHeight="1">
      <c r="B25" s="227"/>
      <c r="C25" s="407" t="s">
        <v>3097</v>
      </c>
      <c r="D25" s="407"/>
      <c r="E25" s="407"/>
      <c r="F25" s="407"/>
      <c r="G25" s="407"/>
      <c r="H25" s="407"/>
      <c r="I25" s="407"/>
      <c r="J25" s="407"/>
      <c r="K25" s="224"/>
    </row>
    <row r="26" spans="2:11" s="1" customFormat="1" ht="15" customHeight="1">
      <c r="B26" s="227"/>
      <c r="C26" s="407" t="s">
        <v>3098</v>
      </c>
      <c r="D26" s="407"/>
      <c r="E26" s="407"/>
      <c r="F26" s="407"/>
      <c r="G26" s="407"/>
      <c r="H26" s="407"/>
      <c r="I26" s="407"/>
      <c r="J26" s="407"/>
      <c r="K26" s="224"/>
    </row>
    <row r="27" spans="2:11" s="1" customFormat="1" ht="15" customHeight="1">
      <c r="B27" s="227"/>
      <c r="C27" s="226"/>
      <c r="D27" s="407" t="s">
        <v>3099</v>
      </c>
      <c r="E27" s="407"/>
      <c r="F27" s="407"/>
      <c r="G27" s="407"/>
      <c r="H27" s="407"/>
      <c r="I27" s="407"/>
      <c r="J27" s="407"/>
      <c r="K27" s="224"/>
    </row>
    <row r="28" spans="2:11" s="1" customFormat="1" ht="15" customHeight="1">
      <c r="B28" s="227"/>
      <c r="C28" s="228"/>
      <c r="D28" s="407" t="s">
        <v>3100</v>
      </c>
      <c r="E28" s="407"/>
      <c r="F28" s="407"/>
      <c r="G28" s="407"/>
      <c r="H28" s="407"/>
      <c r="I28" s="407"/>
      <c r="J28" s="407"/>
      <c r="K28" s="224"/>
    </row>
    <row r="29" spans="2:11" s="1" customFormat="1" ht="12.75" customHeight="1">
      <c r="B29" s="227"/>
      <c r="C29" s="228"/>
      <c r="D29" s="228"/>
      <c r="E29" s="228"/>
      <c r="F29" s="228"/>
      <c r="G29" s="228"/>
      <c r="H29" s="228"/>
      <c r="I29" s="228"/>
      <c r="J29" s="228"/>
      <c r="K29" s="224"/>
    </row>
    <row r="30" spans="2:11" s="1" customFormat="1" ht="15" customHeight="1">
      <c r="B30" s="227"/>
      <c r="C30" s="228"/>
      <c r="D30" s="407" t="s">
        <v>3101</v>
      </c>
      <c r="E30" s="407"/>
      <c r="F30" s="407"/>
      <c r="G30" s="407"/>
      <c r="H30" s="407"/>
      <c r="I30" s="407"/>
      <c r="J30" s="407"/>
      <c r="K30" s="224"/>
    </row>
    <row r="31" spans="2:11" s="1" customFormat="1" ht="15" customHeight="1">
      <c r="B31" s="227"/>
      <c r="C31" s="228"/>
      <c r="D31" s="407" t="s">
        <v>3102</v>
      </c>
      <c r="E31" s="407"/>
      <c r="F31" s="407"/>
      <c r="G31" s="407"/>
      <c r="H31" s="407"/>
      <c r="I31" s="407"/>
      <c r="J31" s="407"/>
      <c r="K31" s="224"/>
    </row>
    <row r="32" spans="2:11" s="1" customFormat="1" ht="12.75" customHeight="1">
      <c r="B32" s="227"/>
      <c r="C32" s="228"/>
      <c r="D32" s="228"/>
      <c r="E32" s="228"/>
      <c r="F32" s="228"/>
      <c r="G32" s="228"/>
      <c r="H32" s="228"/>
      <c r="I32" s="228"/>
      <c r="J32" s="228"/>
      <c r="K32" s="224"/>
    </row>
    <row r="33" spans="2:11" s="1" customFormat="1" ht="15" customHeight="1">
      <c r="B33" s="227"/>
      <c r="C33" s="228"/>
      <c r="D33" s="407" t="s">
        <v>3103</v>
      </c>
      <c r="E33" s="407"/>
      <c r="F33" s="407"/>
      <c r="G33" s="407"/>
      <c r="H33" s="407"/>
      <c r="I33" s="407"/>
      <c r="J33" s="407"/>
      <c r="K33" s="224"/>
    </row>
    <row r="34" spans="2:11" s="1" customFormat="1" ht="15" customHeight="1">
      <c r="B34" s="227"/>
      <c r="C34" s="228"/>
      <c r="D34" s="407" t="s">
        <v>3104</v>
      </c>
      <c r="E34" s="407"/>
      <c r="F34" s="407"/>
      <c r="G34" s="407"/>
      <c r="H34" s="407"/>
      <c r="I34" s="407"/>
      <c r="J34" s="407"/>
      <c r="K34" s="224"/>
    </row>
    <row r="35" spans="2:11" s="1" customFormat="1" ht="15" customHeight="1">
      <c r="B35" s="227"/>
      <c r="C35" s="228"/>
      <c r="D35" s="407" t="s">
        <v>3105</v>
      </c>
      <c r="E35" s="407"/>
      <c r="F35" s="407"/>
      <c r="G35" s="407"/>
      <c r="H35" s="407"/>
      <c r="I35" s="407"/>
      <c r="J35" s="407"/>
      <c r="K35" s="224"/>
    </row>
    <row r="36" spans="2:11" s="1" customFormat="1" ht="15" customHeight="1">
      <c r="B36" s="227"/>
      <c r="C36" s="228"/>
      <c r="D36" s="226"/>
      <c r="E36" s="229" t="s">
        <v>168</v>
      </c>
      <c r="F36" s="226"/>
      <c r="G36" s="407" t="s">
        <v>3106</v>
      </c>
      <c r="H36" s="407"/>
      <c r="I36" s="407"/>
      <c r="J36" s="407"/>
      <c r="K36" s="224"/>
    </row>
    <row r="37" spans="2:11" s="1" customFormat="1" ht="30.75" customHeight="1">
      <c r="B37" s="227"/>
      <c r="C37" s="228"/>
      <c r="D37" s="226"/>
      <c r="E37" s="229" t="s">
        <v>3107</v>
      </c>
      <c r="F37" s="226"/>
      <c r="G37" s="407" t="s">
        <v>3108</v>
      </c>
      <c r="H37" s="407"/>
      <c r="I37" s="407"/>
      <c r="J37" s="407"/>
      <c r="K37" s="224"/>
    </row>
    <row r="38" spans="2:11" s="1" customFormat="1" ht="15" customHeight="1">
      <c r="B38" s="227"/>
      <c r="C38" s="228"/>
      <c r="D38" s="226"/>
      <c r="E38" s="229" t="s">
        <v>53</v>
      </c>
      <c r="F38" s="226"/>
      <c r="G38" s="407" t="s">
        <v>3109</v>
      </c>
      <c r="H38" s="407"/>
      <c r="I38" s="407"/>
      <c r="J38" s="407"/>
      <c r="K38" s="224"/>
    </row>
    <row r="39" spans="2:11" s="1" customFormat="1" ht="15" customHeight="1">
      <c r="B39" s="227"/>
      <c r="C39" s="228"/>
      <c r="D39" s="226"/>
      <c r="E39" s="229" t="s">
        <v>54</v>
      </c>
      <c r="F39" s="226"/>
      <c r="G39" s="407" t="s">
        <v>3110</v>
      </c>
      <c r="H39" s="407"/>
      <c r="I39" s="407"/>
      <c r="J39" s="407"/>
      <c r="K39" s="224"/>
    </row>
    <row r="40" spans="2:11" s="1" customFormat="1" ht="15" customHeight="1">
      <c r="B40" s="227"/>
      <c r="C40" s="228"/>
      <c r="D40" s="226"/>
      <c r="E40" s="229" t="s">
        <v>169</v>
      </c>
      <c r="F40" s="226"/>
      <c r="G40" s="407" t="s">
        <v>3111</v>
      </c>
      <c r="H40" s="407"/>
      <c r="I40" s="407"/>
      <c r="J40" s="407"/>
      <c r="K40" s="224"/>
    </row>
    <row r="41" spans="2:11" s="1" customFormat="1" ht="15" customHeight="1">
      <c r="B41" s="227"/>
      <c r="C41" s="228"/>
      <c r="D41" s="226"/>
      <c r="E41" s="229" t="s">
        <v>170</v>
      </c>
      <c r="F41" s="226"/>
      <c r="G41" s="407" t="s">
        <v>3112</v>
      </c>
      <c r="H41" s="407"/>
      <c r="I41" s="407"/>
      <c r="J41" s="407"/>
      <c r="K41" s="224"/>
    </row>
    <row r="42" spans="2:11" s="1" customFormat="1" ht="15" customHeight="1">
      <c r="B42" s="227"/>
      <c r="C42" s="228"/>
      <c r="D42" s="226"/>
      <c r="E42" s="229" t="s">
        <v>3113</v>
      </c>
      <c r="F42" s="226"/>
      <c r="G42" s="407" t="s">
        <v>3114</v>
      </c>
      <c r="H42" s="407"/>
      <c r="I42" s="407"/>
      <c r="J42" s="407"/>
      <c r="K42" s="224"/>
    </row>
    <row r="43" spans="2:11" s="1" customFormat="1" ht="15" customHeight="1">
      <c r="B43" s="227"/>
      <c r="C43" s="228"/>
      <c r="D43" s="226"/>
      <c r="E43" s="229"/>
      <c r="F43" s="226"/>
      <c r="G43" s="407" t="s">
        <v>3115</v>
      </c>
      <c r="H43" s="407"/>
      <c r="I43" s="407"/>
      <c r="J43" s="407"/>
      <c r="K43" s="224"/>
    </row>
    <row r="44" spans="2:11" s="1" customFormat="1" ht="15" customHeight="1">
      <c r="B44" s="227"/>
      <c r="C44" s="228"/>
      <c r="D44" s="226"/>
      <c r="E44" s="229" t="s">
        <v>3116</v>
      </c>
      <c r="F44" s="226"/>
      <c r="G44" s="407" t="s">
        <v>3117</v>
      </c>
      <c r="H44" s="407"/>
      <c r="I44" s="407"/>
      <c r="J44" s="407"/>
      <c r="K44" s="224"/>
    </row>
    <row r="45" spans="2:11" s="1" customFormat="1" ht="15" customHeight="1">
      <c r="B45" s="227"/>
      <c r="C45" s="228"/>
      <c r="D45" s="226"/>
      <c r="E45" s="229" t="s">
        <v>172</v>
      </c>
      <c r="F45" s="226"/>
      <c r="G45" s="407" t="s">
        <v>3118</v>
      </c>
      <c r="H45" s="407"/>
      <c r="I45" s="407"/>
      <c r="J45" s="407"/>
      <c r="K45" s="224"/>
    </row>
    <row r="46" spans="2:11" s="1" customFormat="1" ht="12.75" customHeight="1">
      <c r="B46" s="227"/>
      <c r="C46" s="228"/>
      <c r="D46" s="226"/>
      <c r="E46" s="226"/>
      <c r="F46" s="226"/>
      <c r="G46" s="226"/>
      <c r="H46" s="226"/>
      <c r="I46" s="226"/>
      <c r="J46" s="226"/>
      <c r="K46" s="224"/>
    </row>
    <row r="47" spans="2:11" s="1" customFormat="1" ht="15" customHeight="1">
      <c r="B47" s="227"/>
      <c r="C47" s="228"/>
      <c r="D47" s="407" t="s">
        <v>3119</v>
      </c>
      <c r="E47" s="407"/>
      <c r="F47" s="407"/>
      <c r="G47" s="407"/>
      <c r="H47" s="407"/>
      <c r="I47" s="407"/>
      <c r="J47" s="407"/>
      <c r="K47" s="224"/>
    </row>
    <row r="48" spans="2:11" s="1" customFormat="1" ht="15" customHeight="1">
      <c r="B48" s="227"/>
      <c r="C48" s="228"/>
      <c r="D48" s="228"/>
      <c r="E48" s="407" t="s">
        <v>3120</v>
      </c>
      <c r="F48" s="407"/>
      <c r="G48" s="407"/>
      <c r="H48" s="407"/>
      <c r="I48" s="407"/>
      <c r="J48" s="407"/>
      <c r="K48" s="224"/>
    </row>
    <row r="49" spans="2:11" s="1" customFormat="1" ht="15" customHeight="1">
      <c r="B49" s="227"/>
      <c r="C49" s="228"/>
      <c r="D49" s="228"/>
      <c r="E49" s="407" t="s">
        <v>3121</v>
      </c>
      <c r="F49" s="407"/>
      <c r="G49" s="407"/>
      <c r="H49" s="407"/>
      <c r="I49" s="407"/>
      <c r="J49" s="407"/>
      <c r="K49" s="224"/>
    </row>
    <row r="50" spans="2:11" s="1" customFormat="1" ht="15" customHeight="1">
      <c r="B50" s="227"/>
      <c r="C50" s="228"/>
      <c r="D50" s="228"/>
      <c r="E50" s="407" t="s">
        <v>3122</v>
      </c>
      <c r="F50" s="407"/>
      <c r="G50" s="407"/>
      <c r="H50" s="407"/>
      <c r="I50" s="407"/>
      <c r="J50" s="407"/>
      <c r="K50" s="224"/>
    </row>
    <row r="51" spans="2:11" s="1" customFormat="1" ht="15" customHeight="1">
      <c r="B51" s="227"/>
      <c r="C51" s="228"/>
      <c r="D51" s="407" t="s">
        <v>3123</v>
      </c>
      <c r="E51" s="407"/>
      <c r="F51" s="407"/>
      <c r="G51" s="407"/>
      <c r="H51" s="407"/>
      <c r="I51" s="407"/>
      <c r="J51" s="407"/>
      <c r="K51" s="224"/>
    </row>
    <row r="52" spans="2:11" s="1" customFormat="1" ht="25.5" customHeight="1">
      <c r="B52" s="223"/>
      <c r="C52" s="409" t="s">
        <v>3124</v>
      </c>
      <c r="D52" s="409"/>
      <c r="E52" s="409"/>
      <c r="F52" s="409"/>
      <c r="G52" s="409"/>
      <c r="H52" s="409"/>
      <c r="I52" s="409"/>
      <c r="J52" s="409"/>
      <c r="K52" s="224"/>
    </row>
    <row r="53" spans="2:11" s="1" customFormat="1" ht="5.25" customHeight="1">
      <c r="B53" s="223"/>
      <c r="C53" s="225"/>
      <c r="D53" s="225"/>
      <c r="E53" s="225"/>
      <c r="F53" s="225"/>
      <c r="G53" s="225"/>
      <c r="H53" s="225"/>
      <c r="I53" s="225"/>
      <c r="J53" s="225"/>
      <c r="K53" s="224"/>
    </row>
    <row r="54" spans="2:11" s="1" customFormat="1" ht="15" customHeight="1">
      <c r="B54" s="223"/>
      <c r="C54" s="407" t="s">
        <v>3125</v>
      </c>
      <c r="D54" s="407"/>
      <c r="E54" s="407"/>
      <c r="F54" s="407"/>
      <c r="G54" s="407"/>
      <c r="H54" s="407"/>
      <c r="I54" s="407"/>
      <c r="J54" s="407"/>
      <c r="K54" s="224"/>
    </row>
    <row r="55" spans="2:11" s="1" customFormat="1" ht="15" customHeight="1">
      <c r="B55" s="223"/>
      <c r="C55" s="407" t="s">
        <v>3126</v>
      </c>
      <c r="D55" s="407"/>
      <c r="E55" s="407"/>
      <c r="F55" s="407"/>
      <c r="G55" s="407"/>
      <c r="H55" s="407"/>
      <c r="I55" s="407"/>
      <c r="J55" s="407"/>
      <c r="K55" s="224"/>
    </row>
    <row r="56" spans="2:11" s="1" customFormat="1" ht="12.75" customHeight="1">
      <c r="B56" s="223"/>
      <c r="C56" s="226"/>
      <c r="D56" s="226"/>
      <c r="E56" s="226"/>
      <c r="F56" s="226"/>
      <c r="G56" s="226"/>
      <c r="H56" s="226"/>
      <c r="I56" s="226"/>
      <c r="J56" s="226"/>
      <c r="K56" s="224"/>
    </row>
    <row r="57" spans="2:11" s="1" customFormat="1" ht="15" customHeight="1">
      <c r="B57" s="223"/>
      <c r="C57" s="407" t="s">
        <v>3127</v>
      </c>
      <c r="D57" s="407"/>
      <c r="E57" s="407"/>
      <c r="F57" s="407"/>
      <c r="G57" s="407"/>
      <c r="H57" s="407"/>
      <c r="I57" s="407"/>
      <c r="J57" s="407"/>
      <c r="K57" s="224"/>
    </row>
    <row r="58" spans="2:11" s="1" customFormat="1" ht="15" customHeight="1">
      <c r="B58" s="223"/>
      <c r="C58" s="228"/>
      <c r="D58" s="407" t="s">
        <v>3128</v>
      </c>
      <c r="E58" s="407"/>
      <c r="F58" s="407"/>
      <c r="G58" s="407"/>
      <c r="H58" s="407"/>
      <c r="I58" s="407"/>
      <c r="J58" s="407"/>
      <c r="K58" s="224"/>
    </row>
    <row r="59" spans="2:11" s="1" customFormat="1" ht="15" customHeight="1">
      <c r="B59" s="223"/>
      <c r="C59" s="228"/>
      <c r="D59" s="407" t="s">
        <v>3129</v>
      </c>
      <c r="E59" s="407"/>
      <c r="F59" s="407"/>
      <c r="G59" s="407"/>
      <c r="H59" s="407"/>
      <c r="I59" s="407"/>
      <c r="J59" s="407"/>
      <c r="K59" s="224"/>
    </row>
    <row r="60" spans="2:11" s="1" customFormat="1" ht="15" customHeight="1">
      <c r="B60" s="223"/>
      <c r="C60" s="228"/>
      <c r="D60" s="407" t="s">
        <v>3130</v>
      </c>
      <c r="E60" s="407"/>
      <c r="F60" s="407"/>
      <c r="G60" s="407"/>
      <c r="H60" s="407"/>
      <c r="I60" s="407"/>
      <c r="J60" s="407"/>
      <c r="K60" s="224"/>
    </row>
    <row r="61" spans="2:11" s="1" customFormat="1" ht="15" customHeight="1">
      <c r="B61" s="223"/>
      <c r="C61" s="228"/>
      <c r="D61" s="407" t="s">
        <v>3131</v>
      </c>
      <c r="E61" s="407"/>
      <c r="F61" s="407"/>
      <c r="G61" s="407"/>
      <c r="H61" s="407"/>
      <c r="I61" s="407"/>
      <c r="J61" s="407"/>
      <c r="K61" s="224"/>
    </row>
    <row r="62" spans="2:11" s="1" customFormat="1" ht="15" customHeight="1">
      <c r="B62" s="223"/>
      <c r="C62" s="228"/>
      <c r="D62" s="411" t="s">
        <v>3132</v>
      </c>
      <c r="E62" s="411"/>
      <c r="F62" s="411"/>
      <c r="G62" s="411"/>
      <c r="H62" s="411"/>
      <c r="I62" s="411"/>
      <c r="J62" s="411"/>
      <c r="K62" s="224"/>
    </row>
    <row r="63" spans="2:11" s="1" customFormat="1" ht="15" customHeight="1">
      <c r="B63" s="223"/>
      <c r="C63" s="228"/>
      <c r="D63" s="407" t="s">
        <v>3133</v>
      </c>
      <c r="E63" s="407"/>
      <c r="F63" s="407"/>
      <c r="G63" s="407"/>
      <c r="H63" s="407"/>
      <c r="I63" s="407"/>
      <c r="J63" s="407"/>
      <c r="K63" s="224"/>
    </row>
    <row r="64" spans="2:11" s="1" customFormat="1" ht="12.75" customHeight="1">
      <c r="B64" s="223"/>
      <c r="C64" s="228"/>
      <c r="D64" s="228"/>
      <c r="E64" s="231"/>
      <c r="F64" s="228"/>
      <c r="G64" s="228"/>
      <c r="H64" s="228"/>
      <c r="I64" s="228"/>
      <c r="J64" s="228"/>
      <c r="K64" s="224"/>
    </row>
    <row r="65" spans="2:11" s="1" customFormat="1" ht="15" customHeight="1">
      <c r="B65" s="223"/>
      <c r="C65" s="228"/>
      <c r="D65" s="407" t="s">
        <v>3134</v>
      </c>
      <c r="E65" s="407"/>
      <c r="F65" s="407"/>
      <c r="G65" s="407"/>
      <c r="H65" s="407"/>
      <c r="I65" s="407"/>
      <c r="J65" s="407"/>
      <c r="K65" s="224"/>
    </row>
    <row r="66" spans="2:11" s="1" customFormat="1" ht="15" customHeight="1">
      <c r="B66" s="223"/>
      <c r="C66" s="228"/>
      <c r="D66" s="411" t="s">
        <v>3135</v>
      </c>
      <c r="E66" s="411"/>
      <c r="F66" s="411"/>
      <c r="G66" s="411"/>
      <c r="H66" s="411"/>
      <c r="I66" s="411"/>
      <c r="J66" s="411"/>
      <c r="K66" s="224"/>
    </row>
    <row r="67" spans="2:11" s="1" customFormat="1" ht="15" customHeight="1">
      <c r="B67" s="223"/>
      <c r="C67" s="228"/>
      <c r="D67" s="407" t="s">
        <v>3136</v>
      </c>
      <c r="E67" s="407"/>
      <c r="F67" s="407"/>
      <c r="G67" s="407"/>
      <c r="H67" s="407"/>
      <c r="I67" s="407"/>
      <c r="J67" s="407"/>
      <c r="K67" s="224"/>
    </row>
    <row r="68" spans="2:11" s="1" customFormat="1" ht="15" customHeight="1">
      <c r="B68" s="223"/>
      <c r="C68" s="228"/>
      <c r="D68" s="407" t="s">
        <v>3137</v>
      </c>
      <c r="E68" s="407"/>
      <c r="F68" s="407"/>
      <c r="G68" s="407"/>
      <c r="H68" s="407"/>
      <c r="I68" s="407"/>
      <c r="J68" s="407"/>
      <c r="K68" s="224"/>
    </row>
    <row r="69" spans="2:11" s="1" customFormat="1" ht="15" customHeight="1">
      <c r="B69" s="223"/>
      <c r="C69" s="228"/>
      <c r="D69" s="407" t="s">
        <v>3138</v>
      </c>
      <c r="E69" s="407"/>
      <c r="F69" s="407"/>
      <c r="G69" s="407"/>
      <c r="H69" s="407"/>
      <c r="I69" s="407"/>
      <c r="J69" s="407"/>
      <c r="K69" s="224"/>
    </row>
    <row r="70" spans="2:11" s="1" customFormat="1" ht="15" customHeight="1">
      <c r="B70" s="223"/>
      <c r="C70" s="228"/>
      <c r="D70" s="407" t="s">
        <v>3139</v>
      </c>
      <c r="E70" s="407"/>
      <c r="F70" s="407"/>
      <c r="G70" s="407"/>
      <c r="H70" s="407"/>
      <c r="I70" s="407"/>
      <c r="J70" s="407"/>
      <c r="K70" s="224"/>
    </row>
    <row r="71" spans="2:11" s="1" customFormat="1" ht="12.75" customHeight="1">
      <c r="B71" s="232"/>
      <c r="C71" s="233"/>
      <c r="D71" s="233"/>
      <c r="E71" s="233"/>
      <c r="F71" s="233"/>
      <c r="G71" s="233"/>
      <c r="H71" s="233"/>
      <c r="I71" s="233"/>
      <c r="J71" s="233"/>
      <c r="K71" s="234"/>
    </row>
    <row r="72" spans="2:11" s="1" customFormat="1" ht="18.75" customHeight="1">
      <c r="B72" s="235"/>
      <c r="C72" s="235"/>
      <c r="D72" s="235"/>
      <c r="E72" s="235"/>
      <c r="F72" s="235"/>
      <c r="G72" s="235"/>
      <c r="H72" s="235"/>
      <c r="I72" s="235"/>
      <c r="J72" s="235"/>
      <c r="K72" s="236"/>
    </row>
    <row r="73" spans="2:11" s="1" customFormat="1" ht="18.75" customHeight="1">
      <c r="B73" s="236"/>
      <c r="C73" s="236"/>
      <c r="D73" s="236"/>
      <c r="E73" s="236"/>
      <c r="F73" s="236"/>
      <c r="G73" s="236"/>
      <c r="H73" s="236"/>
      <c r="I73" s="236"/>
      <c r="J73" s="236"/>
      <c r="K73" s="236"/>
    </row>
    <row r="74" spans="2:11" s="1" customFormat="1" ht="7.5" customHeight="1">
      <c r="B74" s="237"/>
      <c r="C74" s="238"/>
      <c r="D74" s="238"/>
      <c r="E74" s="238"/>
      <c r="F74" s="238"/>
      <c r="G74" s="238"/>
      <c r="H74" s="238"/>
      <c r="I74" s="238"/>
      <c r="J74" s="238"/>
      <c r="K74" s="239"/>
    </row>
    <row r="75" spans="2:11" s="1" customFormat="1" ht="45" customHeight="1">
      <c r="B75" s="240"/>
      <c r="C75" s="410" t="s">
        <v>3140</v>
      </c>
      <c r="D75" s="410"/>
      <c r="E75" s="410"/>
      <c r="F75" s="410"/>
      <c r="G75" s="410"/>
      <c r="H75" s="410"/>
      <c r="I75" s="410"/>
      <c r="J75" s="410"/>
      <c r="K75" s="241"/>
    </row>
    <row r="76" spans="2:11" s="1" customFormat="1" ht="17.25" customHeight="1">
      <c r="B76" s="240"/>
      <c r="C76" s="242" t="s">
        <v>3141</v>
      </c>
      <c r="D76" s="242"/>
      <c r="E76" s="242"/>
      <c r="F76" s="242" t="s">
        <v>3142</v>
      </c>
      <c r="G76" s="243"/>
      <c r="H76" s="242" t="s">
        <v>54</v>
      </c>
      <c r="I76" s="242" t="s">
        <v>57</v>
      </c>
      <c r="J76" s="242" t="s">
        <v>3143</v>
      </c>
      <c r="K76" s="241"/>
    </row>
    <row r="77" spans="2:11" s="1" customFormat="1" ht="17.25" customHeight="1">
      <c r="B77" s="240"/>
      <c r="C77" s="244" t="s">
        <v>3144</v>
      </c>
      <c r="D77" s="244"/>
      <c r="E77" s="244"/>
      <c r="F77" s="245" t="s">
        <v>3145</v>
      </c>
      <c r="G77" s="246"/>
      <c r="H77" s="244"/>
      <c r="I77" s="244"/>
      <c r="J77" s="244" t="s">
        <v>3146</v>
      </c>
      <c r="K77" s="241"/>
    </row>
    <row r="78" spans="2:11" s="1" customFormat="1" ht="5.25" customHeight="1">
      <c r="B78" s="240"/>
      <c r="C78" s="247"/>
      <c r="D78" s="247"/>
      <c r="E78" s="247"/>
      <c r="F78" s="247"/>
      <c r="G78" s="248"/>
      <c r="H78" s="247"/>
      <c r="I78" s="247"/>
      <c r="J78" s="247"/>
      <c r="K78" s="241"/>
    </row>
    <row r="79" spans="2:11" s="1" customFormat="1" ht="15" customHeight="1">
      <c r="B79" s="240"/>
      <c r="C79" s="229" t="s">
        <v>53</v>
      </c>
      <c r="D79" s="249"/>
      <c r="E79" s="249"/>
      <c r="F79" s="250" t="s">
        <v>3147</v>
      </c>
      <c r="G79" s="251"/>
      <c r="H79" s="229" t="s">
        <v>3148</v>
      </c>
      <c r="I79" s="229" t="s">
        <v>3149</v>
      </c>
      <c r="J79" s="229">
        <v>20</v>
      </c>
      <c r="K79" s="241"/>
    </row>
    <row r="80" spans="2:11" s="1" customFormat="1" ht="15" customHeight="1">
      <c r="B80" s="240"/>
      <c r="C80" s="229" t="s">
        <v>3150</v>
      </c>
      <c r="D80" s="229"/>
      <c r="E80" s="229"/>
      <c r="F80" s="250" t="s">
        <v>3147</v>
      </c>
      <c r="G80" s="251"/>
      <c r="H80" s="229" t="s">
        <v>3151</v>
      </c>
      <c r="I80" s="229" t="s">
        <v>3149</v>
      </c>
      <c r="J80" s="229">
        <v>120</v>
      </c>
      <c r="K80" s="241"/>
    </row>
    <row r="81" spans="2:11" s="1" customFormat="1" ht="15" customHeight="1">
      <c r="B81" s="252"/>
      <c r="C81" s="229" t="s">
        <v>3152</v>
      </c>
      <c r="D81" s="229"/>
      <c r="E81" s="229"/>
      <c r="F81" s="250" t="s">
        <v>3153</v>
      </c>
      <c r="G81" s="251"/>
      <c r="H81" s="229" t="s">
        <v>3154</v>
      </c>
      <c r="I81" s="229" t="s">
        <v>3149</v>
      </c>
      <c r="J81" s="229">
        <v>50</v>
      </c>
      <c r="K81" s="241"/>
    </row>
    <row r="82" spans="2:11" s="1" customFormat="1" ht="15" customHeight="1">
      <c r="B82" s="252"/>
      <c r="C82" s="229" t="s">
        <v>3155</v>
      </c>
      <c r="D82" s="229"/>
      <c r="E82" s="229"/>
      <c r="F82" s="250" t="s">
        <v>3147</v>
      </c>
      <c r="G82" s="251"/>
      <c r="H82" s="229" t="s">
        <v>3156</v>
      </c>
      <c r="I82" s="229" t="s">
        <v>3157</v>
      </c>
      <c r="J82" s="229"/>
      <c r="K82" s="241"/>
    </row>
    <row r="83" spans="2:11" s="1" customFormat="1" ht="15" customHeight="1">
      <c r="B83" s="252"/>
      <c r="C83" s="253" t="s">
        <v>3158</v>
      </c>
      <c r="D83" s="253"/>
      <c r="E83" s="253"/>
      <c r="F83" s="254" t="s">
        <v>3153</v>
      </c>
      <c r="G83" s="253"/>
      <c r="H83" s="253" t="s">
        <v>3159</v>
      </c>
      <c r="I83" s="253" t="s">
        <v>3149</v>
      </c>
      <c r="J83" s="253">
        <v>15</v>
      </c>
      <c r="K83" s="241"/>
    </row>
    <row r="84" spans="2:11" s="1" customFormat="1" ht="15" customHeight="1">
      <c r="B84" s="252"/>
      <c r="C84" s="253" t="s">
        <v>3160</v>
      </c>
      <c r="D84" s="253"/>
      <c r="E84" s="253"/>
      <c r="F84" s="254" t="s">
        <v>3153</v>
      </c>
      <c r="G84" s="253"/>
      <c r="H84" s="253" t="s">
        <v>3161</v>
      </c>
      <c r="I84" s="253" t="s">
        <v>3149</v>
      </c>
      <c r="J84" s="253">
        <v>15</v>
      </c>
      <c r="K84" s="241"/>
    </row>
    <row r="85" spans="2:11" s="1" customFormat="1" ht="15" customHeight="1">
      <c r="B85" s="252"/>
      <c r="C85" s="253" t="s">
        <v>3162</v>
      </c>
      <c r="D85" s="253"/>
      <c r="E85" s="253"/>
      <c r="F85" s="254" t="s">
        <v>3153</v>
      </c>
      <c r="G85" s="253"/>
      <c r="H85" s="253" t="s">
        <v>3163</v>
      </c>
      <c r="I85" s="253" t="s">
        <v>3149</v>
      </c>
      <c r="J85" s="253">
        <v>20</v>
      </c>
      <c r="K85" s="241"/>
    </row>
    <row r="86" spans="2:11" s="1" customFormat="1" ht="15" customHeight="1">
      <c r="B86" s="252"/>
      <c r="C86" s="253" t="s">
        <v>3164</v>
      </c>
      <c r="D86" s="253"/>
      <c r="E86" s="253"/>
      <c r="F86" s="254" t="s">
        <v>3153</v>
      </c>
      <c r="G86" s="253"/>
      <c r="H86" s="253" t="s">
        <v>3165</v>
      </c>
      <c r="I86" s="253" t="s">
        <v>3149</v>
      </c>
      <c r="J86" s="253">
        <v>20</v>
      </c>
      <c r="K86" s="241"/>
    </row>
    <row r="87" spans="2:11" s="1" customFormat="1" ht="15" customHeight="1">
      <c r="B87" s="252"/>
      <c r="C87" s="229" t="s">
        <v>3166</v>
      </c>
      <c r="D87" s="229"/>
      <c r="E87" s="229"/>
      <c r="F87" s="250" t="s">
        <v>3153</v>
      </c>
      <c r="G87" s="251"/>
      <c r="H87" s="229" t="s">
        <v>3167</v>
      </c>
      <c r="I87" s="229" t="s">
        <v>3149</v>
      </c>
      <c r="J87" s="229">
        <v>50</v>
      </c>
      <c r="K87" s="241"/>
    </row>
    <row r="88" spans="2:11" s="1" customFormat="1" ht="15" customHeight="1">
      <c r="B88" s="252"/>
      <c r="C88" s="229" t="s">
        <v>3168</v>
      </c>
      <c r="D88" s="229"/>
      <c r="E88" s="229"/>
      <c r="F88" s="250" t="s">
        <v>3153</v>
      </c>
      <c r="G88" s="251"/>
      <c r="H88" s="229" t="s">
        <v>3169</v>
      </c>
      <c r="I88" s="229" t="s">
        <v>3149</v>
      </c>
      <c r="J88" s="229">
        <v>20</v>
      </c>
      <c r="K88" s="241"/>
    </row>
    <row r="89" spans="2:11" s="1" customFormat="1" ht="15" customHeight="1">
      <c r="B89" s="252"/>
      <c r="C89" s="229" t="s">
        <v>3170</v>
      </c>
      <c r="D89" s="229"/>
      <c r="E89" s="229"/>
      <c r="F89" s="250" t="s">
        <v>3153</v>
      </c>
      <c r="G89" s="251"/>
      <c r="H89" s="229" t="s">
        <v>3171</v>
      </c>
      <c r="I89" s="229" t="s">
        <v>3149</v>
      </c>
      <c r="J89" s="229">
        <v>20</v>
      </c>
      <c r="K89" s="241"/>
    </row>
    <row r="90" spans="2:11" s="1" customFormat="1" ht="15" customHeight="1">
      <c r="B90" s="252"/>
      <c r="C90" s="229" t="s">
        <v>3172</v>
      </c>
      <c r="D90" s="229"/>
      <c r="E90" s="229"/>
      <c r="F90" s="250" t="s">
        <v>3153</v>
      </c>
      <c r="G90" s="251"/>
      <c r="H90" s="229" t="s">
        <v>3173</v>
      </c>
      <c r="I90" s="229" t="s">
        <v>3149</v>
      </c>
      <c r="J90" s="229">
        <v>50</v>
      </c>
      <c r="K90" s="241"/>
    </row>
    <row r="91" spans="2:11" s="1" customFormat="1" ht="15" customHeight="1">
      <c r="B91" s="252"/>
      <c r="C91" s="229" t="s">
        <v>3174</v>
      </c>
      <c r="D91" s="229"/>
      <c r="E91" s="229"/>
      <c r="F91" s="250" t="s">
        <v>3153</v>
      </c>
      <c r="G91" s="251"/>
      <c r="H91" s="229" t="s">
        <v>3174</v>
      </c>
      <c r="I91" s="229" t="s">
        <v>3149</v>
      </c>
      <c r="J91" s="229">
        <v>50</v>
      </c>
      <c r="K91" s="241"/>
    </row>
    <row r="92" spans="2:11" s="1" customFormat="1" ht="15" customHeight="1">
      <c r="B92" s="252"/>
      <c r="C92" s="229" t="s">
        <v>3175</v>
      </c>
      <c r="D92" s="229"/>
      <c r="E92" s="229"/>
      <c r="F92" s="250" t="s">
        <v>3153</v>
      </c>
      <c r="G92" s="251"/>
      <c r="H92" s="229" t="s">
        <v>3176</v>
      </c>
      <c r="I92" s="229" t="s">
        <v>3149</v>
      </c>
      <c r="J92" s="229">
        <v>255</v>
      </c>
      <c r="K92" s="241"/>
    </row>
    <row r="93" spans="2:11" s="1" customFormat="1" ht="15" customHeight="1">
      <c r="B93" s="252"/>
      <c r="C93" s="229" t="s">
        <v>3177</v>
      </c>
      <c r="D93" s="229"/>
      <c r="E93" s="229"/>
      <c r="F93" s="250" t="s">
        <v>3147</v>
      </c>
      <c r="G93" s="251"/>
      <c r="H93" s="229" t="s">
        <v>3178</v>
      </c>
      <c r="I93" s="229" t="s">
        <v>3179</v>
      </c>
      <c r="J93" s="229"/>
      <c r="K93" s="241"/>
    </row>
    <row r="94" spans="2:11" s="1" customFormat="1" ht="15" customHeight="1">
      <c r="B94" s="252"/>
      <c r="C94" s="229" t="s">
        <v>3180</v>
      </c>
      <c r="D94" s="229"/>
      <c r="E94" s="229"/>
      <c r="F94" s="250" t="s">
        <v>3147</v>
      </c>
      <c r="G94" s="251"/>
      <c r="H94" s="229" t="s">
        <v>3181</v>
      </c>
      <c r="I94" s="229" t="s">
        <v>3182</v>
      </c>
      <c r="J94" s="229"/>
      <c r="K94" s="241"/>
    </row>
    <row r="95" spans="2:11" s="1" customFormat="1" ht="15" customHeight="1">
      <c r="B95" s="252"/>
      <c r="C95" s="229" t="s">
        <v>3183</v>
      </c>
      <c r="D95" s="229"/>
      <c r="E95" s="229"/>
      <c r="F95" s="250" t="s">
        <v>3147</v>
      </c>
      <c r="G95" s="251"/>
      <c r="H95" s="229" t="s">
        <v>3183</v>
      </c>
      <c r="I95" s="229" t="s">
        <v>3182</v>
      </c>
      <c r="J95" s="229"/>
      <c r="K95" s="241"/>
    </row>
    <row r="96" spans="2:11" s="1" customFormat="1" ht="15" customHeight="1">
      <c r="B96" s="252"/>
      <c r="C96" s="229" t="s">
        <v>38</v>
      </c>
      <c r="D96" s="229"/>
      <c r="E96" s="229"/>
      <c r="F96" s="250" t="s">
        <v>3147</v>
      </c>
      <c r="G96" s="251"/>
      <c r="H96" s="229" t="s">
        <v>3184</v>
      </c>
      <c r="I96" s="229" t="s">
        <v>3182</v>
      </c>
      <c r="J96" s="229"/>
      <c r="K96" s="241"/>
    </row>
    <row r="97" spans="2:11" s="1" customFormat="1" ht="15" customHeight="1">
      <c r="B97" s="252"/>
      <c r="C97" s="229" t="s">
        <v>48</v>
      </c>
      <c r="D97" s="229"/>
      <c r="E97" s="229"/>
      <c r="F97" s="250" t="s">
        <v>3147</v>
      </c>
      <c r="G97" s="251"/>
      <c r="H97" s="229" t="s">
        <v>3185</v>
      </c>
      <c r="I97" s="229" t="s">
        <v>3182</v>
      </c>
      <c r="J97" s="229"/>
      <c r="K97" s="241"/>
    </row>
    <row r="98" spans="2:11" s="1" customFormat="1" ht="15" customHeight="1">
      <c r="B98" s="255"/>
      <c r="C98" s="256"/>
      <c r="D98" s="256"/>
      <c r="E98" s="256"/>
      <c r="F98" s="256"/>
      <c r="G98" s="256"/>
      <c r="H98" s="256"/>
      <c r="I98" s="256"/>
      <c r="J98" s="256"/>
      <c r="K98" s="257"/>
    </row>
    <row r="99" spans="2:11" s="1" customFormat="1" ht="18.75" customHeight="1">
      <c r="B99" s="258"/>
      <c r="C99" s="259"/>
      <c r="D99" s="259"/>
      <c r="E99" s="259"/>
      <c r="F99" s="259"/>
      <c r="G99" s="259"/>
      <c r="H99" s="259"/>
      <c r="I99" s="259"/>
      <c r="J99" s="259"/>
      <c r="K99" s="258"/>
    </row>
    <row r="100" spans="2:11" s="1" customFormat="1" ht="18.75" customHeight="1"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</row>
    <row r="101" spans="2:11" s="1" customFormat="1" ht="7.5" customHeight="1">
      <c r="B101" s="237"/>
      <c r="C101" s="238"/>
      <c r="D101" s="238"/>
      <c r="E101" s="238"/>
      <c r="F101" s="238"/>
      <c r="G101" s="238"/>
      <c r="H101" s="238"/>
      <c r="I101" s="238"/>
      <c r="J101" s="238"/>
      <c r="K101" s="239"/>
    </row>
    <row r="102" spans="2:11" s="1" customFormat="1" ht="45" customHeight="1">
      <c r="B102" s="240"/>
      <c r="C102" s="410" t="s">
        <v>3186</v>
      </c>
      <c r="D102" s="410"/>
      <c r="E102" s="410"/>
      <c r="F102" s="410"/>
      <c r="G102" s="410"/>
      <c r="H102" s="410"/>
      <c r="I102" s="410"/>
      <c r="J102" s="410"/>
      <c r="K102" s="241"/>
    </row>
    <row r="103" spans="2:11" s="1" customFormat="1" ht="17.25" customHeight="1">
      <c r="B103" s="240"/>
      <c r="C103" s="242" t="s">
        <v>3141</v>
      </c>
      <c r="D103" s="242"/>
      <c r="E103" s="242"/>
      <c r="F103" s="242" t="s">
        <v>3142</v>
      </c>
      <c r="G103" s="243"/>
      <c r="H103" s="242" t="s">
        <v>54</v>
      </c>
      <c r="I103" s="242" t="s">
        <v>57</v>
      </c>
      <c r="J103" s="242" t="s">
        <v>3143</v>
      </c>
      <c r="K103" s="241"/>
    </row>
    <row r="104" spans="2:11" s="1" customFormat="1" ht="17.25" customHeight="1">
      <c r="B104" s="240"/>
      <c r="C104" s="244" t="s">
        <v>3144</v>
      </c>
      <c r="D104" s="244"/>
      <c r="E104" s="244"/>
      <c r="F104" s="245" t="s">
        <v>3145</v>
      </c>
      <c r="G104" s="246"/>
      <c r="H104" s="244"/>
      <c r="I104" s="244"/>
      <c r="J104" s="244" t="s">
        <v>3146</v>
      </c>
      <c r="K104" s="241"/>
    </row>
    <row r="105" spans="2:11" s="1" customFormat="1" ht="5.25" customHeight="1">
      <c r="B105" s="240"/>
      <c r="C105" s="242"/>
      <c r="D105" s="242"/>
      <c r="E105" s="242"/>
      <c r="F105" s="242"/>
      <c r="G105" s="260"/>
      <c r="H105" s="242"/>
      <c r="I105" s="242"/>
      <c r="J105" s="242"/>
      <c r="K105" s="241"/>
    </row>
    <row r="106" spans="2:11" s="1" customFormat="1" ht="15" customHeight="1">
      <c r="B106" s="240"/>
      <c r="C106" s="229" t="s">
        <v>53</v>
      </c>
      <c r="D106" s="249"/>
      <c r="E106" s="249"/>
      <c r="F106" s="250" t="s">
        <v>3147</v>
      </c>
      <c r="G106" s="229"/>
      <c r="H106" s="229" t="s">
        <v>3187</v>
      </c>
      <c r="I106" s="229" t="s">
        <v>3149</v>
      </c>
      <c r="J106" s="229">
        <v>20</v>
      </c>
      <c r="K106" s="241"/>
    </row>
    <row r="107" spans="2:11" s="1" customFormat="1" ht="15" customHeight="1">
      <c r="B107" s="240"/>
      <c r="C107" s="229" t="s">
        <v>3150</v>
      </c>
      <c r="D107" s="229"/>
      <c r="E107" s="229"/>
      <c r="F107" s="250" t="s">
        <v>3147</v>
      </c>
      <c r="G107" s="229"/>
      <c r="H107" s="229" t="s">
        <v>3187</v>
      </c>
      <c r="I107" s="229" t="s">
        <v>3149</v>
      </c>
      <c r="J107" s="229">
        <v>120</v>
      </c>
      <c r="K107" s="241"/>
    </row>
    <row r="108" spans="2:11" s="1" customFormat="1" ht="15" customHeight="1">
      <c r="B108" s="252"/>
      <c r="C108" s="229" t="s">
        <v>3152</v>
      </c>
      <c r="D108" s="229"/>
      <c r="E108" s="229"/>
      <c r="F108" s="250" t="s">
        <v>3153</v>
      </c>
      <c r="G108" s="229"/>
      <c r="H108" s="229" t="s">
        <v>3187</v>
      </c>
      <c r="I108" s="229" t="s">
        <v>3149</v>
      </c>
      <c r="J108" s="229">
        <v>50</v>
      </c>
      <c r="K108" s="241"/>
    </row>
    <row r="109" spans="2:11" s="1" customFormat="1" ht="15" customHeight="1">
      <c r="B109" s="252"/>
      <c r="C109" s="229" t="s">
        <v>3155</v>
      </c>
      <c r="D109" s="229"/>
      <c r="E109" s="229"/>
      <c r="F109" s="250" t="s">
        <v>3147</v>
      </c>
      <c r="G109" s="229"/>
      <c r="H109" s="229" t="s">
        <v>3187</v>
      </c>
      <c r="I109" s="229" t="s">
        <v>3157</v>
      </c>
      <c r="J109" s="229"/>
      <c r="K109" s="241"/>
    </row>
    <row r="110" spans="2:11" s="1" customFormat="1" ht="15" customHeight="1">
      <c r="B110" s="252"/>
      <c r="C110" s="229" t="s">
        <v>3166</v>
      </c>
      <c r="D110" s="229"/>
      <c r="E110" s="229"/>
      <c r="F110" s="250" t="s">
        <v>3153</v>
      </c>
      <c r="G110" s="229"/>
      <c r="H110" s="229" t="s">
        <v>3187</v>
      </c>
      <c r="I110" s="229" t="s">
        <v>3149</v>
      </c>
      <c r="J110" s="229">
        <v>50</v>
      </c>
      <c r="K110" s="241"/>
    </row>
    <row r="111" spans="2:11" s="1" customFormat="1" ht="15" customHeight="1">
      <c r="B111" s="252"/>
      <c r="C111" s="229" t="s">
        <v>3174</v>
      </c>
      <c r="D111" s="229"/>
      <c r="E111" s="229"/>
      <c r="F111" s="250" t="s">
        <v>3153</v>
      </c>
      <c r="G111" s="229"/>
      <c r="H111" s="229" t="s">
        <v>3187</v>
      </c>
      <c r="I111" s="229" t="s">
        <v>3149</v>
      </c>
      <c r="J111" s="229">
        <v>50</v>
      </c>
      <c r="K111" s="241"/>
    </row>
    <row r="112" spans="2:11" s="1" customFormat="1" ht="15" customHeight="1">
      <c r="B112" s="252"/>
      <c r="C112" s="229" t="s">
        <v>3172</v>
      </c>
      <c r="D112" s="229"/>
      <c r="E112" s="229"/>
      <c r="F112" s="250" t="s">
        <v>3153</v>
      </c>
      <c r="G112" s="229"/>
      <c r="H112" s="229" t="s">
        <v>3187</v>
      </c>
      <c r="I112" s="229" t="s">
        <v>3149</v>
      </c>
      <c r="J112" s="229">
        <v>50</v>
      </c>
      <c r="K112" s="241"/>
    </row>
    <row r="113" spans="2:11" s="1" customFormat="1" ht="15" customHeight="1">
      <c r="B113" s="252"/>
      <c r="C113" s="229" t="s">
        <v>53</v>
      </c>
      <c r="D113" s="229"/>
      <c r="E113" s="229"/>
      <c r="F113" s="250" t="s">
        <v>3147</v>
      </c>
      <c r="G113" s="229"/>
      <c r="H113" s="229" t="s">
        <v>3188</v>
      </c>
      <c r="I113" s="229" t="s">
        <v>3149</v>
      </c>
      <c r="J113" s="229">
        <v>20</v>
      </c>
      <c r="K113" s="241"/>
    </row>
    <row r="114" spans="2:11" s="1" customFormat="1" ht="15" customHeight="1">
      <c r="B114" s="252"/>
      <c r="C114" s="229" t="s">
        <v>3189</v>
      </c>
      <c r="D114" s="229"/>
      <c r="E114" s="229"/>
      <c r="F114" s="250" t="s">
        <v>3147</v>
      </c>
      <c r="G114" s="229"/>
      <c r="H114" s="229" t="s">
        <v>3190</v>
      </c>
      <c r="I114" s="229" t="s">
        <v>3149</v>
      </c>
      <c r="J114" s="229">
        <v>120</v>
      </c>
      <c r="K114" s="241"/>
    </row>
    <row r="115" spans="2:11" s="1" customFormat="1" ht="15" customHeight="1">
      <c r="B115" s="252"/>
      <c r="C115" s="229" t="s">
        <v>38</v>
      </c>
      <c r="D115" s="229"/>
      <c r="E115" s="229"/>
      <c r="F115" s="250" t="s">
        <v>3147</v>
      </c>
      <c r="G115" s="229"/>
      <c r="H115" s="229" t="s">
        <v>3191</v>
      </c>
      <c r="I115" s="229" t="s">
        <v>3182</v>
      </c>
      <c r="J115" s="229"/>
      <c r="K115" s="241"/>
    </row>
    <row r="116" spans="2:11" s="1" customFormat="1" ht="15" customHeight="1">
      <c r="B116" s="252"/>
      <c r="C116" s="229" t="s">
        <v>48</v>
      </c>
      <c r="D116" s="229"/>
      <c r="E116" s="229"/>
      <c r="F116" s="250" t="s">
        <v>3147</v>
      </c>
      <c r="G116" s="229"/>
      <c r="H116" s="229" t="s">
        <v>3192</v>
      </c>
      <c r="I116" s="229" t="s">
        <v>3182</v>
      </c>
      <c r="J116" s="229"/>
      <c r="K116" s="241"/>
    </row>
    <row r="117" spans="2:11" s="1" customFormat="1" ht="15" customHeight="1">
      <c r="B117" s="252"/>
      <c r="C117" s="229" t="s">
        <v>57</v>
      </c>
      <c r="D117" s="229"/>
      <c r="E117" s="229"/>
      <c r="F117" s="250" t="s">
        <v>3147</v>
      </c>
      <c r="G117" s="229"/>
      <c r="H117" s="229" t="s">
        <v>3193</v>
      </c>
      <c r="I117" s="229" t="s">
        <v>3194</v>
      </c>
      <c r="J117" s="229"/>
      <c r="K117" s="241"/>
    </row>
    <row r="118" spans="2:11" s="1" customFormat="1" ht="15" customHeight="1">
      <c r="B118" s="255"/>
      <c r="C118" s="261"/>
      <c r="D118" s="261"/>
      <c r="E118" s="261"/>
      <c r="F118" s="261"/>
      <c r="G118" s="261"/>
      <c r="H118" s="261"/>
      <c r="I118" s="261"/>
      <c r="J118" s="261"/>
      <c r="K118" s="257"/>
    </row>
    <row r="119" spans="2:11" s="1" customFormat="1" ht="18.75" customHeight="1">
      <c r="B119" s="262"/>
      <c r="C119" s="263"/>
      <c r="D119" s="263"/>
      <c r="E119" s="263"/>
      <c r="F119" s="264"/>
      <c r="G119" s="263"/>
      <c r="H119" s="263"/>
      <c r="I119" s="263"/>
      <c r="J119" s="263"/>
      <c r="K119" s="262"/>
    </row>
    <row r="120" spans="2:11" s="1" customFormat="1" ht="18.75" customHeight="1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2:11" s="1" customFormat="1" ht="7.5" customHeight="1">
      <c r="B121" s="265"/>
      <c r="C121" s="266"/>
      <c r="D121" s="266"/>
      <c r="E121" s="266"/>
      <c r="F121" s="266"/>
      <c r="G121" s="266"/>
      <c r="H121" s="266"/>
      <c r="I121" s="266"/>
      <c r="J121" s="266"/>
      <c r="K121" s="267"/>
    </row>
    <row r="122" spans="2:11" s="1" customFormat="1" ht="45" customHeight="1">
      <c r="B122" s="268"/>
      <c r="C122" s="408" t="s">
        <v>3195</v>
      </c>
      <c r="D122" s="408"/>
      <c r="E122" s="408"/>
      <c r="F122" s="408"/>
      <c r="G122" s="408"/>
      <c r="H122" s="408"/>
      <c r="I122" s="408"/>
      <c r="J122" s="408"/>
      <c r="K122" s="269"/>
    </row>
    <row r="123" spans="2:11" s="1" customFormat="1" ht="17.25" customHeight="1">
      <c r="B123" s="270"/>
      <c r="C123" s="242" t="s">
        <v>3141</v>
      </c>
      <c r="D123" s="242"/>
      <c r="E123" s="242"/>
      <c r="F123" s="242" t="s">
        <v>3142</v>
      </c>
      <c r="G123" s="243"/>
      <c r="H123" s="242" t="s">
        <v>54</v>
      </c>
      <c r="I123" s="242" t="s">
        <v>57</v>
      </c>
      <c r="J123" s="242" t="s">
        <v>3143</v>
      </c>
      <c r="K123" s="271"/>
    </row>
    <row r="124" spans="2:11" s="1" customFormat="1" ht="17.25" customHeight="1">
      <c r="B124" s="270"/>
      <c r="C124" s="244" t="s">
        <v>3144</v>
      </c>
      <c r="D124" s="244"/>
      <c r="E124" s="244"/>
      <c r="F124" s="245" t="s">
        <v>3145</v>
      </c>
      <c r="G124" s="246"/>
      <c r="H124" s="244"/>
      <c r="I124" s="244"/>
      <c r="J124" s="244" t="s">
        <v>3146</v>
      </c>
      <c r="K124" s="271"/>
    </row>
    <row r="125" spans="2:11" s="1" customFormat="1" ht="5.25" customHeight="1">
      <c r="B125" s="272"/>
      <c r="C125" s="247"/>
      <c r="D125" s="247"/>
      <c r="E125" s="247"/>
      <c r="F125" s="247"/>
      <c r="G125" s="273"/>
      <c r="H125" s="247"/>
      <c r="I125" s="247"/>
      <c r="J125" s="247"/>
      <c r="K125" s="274"/>
    </row>
    <row r="126" spans="2:11" s="1" customFormat="1" ht="15" customHeight="1">
      <c r="B126" s="272"/>
      <c r="C126" s="229" t="s">
        <v>3150</v>
      </c>
      <c r="D126" s="249"/>
      <c r="E126" s="249"/>
      <c r="F126" s="250" t="s">
        <v>3147</v>
      </c>
      <c r="G126" s="229"/>
      <c r="H126" s="229" t="s">
        <v>3187</v>
      </c>
      <c r="I126" s="229" t="s">
        <v>3149</v>
      </c>
      <c r="J126" s="229">
        <v>120</v>
      </c>
      <c r="K126" s="275"/>
    </row>
    <row r="127" spans="2:11" s="1" customFormat="1" ht="15" customHeight="1">
      <c r="B127" s="272"/>
      <c r="C127" s="229" t="s">
        <v>3196</v>
      </c>
      <c r="D127" s="229"/>
      <c r="E127" s="229"/>
      <c r="F127" s="250" t="s">
        <v>3147</v>
      </c>
      <c r="G127" s="229"/>
      <c r="H127" s="229" t="s">
        <v>3197</v>
      </c>
      <c r="I127" s="229" t="s">
        <v>3149</v>
      </c>
      <c r="J127" s="229" t="s">
        <v>3198</v>
      </c>
      <c r="K127" s="275"/>
    </row>
    <row r="128" spans="2:11" s="1" customFormat="1" ht="15" customHeight="1">
      <c r="B128" s="272"/>
      <c r="C128" s="229" t="s">
        <v>84</v>
      </c>
      <c r="D128" s="229"/>
      <c r="E128" s="229"/>
      <c r="F128" s="250" t="s">
        <v>3147</v>
      </c>
      <c r="G128" s="229"/>
      <c r="H128" s="229" t="s">
        <v>3199</v>
      </c>
      <c r="I128" s="229" t="s">
        <v>3149</v>
      </c>
      <c r="J128" s="229" t="s">
        <v>3198</v>
      </c>
      <c r="K128" s="275"/>
    </row>
    <row r="129" spans="2:11" s="1" customFormat="1" ht="15" customHeight="1">
      <c r="B129" s="272"/>
      <c r="C129" s="229" t="s">
        <v>3158</v>
      </c>
      <c r="D129" s="229"/>
      <c r="E129" s="229"/>
      <c r="F129" s="250" t="s">
        <v>3153</v>
      </c>
      <c r="G129" s="229"/>
      <c r="H129" s="229" t="s">
        <v>3159</v>
      </c>
      <c r="I129" s="229" t="s">
        <v>3149</v>
      </c>
      <c r="J129" s="229">
        <v>15</v>
      </c>
      <c r="K129" s="275"/>
    </row>
    <row r="130" spans="2:11" s="1" customFormat="1" ht="15" customHeight="1">
      <c r="B130" s="272"/>
      <c r="C130" s="253" t="s">
        <v>3160</v>
      </c>
      <c r="D130" s="253"/>
      <c r="E130" s="253"/>
      <c r="F130" s="254" t="s">
        <v>3153</v>
      </c>
      <c r="G130" s="253"/>
      <c r="H130" s="253" t="s">
        <v>3161</v>
      </c>
      <c r="I130" s="253" t="s">
        <v>3149</v>
      </c>
      <c r="J130" s="253">
        <v>15</v>
      </c>
      <c r="K130" s="275"/>
    </row>
    <row r="131" spans="2:11" s="1" customFormat="1" ht="15" customHeight="1">
      <c r="B131" s="272"/>
      <c r="C131" s="253" t="s">
        <v>3162</v>
      </c>
      <c r="D131" s="253"/>
      <c r="E131" s="253"/>
      <c r="F131" s="254" t="s">
        <v>3153</v>
      </c>
      <c r="G131" s="253"/>
      <c r="H131" s="253" t="s">
        <v>3163</v>
      </c>
      <c r="I131" s="253" t="s">
        <v>3149</v>
      </c>
      <c r="J131" s="253">
        <v>20</v>
      </c>
      <c r="K131" s="275"/>
    </row>
    <row r="132" spans="2:11" s="1" customFormat="1" ht="15" customHeight="1">
      <c r="B132" s="272"/>
      <c r="C132" s="253" t="s">
        <v>3164</v>
      </c>
      <c r="D132" s="253"/>
      <c r="E132" s="253"/>
      <c r="F132" s="254" t="s">
        <v>3153</v>
      </c>
      <c r="G132" s="253"/>
      <c r="H132" s="253" t="s">
        <v>3165</v>
      </c>
      <c r="I132" s="253" t="s">
        <v>3149</v>
      </c>
      <c r="J132" s="253">
        <v>20</v>
      </c>
      <c r="K132" s="275"/>
    </row>
    <row r="133" spans="2:11" s="1" customFormat="1" ht="15" customHeight="1">
      <c r="B133" s="272"/>
      <c r="C133" s="229" t="s">
        <v>3152</v>
      </c>
      <c r="D133" s="229"/>
      <c r="E133" s="229"/>
      <c r="F133" s="250" t="s">
        <v>3153</v>
      </c>
      <c r="G133" s="229"/>
      <c r="H133" s="229" t="s">
        <v>3187</v>
      </c>
      <c r="I133" s="229" t="s">
        <v>3149</v>
      </c>
      <c r="J133" s="229">
        <v>50</v>
      </c>
      <c r="K133" s="275"/>
    </row>
    <row r="134" spans="2:11" s="1" customFormat="1" ht="15" customHeight="1">
      <c r="B134" s="272"/>
      <c r="C134" s="229" t="s">
        <v>3166</v>
      </c>
      <c r="D134" s="229"/>
      <c r="E134" s="229"/>
      <c r="F134" s="250" t="s">
        <v>3153</v>
      </c>
      <c r="G134" s="229"/>
      <c r="H134" s="229" t="s">
        <v>3187</v>
      </c>
      <c r="I134" s="229" t="s">
        <v>3149</v>
      </c>
      <c r="J134" s="229">
        <v>50</v>
      </c>
      <c r="K134" s="275"/>
    </row>
    <row r="135" spans="2:11" s="1" customFormat="1" ht="15" customHeight="1">
      <c r="B135" s="272"/>
      <c r="C135" s="229" t="s">
        <v>3172</v>
      </c>
      <c r="D135" s="229"/>
      <c r="E135" s="229"/>
      <c r="F135" s="250" t="s">
        <v>3153</v>
      </c>
      <c r="G135" s="229"/>
      <c r="H135" s="229" t="s">
        <v>3187</v>
      </c>
      <c r="I135" s="229" t="s">
        <v>3149</v>
      </c>
      <c r="J135" s="229">
        <v>50</v>
      </c>
      <c r="K135" s="275"/>
    </row>
    <row r="136" spans="2:11" s="1" customFormat="1" ht="15" customHeight="1">
      <c r="B136" s="272"/>
      <c r="C136" s="229" t="s">
        <v>3174</v>
      </c>
      <c r="D136" s="229"/>
      <c r="E136" s="229"/>
      <c r="F136" s="250" t="s">
        <v>3153</v>
      </c>
      <c r="G136" s="229"/>
      <c r="H136" s="229" t="s">
        <v>3187</v>
      </c>
      <c r="I136" s="229" t="s">
        <v>3149</v>
      </c>
      <c r="J136" s="229">
        <v>50</v>
      </c>
      <c r="K136" s="275"/>
    </row>
    <row r="137" spans="2:11" s="1" customFormat="1" ht="15" customHeight="1">
      <c r="B137" s="272"/>
      <c r="C137" s="229" t="s">
        <v>3175</v>
      </c>
      <c r="D137" s="229"/>
      <c r="E137" s="229"/>
      <c r="F137" s="250" t="s">
        <v>3153</v>
      </c>
      <c r="G137" s="229"/>
      <c r="H137" s="229" t="s">
        <v>3200</v>
      </c>
      <c r="I137" s="229" t="s">
        <v>3149</v>
      </c>
      <c r="J137" s="229">
        <v>255</v>
      </c>
      <c r="K137" s="275"/>
    </row>
    <row r="138" spans="2:11" s="1" customFormat="1" ht="15" customHeight="1">
      <c r="B138" s="272"/>
      <c r="C138" s="229" t="s">
        <v>3177</v>
      </c>
      <c r="D138" s="229"/>
      <c r="E138" s="229"/>
      <c r="F138" s="250" t="s">
        <v>3147</v>
      </c>
      <c r="G138" s="229"/>
      <c r="H138" s="229" t="s">
        <v>3201</v>
      </c>
      <c r="I138" s="229" t="s">
        <v>3179</v>
      </c>
      <c r="J138" s="229"/>
      <c r="K138" s="275"/>
    </row>
    <row r="139" spans="2:11" s="1" customFormat="1" ht="15" customHeight="1">
      <c r="B139" s="272"/>
      <c r="C139" s="229" t="s">
        <v>3180</v>
      </c>
      <c r="D139" s="229"/>
      <c r="E139" s="229"/>
      <c r="F139" s="250" t="s">
        <v>3147</v>
      </c>
      <c r="G139" s="229"/>
      <c r="H139" s="229" t="s">
        <v>3202</v>
      </c>
      <c r="I139" s="229" t="s">
        <v>3182</v>
      </c>
      <c r="J139" s="229"/>
      <c r="K139" s="275"/>
    </row>
    <row r="140" spans="2:11" s="1" customFormat="1" ht="15" customHeight="1">
      <c r="B140" s="272"/>
      <c r="C140" s="229" t="s">
        <v>3183</v>
      </c>
      <c r="D140" s="229"/>
      <c r="E140" s="229"/>
      <c r="F140" s="250" t="s">
        <v>3147</v>
      </c>
      <c r="G140" s="229"/>
      <c r="H140" s="229" t="s">
        <v>3183</v>
      </c>
      <c r="I140" s="229" t="s">
        <v>3182</v>
      </c>
      <c r="J140" s="229"/>
      <c r="K140" s="275"/>
    </row>
    <row r="141" spans="2:11" s="1" customFormat="1" ht="15" customHeight="1">
      <c r="B141" s="272"/>
      <c r="C141" s="229" t="s">
        <v>38</v>
      </c>
      <c r="D141" s="229"/>
      <c r="E141" s="229"/>
      <c r="F141" s="250" t="s">
        <v>3147</v>
      </c>
      <c r="G141" s="229"/>
      <c r="H141" s="229" t="s">
        <v>3203</v>
      </c>
      <c r="I141" s="229" t="s">
        <v>3182</v>
      </c>
      <c r="J141" s="229"/>
      <c r="K141" s="275"/>
    </row>
    <row r="142" spans="2:11" s="1" customFormat="1" ht="15" customHeight="1">
      <c r="B142" s="272"/>
      <c r="C142" s="229" t="s">
        <v>3204</v>
      </c>
      <c r="D142" s="229"/>
      <c r="E142" s="229"/>
      <c r="F142" s="250" t="s">
        <v>3147</v>
      </c>
      <c r="G142" s="229"/>
      <c r="H142" s="229" t="s">
        <v>3205</v>
      </c>
      <c r="I142" s="229" t="s">
        <v>3182</v>
      </c>
      <c r="J142" s="229"/>
      <c r="K142" s="275"/>
    </row>
    <row r="143" spans="2:11" s="1" customFormat="1" ht="15" customHeight="1">
      <c r="B143" s="276"/>
      <c r="C143" s="277"/>
      <c r="D143" s="277"/>
      <c r="E143" s="277"/>
      <c r="F143" s="277"/>
      <c r="G143" s="277"/>
      <c r="H143" s="277"/>
      <c r="I143" s="277"/>
      <c r="J143" s="277"/>
      <c r="K143" s="278"/>
    </row>
    <row r="144" spans="2:11" s="1" customFormat="1" ht="18.75" customHeight="1">
      <c r="B144" s="263"/>
      <c r="C144" s="263"/>
      <c r="D144" s="263"/>
      <c r="E144" s="263"/>
      <c r="F144" s="264"/>
      <c r="G144" s="263"/>
      <c r="H144" s="263"/>
      <c r="I144" s="263"/>
      <c r="J144" s="263"/>
      <c r="K144" s="263"/>
    </row>
    <row r="145" spans="2:11" s="1" customFormat="1" ht="18.75" customHeight="1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</row>
    <row r="146" spans="2:11" s="1" customFormat="1" ht="7.5" customHeight="1">
      <c r="B146" s="237"/>
      <c r="C146" s="238"/>
      <c r="D146" s="238"/>
      <c r="E146" s="238"/>
      <c r="F146" s="238"/>
      <c r="G146" s="238"/>
      <c r="H146" s="238"/>
      <c r="I146" s="238"/>
      <c r="J146" s="238"/>
      <c r="K146" s="239"/>
    </row>
    <row r="147" spans="2:11" s="1" customFormat="1" ht="45" customHeight="1">
      <c r="B147" s="240"/>
      <c r="C147" s="410" t="s">
        <v>3206</v>
      </c>
      <c r="D147" s="410"/>
      <c r="E147" s="410"/>
      <c r="F147" s="410"/>
      <c r="G147" s="410"/>
      <c r="H147" s="410"/>
      <c r="I147" s="410"/>
      <c r="J147" s="410"/>
      <c r="K147" s="241"/>
    </row>
    <row r="148" spans="2:11" s="1" customFormat="1" ht="17.25" customHeight="1">
      <c r="B148" s="240"/>
      <c r="C148" s="242" t="s">
        <v>3141</v>
      </c>
      <c r="D148" s="242"/>
      <c r="E148" s="242"/>
      <c r="F148" s="242" t="s">
        <v>3142</v>
      </c>
      <c r="G148" s="243"/>
      <c r="H148" s="242" t="s">
        <v>54</v>
      </c>
      <c r="I148" s="242" t="s">
        <v>57</v>
      </c>
      <c r="J148" s="242" t="s">
        <v>3143</v>
      </c>
      <c r="K148" s="241"/>
    </row>
    <row r="149" spans="2:11" s="1" customFormat="1" ht="17.25" customHeight="1">
      <c r="B149" s="240"/>
      <c r="C149" s="244" t="s">
        <v>3144</v>
      </c>
      <c r="D149" s="244"/>
      <c r="E149" s="244"/>
      <c r="F149" s="245" t="s">
        <v>3145</v>
      </c>
      <c r="G149" s="246"/>
      <c r="H149" s="244"/>
      <c r="I149" s="244"/>
      <c r="J149" s="244" t="s">
        <v>3146</v>
      </c>
      <c r="K149" s="241"/>
    </row>
    <row r="150" spans="2:11" s="1" customFormat="1" ht="5.25" customHeight="1">
      <c r="B150" s="252"/>
      <c r="C150" s="247"/>
      <c r="D150" s="247"/>
      <c r="E150" s="247"/>
      <c r="F150" s="247"/>
      <c r="G150" s="248"/>
      <c r="H150" s="247"/>
      <c r="I150" s="247"/>
      <c r="J150" s="247"/>
      <c r="K150" s="275"/>
    </row>
    <row r="151" spans="2:11" s="1" customFormat="1" ht="15" customHeight="1">
      <c r="B151" s="252"/>
      <c r="C151" s="279" t="s">
        <v>3150</v>
      </c>
      <c r="D151" s="229"/>
      <c r="E151" s="229"/>
      <c r="F151" s="280" t="s">
        <v>3147</v>
      </c>
      <c r="G151" s="229"/>
      <c r="H151" s="279" t="s">
        <v>3187</v>
      </c>
      <c r="I151" s="279" t="s">
        <v>3149</v>
      </c>
      <c r="J151" s="279">
        <v>120</v>
      </c>
      <c r="K151" s="275"/>
    </row>
    <row r="152" spans="2:11" s="1" customFormat="1" ht="15" customHeight="1">
      <c r="B152" s="252"/>
      <c r="C152" s="279" t="s">
        <v>3196</v>
      </c>
      <c r="D152" s="229"/>
      <c r="E152" s="229"/>
      <c r="F152" s="280" t="s">
        <v>3147</v>
      </c>
      <c r="G152" s="229"/>
      <c r="H152" s="279" t="s">
        <v>3207</v>
      </c>
      <c r="I152" s="279" t="s">
        <v>3149</v>
      </c>
      <c r="J152" s="279" t="s">
        <v>3198</v>
      </c>
      <c r="K152" s="275"/>
    </row>
    <row r="153" spans="2:11" s="1" customFormat="1" ht="15" customHeight="1">
      <c r="B153" s="252"/>
      <c r="C153" s="279" t="s">
        <v>84</v>
      </c>
      <c r="D153" s="229"/>
      <c r="E153" s="229"/>
      <c r="F153" s="280" t="s">
        <v>3147</v>
      </c>
      <c r="G153" s="229"/>
      <c r="H153" s="279" t="s">
        <v>3208</v>
      </c>
      <c r="I153" s="279" t="s">
        <v>3149</v>
      </c>
      <c r="J153" s="279" t="s">
        <v>3198</v>
      </c>
      <c r="K153" s="275"/>
    </row>
    <row r="154" spans="2:11" s="1" customFormat="1" ht="15" customHeight="1">
      <c r="B154" s="252"/>
      <c r="C154" s="279" t="s">
        <v>3152</v>
      </c>
      <c r="D154" s="229"/>
      <c r="E154" s="229"/>
      <c r="F154" s="280" t="s">
        <v>3153</v>
      </c>
      <c r="G154" s="229"/>
      <c r="H154" s="279" t="s">
        <v>3187</v>
      </c>
      <c r="I154" s="279" t="s">
        <v>3149</v>
      </c>
      <c r="J154" s="279">
        <v>50</v>
      </c>
      <c r="K154" s="275"/>
    </row>
    <row r="155" spans="2:11" s="1" customFormat="1" ht="15" customHeight="1">
      <c r="B155" s="252"/>
      <c r="C155" s="279" t="s">
        <v>3155</v>
      </c>
      <c r="D155" s="229"/>
      <c r="E155" s="229"/>
      <c r="F155" s="280" t="s">
        <v>3147</v>
      </c>
      <c r="G155" s="229"/>
      <c r="H155" s="279" t="s">
        <v>3187</v>
      </c>
      <c r="I155" s="279" t="s">
        <v>3157</v>
      </c>
      <c r="J155" s="279"/>
      <c r="K155" s="275"/>
    </row>
    <row r="156" spans="2:11" s="1" customFormat="1" ht="15" customHeight="1">
      <c r="B156" s="252"/>
      <c r="C156" s="279" t="s">
        <v>3166</v>
      </c>
      <c r="D156" s="229"/>
      <c r="E156" s="229"/>
      <c r="F156" s="280" t="s">
        <v>3153</v>
      </c>
      <c r="G156" s="229"/>
      <c r="H156" s="279" t="s">
        <v>3187</v>
      </c>
      <c r="I156" s="279" t="s">
        <v>3149</v>
      </c>
      <c r="J156" s="279">
        <v>50</v>
      </c>
      <c r="K156" s="275"/>
    </row>
    <row r="157" spans="2:11" s="1" customFormat="1" ht="15" customHeight="1">
      <c r="B157" s="252"/>
      <c r="C157" s="279" t="s">
        <v>3174</v>
      </c>
      <c r="D157" s="229"/>
      <c r="E157" s="229"/>
      <c r="F157" s="280" t="s">
        <v>3153</v>
      </c>
      <c r="G157" s="229"/>
      <c r="H157" s="279" t="s">
        <v>3187</v>
      </c>
      <c r="I157" s="279" t="s">
        <v>3149</v>
      </c>
      <c r="J157" s="279">
        <v>50</v>
      </c>
      <c r="K157" s="275"/>
    </row>
    <row r="158" spans="2:11" s="1" customFormat="1" ht="15" customHeight="1">
      <c r="B158" s="252"/>
      <c r="C158" s="279" t="s">
        <v>3172</v>
      </c>
      <c r="D158" s="229"/>
      <c r="E158" s="229"/>
      <c r="F158" s="280" t="s">
        <v>3153</v>
      </c>
      <c r="G158" s="229"/>
      <c r="H158" s="279" t="s">
        <v>3187</v>
      </c>
      <c r="I158" s="279" t="s">
        <v>3149</v>
      </c>
      <c r="J158" s="279">
        <v>50</v>
      </c>
      <c r="K158" s="275"/>
    </row>
    <row r="159" spans="2:11" s="1" customFormat="1" ht="15" customHeight="1">
      <c r="B159" s="252"/>
      <c r="C159" s="279" t="s">
        <v>137</v>
      </c>
      <c r="D159" s="229"/>
      <c r="E159" s="229"/>
      <c r="F159" s="280" t="s">
        <v>3147</v>
      </c>
      <c r="G159" s="229"/>
      <c r="H159" s="279" t="s">
        <v>3209</v>
      </c>
      <c r="I159" s="279" t="s">
        <v>3149</v>
      </c>
      <c r="J159" s="279" t="s">
        <v>3210</v>
      </c>
      <c r="K159" s="275"/>
    </row>
    <row r="160" spans="2:11" s="1" customFormat="1" ht="15" customHeight="1">
      <c r="B160" s="252"/>
      <c r="C160" s="279" t="s">
        <v>3211</v>
      </c>
      <c r="D160" s="229"/>
      <c r="E160" s="229"/>
      <c r="F160" s="280" t="s">
        <v>3147</v>
      </c>
      <c r="G160" s="229"/>
      <c r="H160" s="279" t="s">
        <v>3212</v>
      </c>
      <c r="I160" s="279" t="s">
        <v>3182</v>
      </c>
      <c r="J160" s="279"/>
      <c r="K160" s="275"/>
    </row>
    <row r="161" spans="2:11" s="1" customFormat="1" ht="15" customHeight="1">
      <c r="B161" s="281"/>
      <c r="C161" s="261"/>
      <c r="D161" s="261"/>
      <c r="E161" s="261"/>
      <c r="F161" s="261"/>
      <c r="G161" s="261"/>
      <c r="H161" s="261"/>
      <c r="I161" s="261"/>
      <c r="J161" s="261"/>
      <c r="K161" s="282"/>
    </row>
    <row r="162" spans="2:11" s="1" customFormat="1" ht="18.75" customHeight="1">
      <c r="B162" s="263"/>
      <c r="C162" s="273"/>
      <c r="D162" s="273"/>
      <c r="E162" s="273"/>
      <c r="F162" s="283"/>
      <c r="G162" s="273"/>
      <c r="H162" s="273"/>
      <c r="I162" s="273"/>
      <c r="J162" s="273"/>
      <c r="K162" s="263"/>
    </row>
    <row r="163" spans="2:11" s="1" customFormat="1" ht="18.75" customHeight="1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</row>
    <row r="164" spans="2:11" s="1" customFormat="1" ht="7.5" customHeight="1">
      <c r="B164" s="218"/>
      <c r="C164" s="219"/>
      <c r="D164" s="219"/>
      <c r="E164" s="219"/>
      <c r="F164" s="219"/>
      <c r="G164" s="219"/>
      <c r="H164" s="219"/>
      <c r="I164" s="219"/>
      <c r="J164" s="219"/>
      <c r="K164" s="220"/>
    </row>
    <row r="165" spans="2:11" s="1" customFormat="1" ht="45" customHeight="1">
      <c r="B165" s="221"/>
      <c r="C165" s="408" t="s">
        <v>3213</v>
      </c>
      <c r="D165" s="408"/>
      <c r="E165" s="408"/>
      <c r="F165" s="408"/>
      <c r="G165" s="408"/>
      <c r="H165" s="408"/>
      <c r="I165" s="408"/>
      <c r="J165" s="408"/>
      <c r="K165" s="222"/>
    </row>
    <row r="166" spans="2:11" s="1" customFormat="1" ht="17.25" customHeight="1">
      <c r="B166" s="221"/>
      <c r="C166" s="242" t="s">
        <v>3141</v>
      </c>
      <c r="D166" s="242"/>
      <c r="E166" s="242"/>
      <c r="F166" s="242" t="s">
        <v>3142</v>
      </c>
      <c r="G166" s="284"/>
      <c r="H166" s="285" t="s">
        <v>54</v>
      </c>
      <c r="I166" s="285" t="s">
        <v>57</v>
      </c>
      <c r="J166" s="242" t="s">
        <v>3143</v>
      </c>
      <c r="K166" s="222"/>
    </row>
    <row r="167" spans="2:11" s="1" customFormat="1" ht="17.25" customHeight="1">
      <c r="B167" s="223"/>
      <c r="C167" s="244" t="s">
        <v>3144</v>
      </c>
      <c r="D167" s="244"/>
      <c r="E167" s="244"/>
      <c r="F167" s="245" t="s">
        <v>3145</v>
      </c>
      <c r="G167" s="286"/>
      <c r="H167" s="287"/>
      <c r="I167" s="287"/>
      <c r="J167" s="244" t="s">
        <v>3146</v>
      </c>
      <c r="K167" s="224"/>
    </row>
    <row r="168" spans="2:11" s="1" customFormat="1" ht="5.25" customHeight="1">
      <c r="B168" s="252"/>
      <c r="C168" s="247"/>
      <c r="D168" s="247"/>
      <c r="E168" s="247"/>
      <c r="F168" s="247"/>
      <c r="G168" s="248"/>
      <c r="H168" s="247"/>
      <c r="I168" s="247"/>
      <c r="J168" s="247"/>
      <c r="K168" s="275"/>
    </row>
    <row r="169" spans="2:11" s="1" customFormat="1" ht="15" customHeight="1">
      <c r="B169" s="252"/>
      <c r="C169" s="229" t="s">
        <v>3150</v>
      </c>
      <c r="D169" s="229"/>
      <c r="E169" s="229"/>
      <c r="F169" s="250" t="s">
        <v>3147</v>
      </c>
      <c r="G169" s="229"/>
      <c r="H169" s="229" t="s">
        <v>3187</v>
      </c>
      <c r="I169" s="229" t="s">
        <v>3149</v>
      </c>
      <c r="J169" s="229">
        <v>120</v>
      </c>
      <c r="K169" s="275"/>
    </row>
    <row r="170" spans="2:11" s="1" customFormat="1" ht="15" customHeight="1">
      <c r="B170" s="252"/>
      <c r="C170" s="229" t="s">
        <v>3196</v>
      </c>
      <c r="D170" s="229"/>
      <c r="E170" s="229"/>
      <c r="F170" s="250" t="s">
        <v>3147</v>
      </c>
      <c r="G170" s="229"/>
      <c r="H170" s="229" t="s">
        <v>3197</v>
      </c>
      <c r="I170" s="229" t="s">
        <v>3149</v>
      </c>
      <c r="J170" s="229" t="s">
        <v>3198</v>
      </c>
      <c r="K170" s="275"/>
    </row>
    <row r="171" spans="2:11" s="1" customFormat="1" ht="15" customHeight="1">
      <c r="B171" s="252"/>
      <c r="C171" s="229" t="s">
        <v>84</v>
      </c>
      <c r="D171" s="229"/>
      <c r="E171" s="229"/>
      <c r="F171" s="250" t="s">
        <v>3147</v>
      </c>
      <c r="G171" s="229"/>
      <c r="H171" s="229" t="s">
        <v>3214</v>
      </c>
      <c r="I171" s="229" t="s">
        <v>3149</v>
      </c>
      <c r="J171" s="229" t="s">
        <v>3198</v>
      </c>
      <c r="K171" s="275"/>
    </row>
    <row r="172" spans="2:11" s="1" customFormat="1" ht="15" customHeight="1">
      <c r="B172" s="252"/>
      <c r="C172" s="229" t="s">
        <v>3152</v>
      </c>
      <c r="D172" s="229"/>
      <c r="E172" s="229"/>
      <c r="F172" s="250" t="s">
        <v>3153</v>
      </c>
      <c r="G172" s="229"/>
      <c r="H172" s="229" t="s">
        <v>3214</v>
      </c>
      <c r="I172" s="229" t="s">
        <v>3149</v>
      </c>
      <c r="J172" s="229">
        <v>50</v>
      </c>
      <c r="K172" s="275"/>
    </row>
    <row r="173" spans="2:11" s="1" customFormat="1" ht="15" customHeight="1">
      <c r="B173" s="252"/>
      <c r="C173" s="229" t="s">
        <v>3155</v>
      </c>
      <c r="D173" s="229"/>
      <c r="E173" s="229"/>
      <c r="F173" s="250" t="s">
        <v>3147</v>
      </c>
      <c r="G173" s="229"/>
      <c r="H173" s="229" t="s">
        <v>3214</v>
      </c>
      <c r="I173" s="229" t="s">
        <v>3157</v>
      </c>
      <c r="J173" s="229"/>
      <c r="K173" s="275"/>
    </row>
    <row r="174" spans="2:11" s="1" customFormat="1" ht="15" customHeight="1">
      <c r="B174" s="252"/>
      <c r="C174" s="229" t="s">
        <v>3166</v>
      </c>
      <c r="D174" s="229"/>
      <c r="E174" s="229"/>
      <c r="F174" s="250" t="s">
        <v>3153</v>
      </c>
      <c r="G174" s="229"/>
      <c r="H174" s="229" t="s">
        <v>3214</v>
      </c>
      <c r="I174" s="229" t="s">
        <v>3149</v>
      </c>
      <c r="J174" s="229">
        <v>50</v>
      </c>
      <c r="K174" s="275"/>
    </row>
    <row r="175" spans="2:11" s="1" customFormat="1" ht="15" customHeight="1">
      <c r="B175" s="252"/>
      <c r="C175" s="229" t="s">
        <v>3174</v>
      </c>
      <c r="D175" s="229"/>
      <c r="E175" s="229"/>
      <c r="F175" s="250" t="s">
        <v>3153</v>
      </c>
      <c r="G175" s="229"/>
      <c r="H175" s="229" t="s">
        <v>3214</v>
      </c>
      <c r="I175" s="229" t="s">
        <v>3149</v>
      </c>
      <c r="J175" s="229">
        <v>50</v>
      </c>
      <c r="K175" s="275"/>
    </row>
    <row r="176" spans="2:11" s="1" customFormat="1" ht="15" customHeight="1">
      <c r="B176" s="252"/>
      <c r="C176" s="229" t="s">
        <v>3172</v>
      </c>
      <c r="D176" s="229"/>
      <c r="E176" s="229"/>
      <c r="F176" s="250" t="s">
        <v>3153</v>
      </c>
      <c r="G176" s="229"/>
      <c r="H176" s="229" t="s">
        <v>3214</v>
      </c>
      <c r="I176" s="229" t="s">
        <v>3149</v>
      </c>
      <c r="J176" s="229">
        <v>50</v>
      </c>
      <c r="K176" s="275"/>
    </row>
    <row r="177" spans="2:11" s="1" customFormat="1" ht="15" customHeight="1">
      <c r="B177" s="252"/>
      <c r="C177" s="229" t="s">
        <v>168</v>
      </c>
      <c r="D177" s="229"/>
      <c r="E177" s="229"/>
      <c r="F177" s="250" t="s">
        <v>3147</v>
      </c>
      <c r="G177" s="229"/>
      <c r="H177" s="229" t="s">
        <v>3215</v>
      </c>
      <c r="I177" s="229" t="s">
        <v>3216</v>
      </c>
      <c r="J177" s="229"/>
      <c r="K177" s="275"/>
    </row>
    <row r="178" spans="2:11" s="1" customFormat="1" ht="15" customHeight="1">
      <c r="B178" s="252"/>
      <c r="C178" s="229" t="s">
        <v>57</v>
      </c>
      <c r="D178" s="229"/>
      <c r="E178" s="229"/>
      <c r="F178" s="250" t="s">
        <v>3147</v>
      </c>
      <c r="G178" s="229"/>
      <c r="H178" s="229" t="s">
        <v>3217</v>
      </c>
      <c r="I178" s="229" t="s">
        <v>3218</v>
      </c>
      <c r="J178" s="229">
        <v>1</v>
      </c>
      <c r="K178" s="275"/>
    </row>
    <row r="179" spans="2:11" s="1" customFormat="1" ht="15" customHeight="1">
      <c r="B179" s="252"/>
      <c r="C179" s="229" t="s">
        <v>53</v>
      </c>
      <c r="D179" s="229"/>
      <c r="E179" s="229"/>
      <c r="F179" s="250" t="s">
        <v>3147</v>
      </c>
      <c r="G179" s="229"/>
      <c r="H179" s="229" t="s">
        <v>3219</v>
      </c>
      <c r="I179" s="229" t="s">
        <v>3149</v>
      </c>
      <c r="J179" s="229">
        <v>20</v>
      </c>
      <c r="K179" s="275"/>
    </row>
    <row r="180" spans="2:11" s="1" customFormat="1" ht="15" customHeight="1">
      <c r="B180" s="252"/>
      <c r="C180" s="229" t="s">
        <v>54</v>
      </c>
      <c r="D180" s="229"/>
      <c r="E180" s="229"/>
      <c r="F180" s="250" t="s">
        <v>3147</v>
      </c>
      <c r="G180" s="229"/>
      <c r="H180" s="229" t="s">
        <v>3220</v>
      </c>
      <c r="I180" s="229" t="s">
        <v>3149</v>
      </c>
      <c r="J180" s="229">
        <v>255</v>
      </c>
      <c r="K180" s="275"/>
    </row>
    <row r="181" spans="2:11" s="1" customFormat="1" ht="15" customHeight="1">
      <c r="B181" s="252"/>
      <c r="C181" s="229" t="s">
        <v>169</v>
      </c>
      <c r="D181" s="229"/>
      <c r="E181" s="229"/>
      <c r="F181" s="250" t="s">
        <v>3147</v>
      </c>
      <c r="G181" s="229"/>
      <c r="H181" s="229" t="s">
        <v>3111</v>
      </c>
      <c r="I181" s="229" t="s">
        <v>3149</v>
      </c>
      <c r="J181" s="229">
        <v>10</v>
      </c>
      <c r="K181" s="275"/>
    </row>
    <row r="182" spans="2:11" s="1" customFormat="1" ht="15" customHeight="1">
      <c r="B182" s="252"/>
      <c r="C182" s="229" t="s">
        <v>170</v>
      </c>
      <c r="D182" s="229"/>
      <c r="E182" s="229"/>
      <c r="F182" s="250" t="s">
        <v>3147</v>
      </c>
      <c r="G182" s="229"/>
      <c r="H182" s="229" t="s">
        <v>3221</v>
      </c>
      <c r="I182" s="229" t="s">
        <v>3182</v>
      </c>
      <c r="J182" s="229"/>
      <c r="K182" s="275"/>
    </row>
    <row r="183" spans="2:11" s="1" customFormat="1" ht="15" customHeight="1">
      <c r="B183" s="252"/>
      <c r="C183" s="229" t="s">
        <v>3222</v>
      </c>
      <c r="D183" s="229"/>
      <c r="E183" s="229"/>
      <c r="F183" s="250" t="s">
        <v>3147</v>
      </c>
      <c r="G183" s="229"/>
      <c r="H183" s="229" t="s">
        <v>3223</v>
      </c>
      <c r="I183" s="229" t="s">
        <v>3182</v>
      </c>
      <c r="J183" s="229"/>
      <c r="K183" s="275"/>
    </row>
    <row r="184" spans="2:11" s="1" customFormat="1" ht="15" customHeight="1">
      <c r="B184" s="252"/>
      <c r="C184" s="229" t="s">
        <v>3211</v>
      </c>
      <c r="D184" s="229"/>
      <c r="E184" s="229"/>
      <c r="F184" s="250" t="s">
        <v>3147</v>
      </c>
      <c r="G184" s="229"/>
      <c r="H184" s="229" t="s">
        <v>3224</v>
      </c>
      <c r="I184" s="229" t="s">
        <v>3182</v>
      </c>
      <c r="J184" s="229"/>
      <c r="K184" s="275"/>
    </row>
    <row r="185" spans="2:11" s="1" customFormat="1" ht="15" customHeight="1">
      <c r="B185" s="252"/>
      <c r="C185" s="229" t="s">
        <v>172</v>
      </c>
      <c r="D185" s="229"/>
      <c r="E185" s="229"/>
      <c r="F185" s="250" t="s">
        <v>3153</v>
      </c>
      <c r="G185" s="229"/>
      <c r="H185" s="229" t="s">
        <v>3225</v>
      </c>
      <c r="I185" s="229" t="s">
        <v>3149</v>
      </c>
      <c r="J185" s="229">
        <v>50</v>
      </c>
      <c r="K185" s="275"/>
    </row>
    <row r="186" spans="2:11" s="1" customFormat="1" ht="15" customHeight="1">
      <c r="B186" s="252"/>
      <c r="C186" s="229" t="s">
        <v>3226</v>
      </c>
      <c r="D186" s="229"/>
      <c r="E186" s="229"/>
      <c r="F186" s="250" t="s">
        <v>3153</v>
      </c>
      <c r="G186" s="229"/>
      <c r="H186" s="229" t="s">
        <v>3227</v>
      </c>
      <c r="I186" s="229" t="s">
        <v>3228</v>
      </c>
      <c r="J186" s="229"/>
      <c r="K186" s="275"/>
    </row>
    <row r="187" spans="2:11" s="1" customFormat="1" ht="15" customHeight="1">
      <c r="B187" s="252"/>
      <c r="C187" s="229" t="s">
        <v>3229</v>
      </c>
      <c r="D187" s="229"/>
      <c r="E187" s="229"/>
      <c r="F187" s="250" t="s">
        <v>3153</v>
      </c>
      <c r="G187" s="229"/>
      <c r="H187" s="229" t="s">
        <v>3230</v>
      </c>
      <c r="I187" s="229" t="s">
        <v>3228</v>
      </c>
      <c r="J187" s="229"/>
      <c r="K187" s="275"/>
    </row>
    <row r="188" spans="2:11" s="1" customFormat="1" ht="15" customHeight="1">
      <c r="B188" s="252"/>
      <c r="C188" s="229" t="s">
        <v>3231</v>
      </c>
      <c r="D188" s="229"/>
      <c r="E188" s="229"/>
      <c r="F188" s="250" t="s">
        <v>3153</v>
      </c>
      <c r="G188" s="229"/>
      <c r="H188" s="229" t="s">
        <v>3232</v>
      </c>
      <c r="I188" s="229" t="s">
        <v>3228</v>
      </c>
      <c r="J188" s="229"/>
      <c r="K188" s="275"/>
    </row>
    <row r="189" spans="2:11" s="1" customFormat="1" ht="15" customHeight="1">
      <c r="B189" s="252"/>
      <c r="C189" s="288" t="s">
        <v>3233</v>
      </c>
      <c r="D189" s="229"/>
      <c r="E189" s="229"/>
      <c r="F189" s="250" t="s">
        <v>3153</v>
      </c>
      <c r="G189" s="229"/>
      <c r="H189" s="229" t="s">
        <v>3234</v>
      </c>
      <c r="I189" s="229" t="s">
        <v>3235</v>
      </c>
      <c r="J189" s="289" t="s">
        <v>3236</v>
      </c>
      <c r="K189" s="275"/>
    </row>
    <row r="190" spans="2:11" s="1" customFormat="1" ht="15" customHeight="1">
      <c r="B190" s="252"/>
      <c r="C190" s="288" t="s">
        <v>42</v>
      </c>
      <c r="D190" s="229"/>
      <c r="E190" s="229"/>
      <c r="F190" s="250" t="s">
        <v>3147</v>
      </c>
      <c r="G190" s="229"/>
      <c r="H190" s="226" t="s">
        <v>3237</v>
      </c>
      <c r="I190" s="229" t="s">
        <v>3238</v>
      </c>
      <c r="J190" s="229"/>
      <c r="K190" s="275"/>
    </row>
    <row r="191" spans="2:11" s="1" customFormat="1" ht="15" customHeight="1">
      <c r="B191" s="252"/>
      <c r="C191" s="288" t="s">
        <v>3239</v>
      </c>
      <c r="D191" s="229"/>
      <c r="E191" s="229"/>
      <c r="F191" s="250" t="s">
        <v>3147</v>
      </c>
      <c r="G191" s="229"/>
      <c r="H191" s="229" t="s">
        <v>3240</v>
      </c>
      <c r="I191" s="229" t="s">
        <v>3182</v>
      </c>
      <c r="J191" s="229"/>
      <c r="K191" s="275"/>
    </row>
    <row r="192" spans="2:11" s="1" customFormat="1" ht="15" customHeight="1">
      <c r="B192" s="252"/>
      <c r="C192" s="288" t="s">
        <v>3241</v>
      </c>
      <c r="D192" s="229"/>
      <c r="E192" s="229"/>
      <c r="F192" s="250" t="s">
        <v>3147</v>
      </c>
      <c r="G192" s="229"/>
      <c r="H192" s="229" t="s">
        <v>3242</v>
      </c>
      <c r="I192" s="229" t="s">
        <v>3182</v>
      </c>
      <c r="J192" s="229"/>
      <c r="K192" s="275"/>
    </row>
    <row r="193" spans="2:11" s="1" customFormat="1" ht="15" customHeight="1">
      <c r="B193" s="252"/>
      <c r="C193" s="288" t="s">
        <v>3243</v>
      </c>
      <c r="D193" s="229"/>
      <c r="E193" s="229"/>
      <c r="F193" s="250" t="s">
        <v>3153</v>
      </c>
      <c r="G193" s="229"/>
      <c r="H193" s="229" t="s">
        <v>3244</v>
      </c>
      <c r="I193" s="229" t="s">
        <v>3182</v>
      </c>
      <c r="J193" s="229"/>
      <c r="K193" s="275"/>
    </row>
    <row r="194" spans="2:11" s="1" customFormat="1" ht="15" customHeight="1">
      <c r="B194" s="281"/>
      <c r="C194" s="290"/>
      <c r="D194" s="261"/>
      <c r="E194" s="261"/>
      <c r="F194" s="261"/>
      <c r="G194" s="261"/>
      <c r="H194" s="261"/>
      <c r="I194" s="261"/>
      <c r="J194" s="261"/>
      <c r="K194" s="282"/>
    </row>
    <row r="195" spans="2:11" s="1" customFormat="1" ht="18.75" customHeight="1">
      <c r="B195" s="263"/>
      <c r="C195" s="273"/>
      <c r="D195" s="273"/>
      <c r="E195" s="273"/>
      <c r="F195" s="283"/>
      <c r="G195" s="273"/>
      <c r="H195" s="273"/>
      <c r="I195" s="273"/>
      <c r="J195" s="273"/>
      <c r="K195" s="263"/>
    </row>
    <row r="196" spans="2:11" s="1" customFormat="1" ht="18.75" customHeight="1">
      <c r="B196" s="263"/>
      <c r="C196" s="273"/>
      <c r="D196" s="273"/>
      <c r="E196" s="273"/>
      <c r="F196" s="283"/>
      <c r="G196" s="273"/>
      <c r="H196" s="273"/>
      <c r="I196" s="273"/>
      <c r="J196" s="273"/>
      <c r="K196" s="263"/>
    </row>
    <row r="197" spans="2:11" s="1" customFormat="1" ht="18.75" customHeight="1"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</row>
    <row r="198" spans="2:11" s="1" customFormat="1" ht="12">
      <c r="B198" s="218"/>
      <c r="C198" s="219"/>
      <c r="D198" s="219"/>
      <c r="E198" s="219"/>
      <c r="F198" s="219"/>
      <c r="G198" s="219"/>
      <c r="H198" s="219"/>
      <c r="I198" s="219"/>
      <c r="J198" s="219"/>
      <c r="K198" s="220"/>
    </row>
    <row r="199" spans="2:11" s="1" customFormat="1" ht="22.2">
      <c r="B199" s="221"/>
      <c r="C199" s="408" t="s">
        <v>3245</v>
      </c>
      <c r="D199" s="408"/>
      <c r="E199" s="408"/>
      <c r="F199" s="408"/>
      <c r="G199" s="408"/>
      <c r="H199" s="408"/>
      <c r="I199" s="408"/>
      <c r="J199" s="408"/>
      <c r="K199" s="222"/>
    </row>
    <row r="200" spans="2:11" s="1" customFormat="1" ht="25.5" customHeight="1">
      <c r="B200" s="221"/>
      <c r="C200" s="291" t="s">
        <v>3246</v>
      </c>
      <c r="D200" s="291"/>
      <c r="E200" s="291"/>
      <c r="F200" s="291" t="s">
        <v>3247</v>
      </c>
      <c r="G200" s="292"/>
      <c r="H200" s="414" t="s">
        <v>3248</v>
      </c>
      <c r="I200" s="414"/>
      <c r="J200" s="414"/>
      <c r="K200" s="222"/>
    </row>
    <row r="201" spans="2:11" s="1" customFormat="1" ht="5.25" customHeight="1">
      <c r="B201" s="252"/>
      <c r="C201" s="247"/>
      <c r="D201" s="247"/>
      <c r="E201" s="247"/>
      <c r="F201" s="247"/>
      <c r="G201" s="273"/>
      <c r="H201" s="247"/>
      <c r="I201" s="247"/>
      <c r="J201" s="247"/>
      <c r="K201" s="275"/>
    </row>
    <row r="202" spans="2:11" s="1" customFormat="1" ht="15" customHeight="1">
      <c r="B202" s="252"/>
      <c r="C202" s="229" t="s">
        <v>3238</v>
      </c>
      <c r="D202" s="229"/>
      <c r="E202" s="229"/>
      <c r="F202" s="250" t="s">
        <v>43</v>
      </c>
      <c r="G202" s="229"/>
      <c r="H202" s="413" t="s">
        <v>3249</v>
      </c>
      <c r="I202" s="413"/>
      <c r="J202" s="413"/>
      <c r="K202" s="275"/>
    </row>
    <row r="203" spans="2:11" s="1" customFormat="1" ht="15" customHeight="1">
      <c r="B203" s="252"/>
      <c r="C203" s="229"/>
      <c r="D203" s="229"/>
      <c r="E203" s="229"/>
      <c r="F203" s="250" t="s">
        <v>44</v>
      </c>
      <c r="G203" s="229"/>
      <c r="H203" s="413" t="s">
        <v>3250</v>
      </c>
      <c r="I203" s="413"/>
      <c r="J203" s="413"/>
      <c r="K203" s="275"/>
    </row>
    <row r="204" spans="2:11" s="1" customFormat="1" ht="15" customHeight="1">
      <c r="B204" s="252"/>
      <c r="C204" s="229"/>
      <c r="D204" s="229"/>
      <c r="E204" s="229"/>
      <c r="F204" s="250" t="s">
        <v>47</v>
      </c>
      <c r="G204" s="229"/>
      <c r="H204" s="413" t="s">
        <v>3251</v>
      </c>
      <c r="I204" s="413"/>
      <c r="J204" s="413"/>
      <c r="K204" s="275"/>
    </row>
    <row r="205" spans="2:11" s="1" customFormat="1" ht="15" customHeight="1">
      <c r="B205" s="252"/>
      <c r="C205" s="229"/>
      <c r="D205" s="229"/>
      <c r="E205" s="229"/>
      <c r="F205" s="250" t="s">
        <v>45</v>
      </c>
      <c r="G205" s="229"/>
      <c r="H205" s="413" t="s">
        <v>3252</v>
      </c>
      <c r="I205" s="413"/>
      <c r="J205" s="413"/>
      <c r="K205" s="275"/>
    </row>
    <row r="206" spans="2:11" s="1" customFormat="1" ht="15" customHeight="1">
      <c r="B206" s="252"/>
      <c r="C206" s="229"/>
      <c r="D206" s="229"/>
      <c r="E206" s="229"/>
      <c r="F206" s="250" t="s">
        <v>46</v>
      </c>
      <c r="G206" s="229"/>
      <c r="H206" s="413" t="s">
        <v>3253</v>
      </c>
      <c r="I206" s="413"/>
      <c r="J206" s="413"/>
      <c r="K206" s="275"/>
    </row>
    <row r="207" spans="2:11" s="1" customFormat="1" ht="15" customHeight="1">
      <c r="B207" s="252"/>
      <c r="C207" s="229"/>
      <c r="D207" s="229"/>
      <c r="E207" s="229"/>
      <c r="F207" s="250"/>
      <c r="G207" s="229"/>
      <c r="H207" s="229"/>
      <c r="I207" s="229"/>
      <c r="J207" s="229"/>
      <c r="K207" s="275"/>
    </row>
    <row r="208" spans="2:11" s="1" customFormat="1" ht="15" customHeight="1">
      <c r="B208" s="252"/>
      <c r="C208" s="229" t="s">
        <v>3194</v>
      </c>
      <c r="D208" s="229"/>
      <c r="E208" s="229"/>
      <c r="F208" s="250" t="s">
        <v>78</v>
      </c>
      <c r="G208" s="229"/>
      <c r="H208" s="413" t="s">
        <v>3254</v>
      </c>
      <c r="I208" s="413"/>
      <c r="J208" s="413"/>
      <c r="K208" s="275"/>
    </row>
    <row r="209" spans="2:11" s="1" customFormat="1" ht="15" customHeight="1">
      <c r="B209" s="252"/>
      <c r="C209" s="229"/>
      <c r="D209" s="229"/>
      <c r="E209" s="229"/>
      <c r="F209" s="250" t="s">
        <v>3090</v>
      </c>
      <c r="G209" s="229"/>
      <c r="H209" s="413" t="s">
        <v>3091</v>
      </c>
      <c r="I209" s="413"/>
      <c r="J209" s="413"/>
      <c r="K209" s="275"/>
    </row>
    <row r="210" spans="2:11" s="1" customFormat="1" ht="15" customHeight="1">
      <c r="B210" s="252"/>
      <c r="C210" s="229"/>
      <c r="D210" s="229"/>
      <c r="E210" s="229"/>
      <c r="F210" s="250" t="s">
        <v>3088</v>
      </c>
      <c r="G210" s="229"/>
      <c r="H210" s="413" t="s">
        <v>3255</v>
      </c>
      <c r="I210" s="413"/>
      <c r="J210" s="413"/>
      <c r="K210" s="275"/>
    </row>
    <row r="211" spans="2:11" s="1" customFormat="1" ht="15" customHeight="1">
      <c r="B211" s="293"/>
      <c r="C211" s="229"/>
      <c r="D211" s="229"/>
      <c r="E211" s="229"/>
      <c r="F211" s="250" t="s">
        <v>3092</v>
      </c>
      <c r="G211" s="288"/>
      <c r="H211" s="412" t="s">
        <v>3093</v>
      </c>
      <c r="I211" s="412"/>
      <c r="J211" s="412"/>
      <c r="K211" s="294"/>
    </row>
    <row r="212" spans="2:11" s="1" customFormat="1" ht="15" customHeight="1">
      <c r="B212" s="293"/>
      <c r="C212" s="229"/>
      <c r="D212" s="229"/>
      <c r="E212" s="229"/>
      <c r="F212" s="250" t="s">
        <v>3094</v>
      </c>
      <c r="G212" s="288"/>
      <c r="H212" s="412" t="s">
        <v>3256</v>
      </c>
      <c r="I212" s="412"/>
      <c r="J212" s="412"/>
      <c r="K212" s="294"/>
    </row>
    <row r="213" spans="2:11" s="1" customFormat="1" ht="15" customHeight="1">
      <c r="B213" s="293"/>
      <c r="C213" s="229"/>
      <c r="D213" s="229"/>
      <c r="E213" s="229"/>
      <c r="F213" s="250"/>
      <c r="G213" s="288"/>
      <c r="H213" s="279"/>
      <c r="I213" s="279"/>
      <c r="J213" s="279"/>
      <c r="K213" s="294"/>
    </row>
    <row r="214" spans="2:11" s="1" customFormat="1" ht="15" customHeight="1">
      <c r="B214" s="293"/>
      <c r="C214" s="229" t="s">
        <v>3218</v>
      </c>
      <c r="D214" s="229"/>
      <c r="E214" s="229"/>
      <c r="F214" s="250">
        <v>1</v>
      </c>
      <c r="G214" s="288"/>
      <c r="H214" s="412" t="s">
        <v>3257</v>
      </c>
      <c r="I214" s="412"/>
      <c r="J214" s="412"/>
      <c r="K214" s="294"/>
    </row>
    <row r="215" spans="2:11" s="1" customFormat="1" ht="15" customHeight="1">
      <c r="B215" s="293"/>
      <c r="C215" s="229"/>
      <c r="D215" s="229"/>
      <c r="E215" s="229"/>
      <c r="F215" s="250">
        <v>2</v>
      </c>
      <c r="G215" s="288"/>
      <c r="H215" s="412" t="s">
        <v>3258</v>
      </c>
      <c r="I215" s="412"/>
      <c r="J215" s="412"/>
      <c r="K215" s="294"/>
    </row>
    <row r="216" spans="2:11" s="1" customFormat="1" ht="15" customHeight="1">
      <c r="B216" s="293"/>
      <c r="C216" s="229"/>
      <c r="D216" s="229"/>
      <c r="E216" s="229"/>
      <c r="F216" s="250">
        <v>3</v>
      </c>
      <c r="G216" s="288"/>
      <c r="H216" s="412" t="s">
        <v>3259</v>
      </c>
      <c r="I216" s="412"/>
      <c r="J216" s="412"/>
      <c r="K216" s="294"/>
    </row>
    <row r="217" spans="2:11" s="1" customFormat="1" ht="15" customHeight="1">
      <c r="B217" s="293"/>
      <c r="C217" s="229"/>
      <c r="D217" s="229"/>
      <c r="E217" s="229"/>
      <c r="F217" s="250">
        <v>4</v>
      </c>
      <c r="G217" s="288"/>
      <c r="H217" s="412" t="s">
        <v>3260</v>
      </c>
      <c r="I217" s="412"/>
      <c r="J217" s="412"/>
      <c r="K217" s="294"/>
    </row>
    <row r="218" spans="2:11" s="1" customFormat="1" ht="12.75" customHeight="1">
      <c r="B218" s="295"/>
      <c r="C218" s="296"/>
      <c r="D218" s="296"/>
      <c r="E218" s="296"/>
      <c r="F218" s="296"/>
      <c r="G218" s="296"/>
      <c r="H218" s="296"/>
      <c r="I218" s="296"/>
      <c r="J218" s="296"/>
      <c r="K218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10"/>
  <sheetViews>
    <sheetView showGridLines="0" tabSelected="1" workbookViewId="0" topLeftCell="A124">
      <selection activeCell="F135" sqref="F134:F13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365" t="s">
        <v>6</v>
      </c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9" t="s">
        <v>85</v>
      </c>
      <c r="AZ2" s="95" t="s">
        <v>111</v>
      </c>
      <c r="BA2" s="95" t="s">
        <v>112</v>
      </c>
      <c r="BB2" s="95" t="s">
        <v>113</v>
      </c>
      <c r="BC2" s="95" t="s">
        <v>114</v>
      </c>
      <c r="BD2" s="95" t="s">
        <v>81</v>
      </c>
    </row>
    <row r="3" spans="2:5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  <c r="AZ3" s="95" t="s">
        <v>115</v>
      </c>
      <c r="BA3" s="95" t="s">
        <v>116</v>
      </c>
      <c r="BB3" s="95" t="s">
        <v>117</v>
      </c>
      <c r="BC3" s="95" t="s">
        <v>118</v>
      </c>
      <c r="BD3" s="95" t="s">
        <v>81</v>
      </c>
    </row>
    <row r="4" spans="2:56" s="1" customFormat="1" ht="24.9" customHeight="1">
      <c r="B4" s="22"/>
      <c r="D4" s="23" t="s">
        <v>119</v>
      </c>
      <c r="L4" s="22"/>
      <c r="M4" s="96" t="s">
        <v>11</v>
      </c>
      <c r="AT4" s="19" t="s">
        <v>4</v>
      </c>
      <c r="AZ4" s="95" t="s">
        <v>120</v>
      </c>
      <c r="BA4" s="95" t="s">
        <v>121</v>
      </c>
      <c r="BB4" s="95" t="s">
        <v>122</v>
      </c>
      <c r="BC4" s="95" t="s">
        <v>123</v>
      </c>
      <c r="BD4" s="95" t="s">
        <v>81</v>
      </c>
    </row>
    <row r="5" spans="2:56" s="1" customFormat="1" ht="6.9" customHeight="1">
      <c r="B5" s="22"/>
      <c r="L5" s="22"/>
      <c r="AZ5" s="95" t="s">
        <v>124</v>
      </c>
      <c r="BA5" s="95" t="s">
        <v>125</v>
      </c>
      <c r="BB5" s="95" t="s">
        <v>113</v>
      </c>
      <c r="BC5" s="95" t="s">
        <v>126</v>
      </c>
      <c r="BD5" s="95" t="s">
        <v>81</v>
      </c>
    </row>
    <row r="6" spans="2:56" s="1" customFormat="1" ht="12" customHeight="1">
      <c r="B6" s="22"/>
      <c r="D6" s="29" t="s">
        <v>17</v>
      </c>
      <c r="L6" s="22"/>
      <c r="AZ6" s="95" t="s">
        <v>49</v>
      </c>
      <c r="BA6" s="95" t="s">
        <v>127</v>
      </c>
      <c r="BB6" s="95" t="s">
        <v>122</v>
      </c>
      <c r="BC6" s="95" t="s">
        <v>128</v>
      </c>
      <c r="BD6" s="95" t="s">
        <v>81</v>
      </c>
    </row>
    <row r="7" spans="2:56" s="1" customFormat="1" ht="16.5" customHeight="1">
      <c r="B7" s="22"/>
      <c r="E7" s="401" t="str">
        <f>'Rekapitulace stavby'!K6</f>
        <v>Branná, odkanalizování obce - ČOV a kanalizace - etapa 1a</v>
      </c>
      <c r="F7" s="402"/>
      <c r="G7" s="402"/>
      <c r="H7" s="402"/>
      <c r="L7" s="22"/>
      <c r="AZ7" s="95" t="s">
        <v>129</v>
      </c>
      <c r="BA7" s="95" t="s">
        <v>130</v>
      </c>
      <c r="BB7" s="95" t="s">
        <v>122</v>
      </c>
      <c r="BC7" s="95" t="s">
        <v>131</v>
      </c>
      <c r="BD7" s="95" t="s">
        <v>81</v>
      </c>
    </row>
    <row r="8" spans="2:12" s="1" customFormat="1" ht="12" customHeight="1">
      <c r="B8" s="22"/>
      <c r="D8" s="29" t="s">
        <v>132</v>
      </c>
      <c r="L8" s="22"/>
    </row>
    <row r="9" spans="1:31" s="2" customFormat="1" ht="16.5" customHeight="1">
      <c r="A9" s="34"/>
      <c r="B9" s="35"/>
      <c r="C9" s="34"/>
      <c r="D9" s="34"/>
      <c r="E9" s="401" t="s">
        <v>133</v>
      </c>
      <c r="F9" s="400"/>
      <c r="G9" s="400"/>
      <c r="H9" s="400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134</v>
      </c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93" t="s">
        <v>135</v>
      </c>
      <c r="F11" s="400"/>
      <c r="G11" s="400"/>
      <c r="H11" s="400"/>
      <c r="I11" s="34"/>
      <c r="J11" s="34"/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20. 8. 2019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5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403" t="str">
        <f>'Rekapitulace stavby'!E14</f>
        <v>Vyplň údaj</v>
      </c>
      <c r="F20" s="385"/>
      <c r="G20" s="385"/>
      <c r="H20" s="385"/>
      <c r="I20" s="29" t="s">
        <v>28</v>
      </c>
      <c r="J20" s="30" t="str">
        <f>'Rekapitulace stavby'!AN14</f>
        <v>Vyplň údaj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35</v>
      </c>
      <c r="F26" s="34"/>
      <c r="G26" s="34"/>
      <c r="H26" s="34"/>
      <c r="I26" s="29" t="s">
        <v>28</v>
      </c>
      <c r="J26" s="27" t="s">
        <v>3</v>
      </c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7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8"/>
      <c r="B29" s="99"/>
      <c r="C29" s="98"/>
      <c r="D29" s="98"/>
      <c r="E29" s="389" t="s">
        <v>3</v>
      </c>
      <c r="F29" s="389"/>
      <c r="G29" s="389"/>
      <c r="H29" s="389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1" t="s">
        <v>38</v>
      </c>
      <c r="E32" s="34"/>
      <c r="F32" s="34"/>
      <c r="G32" s="34"/>
      <c r="H32" s="34"/>
      <c r="I32" s="34"/>
      <c r="J32" s="68">
        <f>ROUND(J112,2)</f>
        <v>0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5"/>
      <c r="C35" s="34"/>
      <c r="D35" s="102" t="s">
        <v>42</v>
      </c>
      <c r="E35" s="29" t="s">
        <v>43</v>
      </c>
      <c r="F35" s="103">
        <f>ROUND((SUM(BE112:BE809)),2)</f>
        <v>0</v>
      </c>
      <c r="G35" s="34"/>
      <c r="H35" s="34"/>
      <c r="I35" s="104">
        <v>0.21</v>
      </c>
      <c r="J35" s="103">
        <f>ROUND(((SUM(BE112:BE809))*I35),2)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5"/>
      <c r="C36" s="34"/>
      <c r="D36" s="34"/>
      <c r="E36" s="29" t="s">
        <v>44</v>
      </c>
      <c r="F36" s="103">
        <f>ROUND((SUM(BF112:BF809)),2)</f>
        <v>0</v>
      </c>
      <c r="G36" s="34"/>
      <c r="H36" s="34"/>
      <c r="I36" s="104">
        <v>0.15</v>
      </c>
      <c r="J36" s="103">
        <f>ROUND(((SUM(BF112:BF809))*I36),2)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45</v>
      </c>
      <c r="F37" s="103">
        <f>ROUND((SUM(BG112:BG809)),2)</f>
        <v>0</v>
      </c>
      <c r="G37" s="34"/>
      <c r="H37" s="34"/>
      <c r="I37" s="104">
        <v>0.21</v>
      </c>
      <c r="J37" s="103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5"/>
      <c r="C38" s="34"/>
      <c r="D38" s="34"/>
      <c r="E38" s="29" t="s">
        <v>46</v>
      </c>
      <c r="F38" s="103">
        <f>ROUND((SUM(BH112:BH809)),2)</f>
        <v>0</v>
      </c>
      <c r="G38" s="34"/>
      <c r="H38" s="34"/>
      <c r="I38" s="104">
        <v>0.15</v>
      </c>
      <c r="J38" s="103">
        <f>0</f>
        <v>0</v>
      </c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5"/>
      <c r="C39" s="34"/>
      <c r="D39" s="34"/>
      <c r="E39" s="29" t="s">
        <v>47</v>
      </c>
      <c r="F39" s="103">
        <f>ROUND((SUM(BI112:BI809)),2)</f>
        <v>0</v>
      </c>
      <c r="G39" s="34"/>
      <c r="H39" s="34"/>
      <c r="I39" s="104">
        <v>0</v>
      </c>
      <c r="J39" s="103">
        <f>0</f>
        <v>0</v>
      </c>
      <c r="K39" s="34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5"/>
      <c r="D41" s="106" t="s">
        <v>48</v>
      </c>
      <c r="E41" s="57"/>
      <c r="F41" s="57"/>
      <c r="G41" s="107" t="s">
        <v>49</v>
      </c>
      <c r="H41" s="108" t="s">
        <v>50</v>
      </c>
      <c r="I41" s="57"/>
      <c r="J41" s="109">
        <f>SUM(J32:J39)</f>
        <v>0</v>
      </c>
      <c r="K41" s="110"/>
      <c r="L41" s="97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7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" customHeight="1">
      <c r="A47" s="34"/>
      <c r="B47" s="35"/>
      <c r="C47" s="23" t="s">
        <v>136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401" t="str">
        <f>E7</f>
        <v>Branná, odkanalizování obce - ČOV a kanalizace - etapa 1a</v>
      </c>
      <c r="F50" s="402"/>
      <c r="G50" s="402"/>
      <c r="H50" s="402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132</v>
      </c>
      <c r="L51" s="22"/>
    </row>
    <row r="52" spans="1:31" s="2" customFormat="1" ht="16.5" customHeight="1">
      <c r="A52" s="34"/>
      <c r="B52" s="35"/>
      <c r="C52" s="34"/>
      <c r="D52" s="34"/>
      <c r="E52" s="401" t="s">
        <v>133</v>
      </c>
      <c r="F52" s="400"/>
      <c r="G52" s="400"/>
      <c r="H52" s="400"/>
      <c r="I52" s="34"/>
      <c r="J52" s="34"/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93" t="str">
        <f>E11</f>
        <v>01 - SO 01-01 Stavební část</v>
      </c>
      <c r="F54" s="400"/>
      <c r="G54" s="400"/>
      <c r="H54" s="400"/>
      <c r="I54" s="34"/>
      <c r="J54" s="34"/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>Třeboň - místní část Branná</v>
      </c>
      <c r="G56" s="34"/>
      <c r="H56" s="34"/>
      <c r="I56" s="29" t="s">
        <v>23</v>
      </c>
      <c r="J56" s="52" t="str">
        <f>IF(J14="","",J14)</f>
        <v>20. 8. 2019</v>
      </c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40.2" customHeight="1">
      <c r="A58" s="34"/>
      <c r="B58" s="35"/>
      <c r="C58" s="29" t="s">
        <v>25</v>
      </c>
      <c r="D58" s="34"/>
      <c r="E58" s="34"/>
      <c r="F58" s="27" t="str">
        <f>E17</f>
        <v>Město Třeboň</v>
      </c>
      <c r="G58" s="34"/>
      <c r="H58" s="34"/>
      <c r="I58" s="29" t="s">
        <v>31</v>
      </c>
      <c r="J58" s="32" t="str">
        <f>E23</f>
        <v>PROVOD - inženýrská společnost s r.o.</v>
      </c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7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1" t="s">
        <v>137</v>
      </c>
      <c r="D61" s="105"/>
      <c r="E61" s="105"/>
      <c r="F61" s="105"/>
      <c r="G61" s="105"/>
      <c r="H61" s="105"/>
      <c r="I61" s="105"/>
      <c r="J61" s="112" t="s">
        <v>138</v>
      </c>
      <c r="K61" s="105"/>
      <c r="L61" s="97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7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5" customHeight="1">
      <c r="A63" s="34"/>
      <c r="B63" s="35"/>
      <c r="C63" s="113" t="s">
        <v>70</v>
      </c>
      <c r="D63" s="34"/>
      <c r="E63" s="34"/>
      <c r="F63" s="34"/>
      <c r="G63" s="34"/>
      <c r="H63" s="34"/>
      <c r="I63" s="34"/>
      <c r="J63" s="68">
        <f>J112</f>
        <v>0</v>
      </c>
      <c r="K63" s="34"/>
      <c r="L63" s="97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139</v>
      </c>
    </row>
    <row r="64" spans="2:12" s="9" customFormat="1" ht="24.9" customHeight="1">
      <c r="B64" s="114"/>
      <c r="D64" s="115" t="s">
        <v>140</v>
      </c>
      <c r="E64" s="116"/>
      <c r="F64" s="116"/>
      <c r="G64" s="116"/>
      <c r="H64" s="116"/>
      <c r="I64" s="116"/>
      <c r="J64" s="117">
        <f>J113</f>
        <v>0</v>
      </c>
      <c r="L64" s="114"/>
    </row>
    <row r="65" spans="2:12" s="10" customFormat="1" ht="19.95" customHeight="1">
      <c r="B65" s="118"/>
      <c r="D65" s="119" t="s">
        <v>141</v>
      </c>
      <c r="E65" s="120"/>
      <c r="F65" s="120"/>
      <c r="G65" s="120"/>
      <c r="H65" s="120"/>
      <c r="I65" s="120"/>
      <c r="J65" s="121">
        <f>J114</f>
        <v>0</v>
      </c>
      <c r="L65" s="118"/>
    </row>
    <row r="66" spans="2:12" s="10" customFormat="1" ht="19.95" customHeight="1">
      <c r="B66" s="118"/>
      <c r="D66" s="119" t="s">
        <v>142</v>
      </c>
      <c r="E66" s="120"/>
      <c r="F66" s="120"/>
      <c r="G66" s="120"/>
      <c r="H66" s="120"/>
      <c r="I66" s="120"/>
      <c r="J66" s="121">
        <f>J182</f>
        <v>0</v>
      </c>
      <c r="L66" s="118"/>
    </row>
    <row r="67" spans="2:12" s="10" customFormat="1" ht="19.95" customHeight="1">
      <c r="B67" s="118"/>
      <c r="D67" s="119" t="s">
        <v>143</v>
      </c>
      <c r="E67" s="120"/>
      <c r="F67" s="120"/>
      <c r="G67" s="120"/>
      <c r="H67" s="120"/>
      <c r="I67" s="120"/>
      <c r="J67" s="121">
        <f>J200</f>
        <v>0</v>
      </c>
      <c r="L67" s="118"/>
    </row>
    <row r="68" spans="2:12" s="10" customFormat="1" ht="19.95" customHeight="1">
      <c r="B68" s="118"/>
      <c r="D68" s="119" t="s">
        <v>144</v>
      </c>
      <c r="E68" s="120"/>
      <c r="F68" s="120"/>
      <c r="G68" s="120"/>
      <c r="H68" s="120"/>
      <c r="I68" s="120"/>
      <c r="J68" s="121">
        <f>J282</f>
        <v>0</v>
      </c>
      <c r="L68" s="118"/>
    </row>
    <row r="69" spans="2:12" s="10" customFormat="1" ht="19.95" customHeight="1">
      <c r="B69" s="118"/>
      <c r="D69" s="119" t="s">
        <v>145</v>
      </c>
      <c r="E69" s="120"/>
      <c r="F69" s="120"/>
      <c r="G69" s="120"/>
      <c r="H69" s="120"/>
      <c r="I69" s="120"/>
      <c r="J69" s="121">
        <f>J299</f>
        <v>0</v>
      </c>
      <c r="L69" s="118"/>
    </row>
    <row r="70" spans="2:12" s="10" customFormat="1" ht="19.95" customHeight="1">
      <c r="B70" s="118"/>
      <c r="D70" s="119" t="s">
        <v>146</v>
      </c>
      <c r="E70" s="120"/>
      <c r="F70" s="120"/>
      <c r="G70" s="120"/>
      <c r="H70" s="120"/>
      <c r="I70" s="120"/>
      <c r="J70" s="121">
        <f>J367</f>
        <v>0</v>
      </c>
      <c r="L70" s="118"/>
    </row>
    <row r="71" spans="2:12" s="10" customFormat="1" ht="19.95" customHeight="1">
      <c r="B71" s="118"/>
      <c r="D71" s="119" t="s">
        <v>147</v>
      </c>
      <c r="E71" s="120"/>
      <c r="F71" s="120"/>
      <c r="G71" s="120"/>
      <c r="H71" s="120"/>
      <c r="I71" s="120"/>
      <c r="J71" s="121">
        <f>J379</f>
        <v>0</v>
      </c>
      <c r="L71" s="118"/>
    </row>
    <row r="72" spans="2:12" s="10" customFormat="1" ht="19.95" customHeight="1">
      <c r="B72" s="118"/>
      <c r="D72" s="119" t="s">
        <v>148</v>
      </c>
      <c r="E72" s="120"/>
      <c r="F72" s="120"/>
      <c r="G72" s="120"/>
      <c r="H72" s="120"/>
      <c r="I72" s="120"/>
      <c r="J72" s="121">
        <f>J416</f>
        <v>0</v>
      </c>
      <c r="L72" s="118"/>
    </row>
    <row r="73" spans="2:12" s="9" customFormat="1" ht="24.9" customHeight="1">
      <c r="B73" s="114"/>
      <c r="D73" s="115" t="s">
        <v>149</v>
      </c>
      <c r="E73" s="116"/>
      <c r="F73" s="116"/>
      <c r="G73" s="116"/>
      <c r="H73" s="116"/>
      <c r="I73" s="116"/>
      <c r="J73" s="117">
        <f>J419</f>
        <v>0</v>
      </c>
      <c r="L73" s="114"/>
    </row>
    <row r="74" spans="2:12" s="10" customFormat="1" ht="19.95" customHeight="1">
      <c r="B74" s="118"/>
      <c r="D74" s="119" t="s">
        <v>150</v>
      </c>
      <c r="E74" s="120"/>
      <c r="F74" s="120"/>
      <c r="G74" s="120"/>
      <c r="H74" s="120"/>
      <c r="I74" s="120"/>
      <c r="J74" s="121">
        <f>J420</f>
        <v>0</v>
      </c>
      <c r="L74" s="118"/>
    </row>
    <row r="75" spans="2:12" s="10" customFormat="1" ht="19.95" customHeight="1">
      <c r="B75" s="118"/>
      <c r="D75" s="119" t="s">
        <v>151</v>
      </c>
      <c r="E75" s="120"/>
      <c r="F75" s="120"/>
      <c r="G75" s="120"/>
      <c r="H75" s="120"/>
      <c r="I75" s="120"/>
      <c r="J75" s="121">
        <f>J446</f>
        <v>0</v>
      </c>
      <c r="L75" s="118"/>
    </row>
    <row r="76" spans="2:12" s="10" customFormat="1" ht="19.95" customHeight="1">
      <c r="B76" s="118"/>
      <c r="D76" s="119" t="s">
        <v>152</v>
      </c>
      <c r="E76" s="120"/>
      <c r="F76" s="120"/>
      <c r="G76" s="120"/>
      <c r="H76" s="120"/>
      <c r="I76" s="120"/>
      <c r="J76" s="121">
        <f>J473</f>
        <v>0</v>
      </c>
      <c r="L76" s="118"/>
    </row>
    <row r="77" spans="2:12" s="10" customFormat="1" ht="19.95" customHeight="1">
      <c r="B77" s="118"/>
      <c r="D77" s="119" t="s">
        <v>153</v>
      </c>
      <c r="E77" s="120"/>
      <c r="F77" s="120"/>
      <c r="G77" s="120"/>
      <c r="H77" s="120"/>
      <c r="I77" s="120"/>
      <c r="J77" s="121">
        <f>J482</f>
        <v>0</v>
      </c>
      <c r="L77" s="118"/>
    </row>
    <row r="78" spans="2:12" s="10" customFormat="1" ht="19.95" customHeight="1">
      <c r="B78" s="118"/>
      <c r="D78" s="119" t="s">
        <v>154</v>
      </c>
      <c r="E78" s="120"/>
      <c r="F78" s="120"/>
      <c r="G78" s="120"/>
      <c r="H78" s="120"/>
      <c r="I78" s="120"/>
      <c r="J78" s="121">
        <f>J501</f>
        <v>0</v>
      </c>
      <c r="L78" s="118"/>
    </row>
    <row r="79" spans="2:12" s="10" customFormat="1" ht="19.95" customHeight="1">
      <c r="B79" s="118"/>
      <c r="D79" s="119" t="s">
        <v>155</v>
      </c>
      <c r="E79" s="120"/>
      <c r="F79" s="120"/>
      <c r="G79" s="120"/>
      <c r="H79" s="120"/>
      <c r="I79" s="120"/>
      <c r="J79" s="121">
        <f>J516</f>
        <v>0</v>
      </c>
      <c r="L79" s="118"/>
    </row>
    <row r="80" spans="2:12" s="10" customFormat="1" ht="19.95" customHeight="1">
      <c r="B80" s="118"/>
      <c r="D80" s="119" t="s">
        <v>156</v>
      </c>
      <c r="E80" s="120"/>
      <c r="F80" s="120"/>
      <c r="G80" s="120"/>
      <c r="H80" s="120"/>
      <c r="I80" s="120"/>
      <c r="J80" s="121">
        <f>J522</f>
        <v>0</v>
      </c>
      <c r="L80" s="118"/>
    </row>
    <row r="81" spans="2:12" s="10" customFormat="1" ht="19.95" customHeight="1">
      <c r="B81" s="118"/>
      <c r="D81" s="119" t="s">
        <v>157</v>
      </c>
      <c r="E81" s="120"/>
      <c r="F81" s="120"/>
      <c r="G81" s="120"/>
      <c r="H81" s="120"/>
      <c r="I81" s="120"/>
      <c r="J81" s="121">
        <f>J544</f>
        <v>0</v>
      </c>
      <c r="L81" s="118"/>
    </row>
    <row r="82" spans="2:12" s="10" customFormat="1" ht="19.95" customHeight="1">
      <c r="B82" s="118"/>
      <c r="D82" s="119" t="s">
        <v>158</v>
      </c>
      <c r="E82" s="120"/>
      <c r="F82" s="120"/>
      <c r="G82" s="120"/>
      <c r="H82" s="120"/>
      <c r="I82" s="120"/>
      <c r="J82" s="121">
        <f>J595</f>
        <v>0</v>
      </c>
      <c r="L82" s="118"/>
    </row>
    <row r="83" spans="2:12" s="10" customFormat="1" ht="19.95" customHeight="1">
      <c r="B83" s="118"/>
      <c r="D83" s="119" t="s">
        <v>159</v>
      </c>
      <c r="E83" s="120"/>
      <c r="F83" s="120"/>
      <c r="G83" s="120"/>
      <c r="H83" s="120"/>
      <c r="I83" s="120"/>
      <c r="J83" s="121">
        <f>J618</f>
        <v>0</v>
      </c>
      <c r="L83" s="118"/>
    </row>
    <row r="84" spans="2:12" s="10" customFormat="1" ht="19.95" customHeight="1">
      <c r="B84" s="118"/>
      <c r="D84" s="119" t="s">
        <v>160</v>
      </c>
      <c r="E84" s="120"/>
      <c r="F84" s="120"/>
      <c r="G84" s="120"/>
      <c r="H84" s="120"/>
      <c r="I84" s="120"/>
      <c r="J84" s="121">
        <f>J635</f>
        <v>0</v>
      </c>
      <c r="L84" s="118"/>
    </row>
    <row r="85" spans="2:12" s="10" customFormat="1" ht="19.95" customHeight="1">
      <c r="B85" s="118"/>
      <c r="D85" s="119" t="s">
        <v>161</v>
      </c>
      <c r="E85" s="120"/>
      <c r="F85" s="120"/>
      <c r="G85" s="120"/>
      <c r="H85" s="120"/>
      <c r="I85" s="120"/>
      <c r="J85" s="121">
        <f>J660</f>
        <v>0</v>
      </c>
      <c r="L85" s="118"/>
    </row>
    <row r="86" spans="2:12" s="10" customFormat="1" ht="19.95" customHeight="1">
      <c r="B86" s="118"/>
      <c r="D86" s="119" t="s">
        <v>162</v>
      </c>
      <c r="E86" s="120"/>
      <c r="F86" s="120"/>
      <c r="G86" s="120"/>
      <c r="H86" s="120"/>
      <c r="I86" s="120"/>
      <c r="J86" s="121">
        <f>J713</f>
        <v>0</v>
      </c>
      <c r="L86" s="118"/>
    </row>
    <row r="87" spans="2:12" s="10" customFormat="1" ht="19.95" customHeight="1">
      <c r="B87" s="118"/>
      <c r="D87" s="119" t="s">
        <v>163</v>
      </c>
      <c r="E87" s="120"/>
      <c r="F87" s="120"/>
      <c r="G87" s="120"/>
      <c r="H87" s="120"/>
      <c r="I87" s="120"/>
      <c r="J87" s="121">
        <f>J740</f>
        <v>0</v>
      </c>
      <c r="L87" s="118"/>
    </row>
    <row r="88" spans="2:12" s="10" customFormat="1" ht="19.95" customHeight="1">
      <c r="B88" s="118"/>
      <c r="D88" s="119" t="s">
        <v>164</v>
      </c>
      <c r="E88" s="120"/>
      <c r="F88" s="120"/>
      <c r="G88" s="120"/>
      <c r="H88" s="120"/>
      <c r="I88" s="120"/>
      <c r="J88" s="121">
        <f>J769</f>
        <v>0</v>
      </c>
      <c r="L88" s="118"/>
    </row>
    <row r="89" spans="2:12" s="10" customFormat="1" ht="19.95" customHeight="1">
      <c r="B89" s="118"/>
      <c r="D89" s="119" t="s">
        <v>165</v>
      </c>
      <c r="E89" s="120"/>
      <c r="F89" s="120"/>
      <c r="G89" s="120"/>
      <c r="H89" s="120"/>
      <c r="I89" s="120"/>
      <c r="J89" s="121">
        <f>J780</f>
        <v>0</v>
      </c>
      <c r="L89" s="118"/>
    </row>
    <row r="90" spans="2:12" s="10" customFormat="1" ht="19.95" customHeight="1">
      <c r="B90" s="118"/>
      <c r="D90" s="119" t="s">
        <v>166</v>
      </c>
      <c r="E90" s="120"/>
      <c r="F90" s="120"/>
      <c r="G90" s="120"/>
      <c r="H90" s="120"/>
      <c r="I90" s="120"/>
      <c r="J90" s="121">
        <f>J802</f>
        <v>0</v>
      </c>
      <c r="L90" s="118"/>
    </row>
    <row r="91" spans="1:31" s="2" customFormat="1" ht="21.75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97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97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6" spans="1:31" s="2" customFormat="1" ht="6.9" customHeight="1">
      <c r="A96" s="34"/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97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24.9" customHeight="1">
      <c r="A97" s="34"/>
      <c r="B97" s="35"/>
      <c r="C97" s="23" t="s">
        <v>167</v>
      </c>
      <c r="D97" s="34"/>
      <c r="E97" s="34"/>
      <c r="F97" s="34"/>
      <c r="G97" s="34"/>
      <c r="H97" s="34"/>
      <c r="I97" s="34"/>
      <c r="J97" s="34"/>
      <c r="K97" s="34"/>
      <c r="L97" s="97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6.9" customHeight="1">
      <c r="A98" s="34"/>
      <c r="B98" s="35"/>
      <c r="C98" s="34"/>
      <c r="D98" s="34"/>
      <c r="E98" s="34"/>
      <c r="F98" s="34"/>
      <c r="G98" s="34"/>
      <c r="H98" s="34"/>
      <c r="I98" s="34"/>
      <c r="J98" s="34"/>
      <c r="K98" s="34"/>
      <c r="L98" s="97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12" customHeight="1">
      <c r="A99" s="34"/>
      <c r="B99" s="35"/>
      <c r="C99" s="29" t="s">
        <v>17</v>
      </c>
      <c r="D99" s="34"/>
      <c r="E99" s="34"/>
      <c r="F99" s="34"/>
      <c r="G99" s="34"/>
      <c r="H99" s="34"/>
      <c r="I99" s="34"/>
      <c r="J99" s="34"/>
      <c r="K99" s="34"/>
      <c r="L99" s="97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16.5" customHeight="1">
      <c r="A100" s="34"/>
      <c r="B100" s="35"/>
      <c r="C100" s="34"/>
      <c r="D100" s="34"/>
      <c r="E100" s="401" t="str">
        <f>E7</f>
        <v>Branná, odkanalizování obce - ČOV a kanalizace - etapa 1a</v>
      </c>
      <c r="F100" s="402"/>
      <c r="G100" s="402"/>
      <c r="H100" s="402"/>
      <c r="I100" s="34"/>
      <c r="J100" s="34"/>
      <c r="K100" s="34"/>
      <c r="L100" s="97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2:12" s="1" customFormat="1" ht="12" customHeight="1">
      <c r="B101" s="22"/>
      <c r="C101" s="29" t="s">
        <v>132</v>
      </c>
      <c r="L101" s="22"/>
    </row>
    <row r="102" spans="1:31" s="2" customFormat="1" ht="16.5" customHeight="1">
      <c r="A102" s="34"/>
      <c r="B102" s="35"/>
      <c r="C102" s="34"/>
      <c r="D102" s="34"/>
      <c r="E102" s="401" t="s">
        <v>133</v>
      </c>
      <c r="F102" s="400"/>
      <c r="G102" s="400"/>
      <c r="H102" s="400"/>
      <c r="I102" s="34"/>
      <c r="J102" s="34"/>
      <c r="K102" s="34"/>
      <c r="L102" s="97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12" customHeight="1">
      <c r="A103" s="34"/>
      <c r="B103" s="35"/>
      <c r="C103" s="29" t="s">
        <v>134</v>
      </c>
      <c r="D103" s="34"/>
      <c r="E103" s="34"/>
      <c r="F103" s="34"/>
      <c r="G103" s="34"/>
      <c r="H103" s="34"/>
      <c r="I103" s="34"/>
      <c r="J103" s="34"/>
      <c r="K103" s="34"/>
      <c r="L103" s="97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16.5" customHeight="1">
      <c r="A104" s="34"/>
      <c r="B104" s="35"/>
      <c r="C104" s="34"/>
      <c r="D104" s="34"/>
      <c r="E104" s="393" t="str">
        <f>E11</f>
        <v>01 - SO 01-01 Stavební část</v>
      </c>
      <c r="F104" s="400"/>
      <c r="G104" s="400"/>
      <c r="H104" s="400"/>
      <c r="I104" s="34"/>
      <c r="J104" s="34"/>
      <c r="K104" s="34"/>
      <c r="L104" s="97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97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9" t="s">
        <v>21</v>
      </c>
      <c r="D106" s="34"/>
      <c r="E106" s="34"/>
      <c r="F106" s="27" t="str">
        <f>F14</f>
        <v>Třeboň - místní část Branná</v>
      </c>
      <c r="G106" s="34"/>
      <c r="H106" s="34"/>
      <c r="I106" s="29" t="s">
        <v>23</v>
      </c>
      <c r="J106" s="52" t="str">
        <f>IF(J14="","",J14)</f>
        <v>20. 8. 2019</v>
      </c>
      <c r="K106" s="34"/>
      <c r="L106" s="97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97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40.2" customHeight="1">
      <c r="A108" s="34"/>
      <c r="B108" s="35"/>
      <c r="C108" s="29" t="s">
        <v>25</v>
      </c>
      <c r="D108" s="34"/>
      <c r="E108" s="34"/>
      <c r="F108" s="27" t="str">
        <f>E17</f>
        <v>Město Třeboň</v>
      </c>
      <c r="G108" s="34"/>
      <c r="H108" s="34"/>
      <c r="I108" s="29" t="s">
        <v>31</v>
      </c>
      <c r="J108" s="32" t="str">
        <f>E23</f>
        <v>PROVOD - inženýrská společnost s r.o.</v>
      </c>
      <c r="K108" s="34"/>
      <c r="L108" s="97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5.15" customHeight="1">
      <c r="A109" s="34"/>
      <c r="B109" s="35"/>
      <c r="C109" s="29" t="s">
        <v>29</v>
      </c>
      <c r="D109" s="34"/>
      <c r="E109" s="34"/>
      <c r="F109" s="27" t="str">
        <f>IF(E20="","",E20)</f>
        <v>Vyplň údaj</v>
      </c>
      <c r="G109" s="34"/>
      <c r="H109" s="34"/>
      <c r="I109" s="29" t="s">
        <v>34</v>
      </c>
      <c r="J109" s="32" t="str">
        <f>E26</f>
        <v xml:space="preserve"> </v>
      </c>
      <c r="K109" s="34"/>
      <c r="L109" s="97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0.35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97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11" customFormat="1" ht="29.25" customHeight="1">
      <c r="A111" s="122"/>
      <c r="B111" s="123"/>
      <c r="C111" s="124" t="s">
        <v>168</v>
      </c>
      <c r="D111" s="125" t="s">
        <v>57</v>
      </c>
      <c r="E111" s="125" t="s">
        <v>53</v>
      </c>
      <c r="F111" s="125" t="s">
        <v>54</v>
      </c>
      <c r="G111" s="125" t="s">
        <v>169</v>
      </c>
      <c r="H111" s="125" t="s">
        <v>170</v>
      </c>
      <c r="I111" s="125" t="s">
        <v>171</v>
      </c>
      <c r="J111" s="125" t="s">
        <v>138</v>
      </c>
      <c r="K111" s="126" t="s">
        <v>172</v>
      </c>
      <c r="L111" s="127"/>
      <c r="M111" s="59" t="s">
        <v>3</v>
      </c>
      <c r="N111" s="60" t="s">
        <v>42</v>
      </c>
      <c r="O111" s="60" t="s">
        <v>173</v>
      </c>
      <c r="P111" s="60" t="s">
        <v>174</v>
      </c>
      <c r="Q111" s="60" t="s">
        <v>175</v>
      </c>
      <c r="R111" s="60" t="s">
        <v>176</v>
      </c>
      <c r="S111" s="60" t="s">
        <v>177</v>
      </c>
      <c r="T111" s="61" t="s">
        <v>178</v>
      </c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</row>
    <row r="112" spans="1:63" s="2" customFormat="1" ht="22.95" customHeight="1">
      <c r="A112" s="34"/>
      <c r="B112" s="35"/>
      <c r="C112" s="66" t="s">
        <v>179</v>
      </c>
      <c r="D112" s="34"/>
      <c r="E112" s="34"/>
      <c r="F112" s="34"/>
      <c r="G112" s="34"/>
      <c r="H112" s="34"/>
      <c r="I112" s="34"/>
      <c r="J112" s="128">
        <f>BK112</f>
        <v>0</v>
      </c>
      <c r="K112" s="34"/>
      <c r="L112" s="35"/>
      <c r="M112" s="62"/>
      <c r="N112" s="53"/>
      <c r="O112" s="63"/>
      <c r="P112" s="129">
        <f>P113+P419</f>
        <v>0</v>
      </c>
      <c r="Q112" s="63"/>
      <c r="R112" s="129">
        <f>R113+R419</f>
        <v>961.8140352899999</v>
      </c>
      <c r="S112" s="63"/>
      <c r="T112" s="130">
        <f>T113+T419</f>
        <v>0.043000000000000003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71</v>
      </c>
      <c r="AU112" s="19" t="s">
        <v>139</v>
      </c>
      <c r="BK112" s="131">
        <f>BK113+BK419</f>
        <v>0</v>
      </c>
    </row>
    <row r="113" spans="2:63" s="12" customFormat="1" ht="25.95" customHeight="1">
      <c r="B113" s="132"/>
      <c r="D113" s="133" t="s">
        <v>71</v>
      </c>
      <c r="E113" s="134" t="s">
        <v>180</v>
      </c>
      <c r="F113" s="134" t="s">
        <v>181</v>
      </c>
      <c r="I113" s="135"/>
      <c r="J113" s="136">
        <f>BK113</f>
        <v>0</v>
      </c>
      <c r="L113" s="132"/>
      <c r="M113" s="137"/>
      <c r="N113" s="138"/>
      <c r="O113" s="138"/>
      <c r="P113" s="139">
        <f>P114+P182+P200+P282+P299+P367+P379+P416</f>
        <v>0</v>
      </c>
      <c r="Q113" s="138"/>
      <c r="R113" s="139">
        <f>R114+R182+R200+R282+R299+R367+R379+R416</f>
        <v>947.7007200799999</v>
      </c>
      <c r="S113" s="138"/>
      <c r="T113" s="140">
        <f>T114+T182+T200+T282+T299+T367+T379+T416</f>
        <v>0.043000000000000003</v>
      </c>
      <c r="AR113" s="133" t="s">
        <v>79</v>
      </c>
      <c r="AT113" s="141" t="s">
        <v>71</v>
      </c>
      <c r="AU113" s="141" t="s">
        <v>72</v>
      </c>
      <c r="AY113" s="133" t="s">
        <v>182</v>
      </c>
      <c r="BK113" s="142">
        <f>BK114+BK182+BK200+BK282+BK299+BK367+BK379+BK416</f>
        <v>0</v>
      </c>
    </row>
    <row r="114" spans="2:63" s="12" customFormat="1" ht="22.95" customHeight="1">
      <c r="B114" s="132"/>
      <c r="D114" s="133" t="s">
        <v>71</v>
      </c>
      <c r="E114" s="143" t="s">
        <v>79</v>
      </c>
      <c r="F114" s="143" t="s">
        <v>183</v>
      </c>
      <c r="I114" s="135"/>
      <c r="J114" s="144">
        <f>BK114</f>
        <v>0</v>
      </c>
      <c r="L114" s="132"/>
      <c r="M114" s="137"/>
      <c r="N114" s="138"/>
      <c r="O114" s="138"/>
      <c r="P114" s="139">
        <f>SUM(P115:P181)</f>
        <v>0</v>
      </c>
      <c r="Q114" s="138"/>
      <c r="R114" s="139">
        <f>SUM(R115:R181)</f>
        <v>32.4304811</v>
      </c>
      <c r="S114" s="138"/>
      <c r="T114" s="140">
        <f>SUM(T115:T181)</f>
        <v>0</v>
      </c>
      <c r="AR114" s="133" t="s">
        <v>79</v>
      </c>
      <c r="AT114" s="141" t="s">
        <v>71</v>
      </c>
      <c r="AU114" s="141" t="s">
        <v>79</v>
      </c>
      <c r="AY114" s="133" t="s">
        <v>182</v>
      </c>
      <c r="BK114" s="142">
        <f>SUM(BK115:BK181)</f>
        <v>0</v>
      </c>
    </row>
    <row r="115" spans="1:65" s="2" customFormat="1" ht="16.5" customHeight="1">
      <c r="A115" s="34"/>
      <c r="B115" s="145"/>
      <c r="C115" s="146" t="s">
        <v>79</v>
      </c>
      <c r="D115" s="146" t="s">
        <v>184</v>
      </c>
      <c r="E115" s="147" t="s">
        <v>185</v>
      </c>
      <c r="F115" s="148" t="s">
        <v>186</v>
      </c>
      <c r="G115" s="149" t="s">
        <v>187</v>
      </c>
      <c r="H115" s="150">
        <v>1440</v>
      </c>
      <c r="I115" s="151"/>
      <c r="J115" s="152">
        <f>ROUND(I115*H115,2)</f>
        <v>0</v>
      </c>
      <c r="K115" s="148" t="s">
        <v>188</v>
      </c>
      <c r="L115" s="35"/>
      <c r="M115" s="153" t="s">
        <v>3</v>
      </c>
      <c r="N115" s="154" t="s">
        <v>43</v>
      </c>
      <c r="O115" s="55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7" t="s">
        <v>189</v>
      </c>
      <c r="AT115" s="157" t="s">
        <v>184</v>
      </c>
      <c r="AU115" s="157" t="s">
        <v>81</v>
      </c>
      <c r="AY115" s="19" t="s">
        <v>182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79</v>
      </c>
      <c r="BK115" s="158">
        <f>ROUND(I115*H115,2)</f>
        <v>0</v>
      </c>
      <c r="BL115" s="19" t="s">
        <v>189</v>
      </c>
      <c r="BM115" s="157" t="s">
        <v>190</v>
      </c>
    </row>
    <row r="116" spans="1:47" s="2" customFormat="1" ht="12">
      <c r="A116" s="34"/>
      <c r="B116" s="35"/>
      <c r="C116" s="34"/>
      <c r="D116" s="159" t="s">
        <v>120</v>
      </c>
      <c r="E116" s="34"/>
      <c r="F116" s="160" t="s">
        <v>186</v>
      </c>
      <c r="G116" s="34"/>
      <c r="H116" s="34"/>
      <c r="I116" s="161"/>
      <c r="J116" s="34"/>
      <c r="K116" s="34"/>
      <c r="L116" s="35"/>
      <c r="M116" s="162"/>
      <c r="N116" s="163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120</v>
      </c>
      <c r="AU116" s="19" t="s">
        <v>81</v>
      </c>
    </row>
    <row r="117" spans="2:51" s="13" customFormat="1" ht="12">
      <c r="B117" s="164"/>
      <c r="D117" s="159" t="s">
        <v>191</v>
      </c>
      <c r="E117" s="165" t="s">
        <v>3</v>
      </c>
      <c r="F117" s="166" t="s">
        <v>192</v>
      </c>
      <c r="H117" s="167">
        <v>1440</v>
      </c>
      <c r="I117" s="168"/>
      <c r="L117" s="164"/>
      <c r="M117" s="169"/>
      <c r="N117" s="170"/>
      <c r="O117" s="170"/>
      <c r="P117" s="170"/>
      <c r="Q117" s="170"/>
      <c r="R117" s="170"/>
      <c r="S117" s="170"/>
      <c r="T117" s="171"/>
      <c r="AT117" s="165" t="s">
        <v>191</v>
      </c>
      <c r="AU117" s="165" t="s">
        <v>81</v>
      </c>
      <c r="AV117" s="13" t="s">
        <v>81</v>
      </c>
      <c r="AW117" s="13" t="s">
        <v>33</v>
      </c>
      <c r="AX117" s="13" t="s">
        <v>79</v>
      </c>
      <c r="AY117" s="165" t="s">
        <v>182</v>
      </c>
    </row>
    <row r="118" spans="1:65" s="2" customFormat="1" ht="22.8">
      <c r="A118" s="34"/>
      <c r="B118" s="145"/>
      <c r="C118" s="146" t="s">
        <v>81</v>
      </c>
      <c r="D118" s="146" t="s">
        <v>184</v>
      </c>
      <c r="E118" s="147" t="s">
        <v>193</v>
      </c>
      <c r="F118" s="148" t="s">
        <v>194</v>
      </c>
      <c r="G118" s="149" t="s">
        <v>195</v>
      </c>
      <c r="H118" s="150">
        <v>60</v>
      </c>
      <c r="I118" s="151"/>
      <c r="J118" s="152">
        <f>ROUND(I118*H118,2)</f>
        <v>0</v>
      </c>
      <c r="K118" s="148" t="s">
        <v>188</v>
      </c>
      <c r="L118" s="35"/>
      <c r="M118" s="153" t="s">
        <v>3</v>
      </c>
      <c r="N118" s="154" t="s">
        <v>43</v>
      </c>
      <c r="O118" s="55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7" t="s">
        <v>189</v>
      </c>
      <c r="AT118" s="157" t="s">
        <v>184</v>
      </c>
      <c r="AU118" s="157" t="s">
        <v>81</v>
      </c>
      <c r="AY118" s="19" t="s">
        <v>182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79</v>
      </c>
      <c r="BK118" s="158">
        <f>ROUND(I118*H118,2)</f>
        <v>0</v>
      </c>
      <c r="BL118" s="19" t="s">
        <v>189</v>
      </c>
      <c r="BM118" s="157" t="s">
        <v>196</v>
      </c>
    </row>
    <row r="119" spans="1:47" s="2" customFormat="1" ht="12">
      <c r="A119" s="34"/>
      <c r="B119" s="35"/>
      <c r="C119" s="34"/>
      <c r="D119" s="159" t="s">
        <v>120</v>
      </c>
      <c r="E119" s="34"/>
      <c r="F119" s="160" t="s">
        <v>194</v>
      </c>
      <c r="G119" s="34"/>
      <c r="H119" s="34"/>
      <c r="I119" s="161"/>
      <c r="J119" s="34"/>
      <c r="K119" s="34"/>
      <c r="L119" s="35"/>
      <c r="M119" s="162"/>
      <c r="N119" s="163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120</v>
      </c>
      <c r="AU119" s="19" t="s">
        <v>81</v>
      </c>
    </row>
    <row r="120" spans="1:65" s="2" customFormat="1" ht="22.8">
      <c r="A120" s="34"/>
      <c r="B120" s="145"/>
      <c r="C120" s="146" t="s">
        <v>197</v>
      </c>
      <c r="D120" s="146" t="s">
        <v>184</v>
      </c>
      <c r="E120" s="147" t="s">
        <v>198</v>
      </c>
      <c r="F120" s="148" t="s">
        <v>199</v>
      </c>
      <c r="G120" s="149" t="s">
        <v>122</v>
      </c>
      <c r="H120" s="150">
        <v>96.6</v>
      </c>
      <c r="I120" s="151"/>
      <c r="J120" s="152">
        <f>ROUND(I120*H120,2)</f>
        <v>0</v>
      </c>
      <c r="K120" s="148" t="s">
        <v>188</v>
      </c>
      <c r="L120" s="35"/>
      <c r="M120" s="153" t="s">
        <v>3</v>
      </c>
      <c r="N120" s="154" t="s">
        <v>43</v>
      </c>
      <c r="O120" s="55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7" t="s">
        <v>189</v>
      </c>
      <c r="AT120" s="157" t="s">
        <v>184</v>
      </c>
      <c r="AU120" s="157" t="s">
        <v>81</v>
      </c>
      <c r="AY120" s="19" t="s">
        <v>182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79</v>
      </c>
      <c r="BK120" s="158">
        <f>ROUND(I120*H120,2)</f>
        <v>0</v>
      </c>
      <c r="BL120" s="19" t="s">
        <v>189</v>
      </c>
      <c r="BM120" s="157" t="s">
        <v>200</v>
      </c>
    </row>
    <row r="121" spans="1:47" s="2" customFormat="1" ht="19.2">
      <c r="A121" s="34"/>
      <c r="B121" s="35"/>
      <c r="C121" s="34"/>
      <c r="D121" s="159" t="s">
        <v>120</v>
      </c>
      <c r="E121" s="34"/>
      <c r="F121" s="160" t="s">
        <v>199</v>
      </c>
      <c r="G121" s="34"/>
      <c r="H121" s="34"/>
      <c r="I121" s="161"/>
      <c r="J121" s="34"/>
      <c r="K121" s="34"/>
      <c r="L121" s="35"/>
      <c r="M121" s="162"/>
      <c r="N121" s="163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120</v>
      </c>
      <c r="AU121" s="19" t="s">
        <v>81</v>
      </c>
    </row>
    <row r="122" spans="2:51" s="13" customFormat="1" ht="12">
      <c r="B122" s="164"/>
      <c r="D122" s="159" t="s">
        <v>191</v>
      </c>
      <c r="E122" s="165" t="s">
        <v>3</v>
      </c>
      <c r="F122" s="166" t="s">
        <v>201</v>
      </c>
      <c r="H122" s="167">
        <v>96.6</v>
      </c>
      <c r="I122" s="168"/>
      <c r="L122" s="164"/>
      <c r="M122" s="169"/>
      <c r="N122" s="170"/>
      <c r="O122" s="170"/>
      <c r="P122" s="170"/>
      <c r="Q122" s="170"/>
      <c r="R122" s="170"/>
      <c r="S122" s="170"/>
      <c r="T122" s="171"/>
      <c r="AT122" s="165" t="s">
        <v>191</v>
      </c>
      <c r="AU122" s="165" t="s">
        <v>81</v>
      </c>
      <c r="AV122" s="13" t="s">
        <v>81</v>
      </c>
      <c r="AW122" s="13" t="s">
        <v>33</v>
      </c>
      <c r="AX122" s="13" t="s">
        <v>79</v>
      </c>
      <c r="AY122" s="165" t="s">
        <v>182</v>
      </c>
    </row>
    <row r="123" spans="1:65" s="2" customFormat="1" ht="22.8">
      <c r="A123" s="34"/>
      <c r="B123" s="145"/>
      <c r="C123" s="146" t="s">
        <v>189</v>
      </c>
      <c r="D123" s="146" t="s">
        <v>184</v>
      </c>
      <c r="E123" s="147" t="s">
        <v>202</v>
      </c>
      <c r="F123" s="148" t="s">
        <v>203</v>
      </c>
      <c r="G123" s="149" t="s">
        <v>122</v>
      </c>
      <c r="H123" s="150">
        <v>180.986</v>
      </c>
      <c r="I123" s="151"/>
      <c r="J123" s="152">
        <f>ROUND(I123*H123,2)</f>
        <v>0</v>
      </c>
      <c r="K123" s="148" t="s">
        <v>188</v>
      </c>
      <c r="L123" s="35"/>
      <c r="M123" s="153" t="s">
        <v>3</v>
      </c>
      <c r="N123" s="154" t="s">
        <v>43</v>
      </c>
      <c r="O123" s="55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7" t="s">
        <v>189</v>
      </c>
      <c r="AT123" s="157" t="s">
        <v>184</v>
      </c>
      <c r="AU123" s="157" t="s">
        <v>81</v>
      </c>
      <c r="AY123" s="19" t="s">
        <v>182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9" t="s">
        <v>79</v>
      </c>
      <c r="BK123" s="158">
        <f>ROUND(I123*H123,2)</f>
        <v>0</v>
      </c>
      <c r="BL123" s="19" t="s">
        <v>189</v>
      </c>
      <c r="BM123" s="157" t="s">
        <v>204</v>
      </c>
    </row>
    <row r="124" spans="1:47" s="2" customFormat="1" ht="19.2">
      <c r="A124" s="34"/>
      <c r="B124" s="35"/>
      <c r="C124" s="34"/>
      <c r="D124" s="159" t="s">
        <v>120</v>
      </c>
      <c r="E124" s="34"/>
      <c r="F124" s="160" t="s">
        <v>203</v>
      </c>
      <c r="G124" s="34"/>
      <c r="H124" s="34"/>
      <c r="I124" s="161"/>
      <c r="J124" s="34"/>
      <c r="K124" s="34"/>
      <c r="L124" s="35"/>
      <c r="M124" s="162"/>
      <c r="N124" s="163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120</v>
      </c>
      <c r="AU124" s="19" t="s">
        <v>81</v>
      </c>
    </row>
    <row r="125" spans="2:51" s="13" customFormat="1" ht="12">
      <c r="B125" s="164"/>
      <c r="D125" s="159" t="s">
        <v>191</v>
      </c>
      <c r="E125" s="165" t="s">
        <v>3</v>
      </c>
      <c r="F125" s="166" t="s">
        <v>205</v>
      </c>
      <c r="H125" s="167">
        <v>180.986</v>
      </c>
      <c r="I125" s="168"/>
      <c r="L125" s="164"/>
      <c r="M125" s="169"/>
      <c r="N125" s="170"/>
      <c r="O125" s="170"/>
      <c r="P125" s="170"/>
      <c r="Q125" s="170"/>
      <c r="R125" s="170"/>
      <c r="S125" s="170"/>
      <c r="T125" s="171"/>
      <c r="AT125" s="165" t="s">
        <v>191</v>
      </c>
      <c r="AU125" s="165" t="s">
        <v>81</v>
      </c>
      <c r="AV125" s="13" t="s">
        <v>81</v>
      </c>
      <c r="AW125" s="13" t="s">
        <v>33</v>
      </c>
      <c r="AX125" s="13" t="s">
        <v>79</v>
      </c>
      <c r="AY125" s="165" t="s">
        <v>182</v>
      </c>
    </row>
    <row r="126" spans="1:65" s="2" customFormat="1" ht="22.8">
      <c r="A126" s="34"/>
      <c r="B126" s="145"/>
      <c r="C126" s="146" t="s">
        <v>206</v>
      </c>
      <c r="D126" s="146" t="s">
        <v>184</v>
      </c>
      <c r="E126" s="147" t="s">
        <v>207</v>
      </c>
      <c r="F126" s="148" t="s">
        <v>208</v>
      </c>
      <c r="G126" s="149" t="s">
        <v>122</v>
      </c>
      <c r="H126" s="150">
        <v>361.973</v>
      </c>
      <c r="I126" s="151"/>
      <c r="J126" s="152">
        <f>ROUND(I126*H126,2)</f>
        <v>0</v>
      </c>
      <c r="K126" s="148" t="s">
        <v>188</v>
      </c>
      <c r="L126" s="35"/>
      <c r="M126" s="153" t="s">
        <v>3</v>
      </c>
      <c r="N126" s="154" t="s">
        <v>43</v>
      </c>
      <c r="O126" s="55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7" t="s">
        <v>189</v>
      </c>
      <c r="AT126" s="157" t="s">
        <v>184</v>
      </c>
      <c r="AU126" s="157" t="s">
        <v>81</v>
      </c>
      <c r="AY126" s="19" t="s">
        <v>182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79</v>
      </c>
      <c r="BK126" s="158">
        <f>ROUND(I126*H126,2)</f>
        <v>0</v>
      </c>
      <c r="BL126" s="19" t="s">
        <v>189</v>
      </c>
      <c r="BM126" s="157" t="s">
        <v>209</v>
      </c>
    </row>
    <row r="127" spans="1:47" s="2" customFormat="1" ht="12">
      <c r="A127" s="34"/>
      <c r="B127" s="35"/>
      <c r="C127" s="34"/>
      <c r="D127" s="159" t="s">
        <v>120</v>
      </c>
      <c r="E127" s="34"/>
      <c r="F127" s="160" t="s">
        <v>208</v>
      </c>
      <c r="G127" s="34"/>
      <c r="H127" s="34"/>
      <c r="I127" s="161"/>
      <c r="J127" s="34"/>
      <c r="K127" s="34"/>
      <c r="L127" s="35"/>
      <c r="M127" s="162"/>
      <c r="N127" s="163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120</v>
      </c>
      <c r="AU127" s="19" t="s">
        <v>81</v>
      </c>
    </row>
    <row r="128" spans="2:51" s="13" customFormat="1" ht="12">
      <c r="B128" s="164"/>
      <c r="D128" s="159" t="s">
        <v>191</v>
      </c>
      <c r="E128" s="165" t="s">
        <v>3</v>
      </c>
      <c r="F128" s="166" t="s">
        <v>210</v>
      </c>
      <c r="H128" s="167">
        <v>603.288</v>
      </c>
      <c r="I128" s="168"/>
      <c r="L128" s="164"/>
      <c r="M128" s="169"/>
      <c r="N128" s="170"/>
      <c r="O128" s="170"/>
      <c r="P128" s="170"/>
      <c r="Q128" s="170"/>
      <c r="R128" s="170"/>
      <c r="S128" s="170"/>
      <c r="T128" s="171"/>
      <c r="AT128" s="165" t="s">
        <v>191</v>
      </c>
      <c r="AU128" s="165" t="s">
        <v>81</v>
      </c>
      <c r="AV128" s="13" t="s">
        <v>81</v>
      </c>
      <c r="AW128" s="13" t="s">
        <v>33</v>
      </c>
      <c r="AX128" s="13" t="s">
        <v>72</v>
      </c>
      <c r="AY128" s="165" t="s">
        <v>182</v>
      </c>
    </row>
    <row r="129" spans="2:51" s="14" customFormat="1" ht="12">
      <c r="B129" s="172"/>
      <c r="D129" s="159" t="s">
        <v>191</v>
      </c>
      <c r="E129" s="173" t="s">
        <v>49</v>
      </c>
      <c r="F129" s="174" t="s">
        <v>211</v>
      </c>
      <c r="H129" s="175">
        <v>603.288</v>
      </c>
      <c r="I129" s="176"/>
      <c r="L129" s="172"/>
      <c r="M129" s="177"/>
      <c r="N129" s="178"/>
      <c r="O129" s="178"/>
      <c r="P129" s="178"/>
      <c r="Q129" s="178"/>
      <c r="R129" s="178"/>
      <c r="S129" s="178"/>
      <c r="T129" s="179"/>
      <c r="AT129" s="173" t="s">
        <v>191</v>
      </c>
      <c r="AU129" s="173" t="s">
        <v>81</v>
      </c>
      <c r="AV129" s="14" t="s">
        <v>189</v>
      </c>
      <c r="AW129" s="14" t="s">
        <v>33</v>
      </c>
      <c r="AX129" s="14" t="s">
        <v>72</v>
      </c>
      <c r="AY129" s="173" t="s">
        <v>182</v>
      </c>
    </row>
    <row r="130" spans="2:51" s="13" customFormat="1" ht="12">
      <c r="B130" s="164"/>
      <c r="D130" s="159" t="s">
        <v>191</v>
      </c>
      <c r="E130" s="165" t="s">
        <v>3</v>
      </c>
      <c r="F130" s="166" t="s">
        <v>212</v>
      </c>
      <c r="H130" s="167">
        <v>361.973</v>
      </c>
      <c r="I130" s="168"/>
      <c r="L130" s="164"/>
      <c r="M130" s="169"/>
      <c r="N130" s="170"/>
      <c r="O130" s="170"/>
      <c r="P130" s="170"/>
      <c r="Q130" s="170"/>
      <c r="R130" s="170"/>
      <c r="S130" s="170"/>
      <c r="T130" s="171"/>
      <c r="AT130" s="165" t="s">
        <v>191</v>
      </c>
      <c r="AU130" s="165" t="s">
        <v>81</v>
      </c>
      <c r="AV130" s="13" t="s">
        <v>81</v>
      </c>
      <c r="AW130" s="13" t="s">
        <v>33</v>
      </c>
      <c r="AX130" s="13" t="s">
        <v>79</v>
      </c>
      <c r="AY130" s="165" t="s">
        <v>182</v>
      </c>
    </row>
    <row r="131" spans="1:65" s="2" customFormat="1" ht="22.8">
      <c r="A131" s="34"/>
      <c r="B131" s="145"/>
      <c r="C131" s="146" t="s">
        <v>213</v>
      </c>
      <c r="D131" s="146" t="s">
        <v>184</v>
      </c>
      <c r="E131" s="147" t="s">
        <v>214</v>
      </c>
      <c r="F131" s="148" t="s">
        <v>215</v>
      </c>
      <c r="G131" s="149" t="s">
        <v>122</v>
      </c>
      <c r="H131" s="150">
        <v>60.329</v>
      </c>
      <c r="I131" s="151"/>
      <c r="J131" s="152">
        <f>ROUND(I131*H131,2)</f>
        <v>0</v>
      </c>
      <c r="K131" s="148" t="s">
        <v>188</v>
      </c>
      <c r="L131" s="35"/>
      <c r="M131" s="153" t="s">
        <v>3</v>
      </c>
      <c r="N131" s="154" t="s">
        <v>43</v>
      </c>
      <c r="O131" s="55"/>
      <c r="P131" s="155">
        <f>O131*H131</f>
        <v>0</v>
      </c>
      <c r="Q131" s="155">
        <v>0.0083</v>
      </c>
      <c r="R131" s="155">
        <f>Q131*H131</f>
        <v>0.5007307</v>
      </c>
      <c r="S131" s="155">
        <v>0</v>
      </c>
      <c r="T131" s="15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7" t="s">
        <v>189</v>
      </c>
      <c r="AT131" s="157" t="s">
        <v>184</v>
      </c>
      <c r="AU131" s="157" t="s">
        <v>81</v>
      </c>
      <c r="AY131" s="19" t="s">
        <v>182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9" t="s">
        <v>79</v>
      </c>
      <c r="BK131" s="158">
        <f>ROUND(I131*H131,2)</f>
        <v>0</v>
      </c>
      <c r="BL131" s="19" t="s">
        <v>189</v>
      </c>
      <c r="BM131" s="157" t="s">
        <v>216</v>
      </c>
    </row>
    <row r="132" spans="1:47" s="2" customFormat="1" ht="12">
      <c r="A132" s="34"/>
      <c r="B132" s="35"/>
      <c r="C132" s="34"/>
      <c r="D132" s="159" t="s">
        <v>120</v>
      </c>
      <c r="E132" s="34"/>
      <c r="F132" s="160" t="s">
        <v>215</v>
      </c>
      <c r="G132" s="34"/>
      <c r="H132" s="34"/>
      <c r="I132" s="161"/>
      <c r="J132" s="34"/>
      <c r="K132" s="34"/>
      <c r="L132" s="35"/>
      <c r="M132" s="162"/>
      <c r="N132" s="163"/>
      <c r="O132" s="55"/>
      <c r="P132" s="55"/>
      <c r="Q132" s="55"/>
      <c r="R132" s="55"/>
      <c r="S132" s="55"/>
      <c r="T132" s="5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9" t="s">
        <v>120</v>
      </c>
      <c r="AU132" s="19" t="s">
        <v>81</v>
      </c>
    </row>
    <row r="133" spans="2:51" s="13" customFormat="1" ht="12">
      <c r="B133" s="164"/>
      <c r="D133" s="159" t="s">
        <v>191</v>
      </c>
      <c r="E133" s="165" t="s">
        <v>3</v>
      </c>
      <c r="F133" s="166" t="s">
        <v>217</v>
      </c>
      <c r="H133" s="167">
        <v>60.329</v>
      </c>
      <c r="I133" s="168"/>
      <c r="L133" s="164"/>
      <c r="M133" s="169"/>
      <c r="N133" s="170"/>
      <c r="O133" s="170"/>
      <c r="P133" s="170"/>
      <c r="Q133" s="170"/>
      <c r="R133" s="170"/>
      <c r="S133" s="170"/>
      <c r="T133" s="171"/>
      <c r="AT133" s="165" t="s">
        <v>191</v>
      </c>
      <c r="AU133" s="165" t="s">
        <v>81</v>
      </c>
      <c r="AV133" s="13" t="s">
        <v>81</v>
      </c>
      <c r="AW133" s="13" t="s">
        <v>33</v>
      </c>
      <c r="AX133" s="13" t="s">
        <v>79</v>
      </c>
      <c r="AY133" s="165" t="s">
        <v>182</v>
      </c>
    </row>
    <row r="134" spans="1:65" s="2" customFormat="1" ht="22.8">
      <c r="A134" s="34"/>
      <c r="B134" s="145"/>
      <c r="C134" s="146" t="s">
        <v>218</v>
      </c>
      <c r="D134" s="146" t="s">
        <v>184</v>
      </c>
      <c r="E134" s="147" t="s">
        <v>219</v>
      </c>
      <c r="F134" s="148" t="s">
        <v>220</v>
      </c>
      <c r="G134" s="149" t="s">
        <v>113</v>
      </c>
      <c r="H134" s="150">
        <v>337.4</v>
      </c>
      <c r="I134" s="151"/>
      <c r="J134" s="152">
        <f>ROUND(I134*H134,2)</f>
        <v>0</v>
      </c>
      <c r="K134" s="148" t="s">
        <v>188</v>
      </c>
      <c r="L134" s="35"/>
      <c r="M134" s="153" t="s">
        <v>3</v>
      </c>
      <c r="N134" s="154" t="s">
        <v>43</v>
      </c>
      <c r="O134" s="55"/>
      <c r="P134" s="155">
        <f>O134*H134</f>
        <v>0</v>
      </c>
      <c r="Q134" s="155">
        <v>0.00015</v>
      </c>
      <c r="R134" s="155">
        <f>Q134*H134</f>
        <v>0.050609999999999995</v>
      </c>
      <c r="S134" s="155">
        <v>0</v>
      </c>
      <c r="T134" s="15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7" t="s">
        <v>189</v>
      </c>
      <c r="AT134" s="157" t="s">
        <v>184</v>
      </c>
      <c r="AU134" s="157" t="s">
        <v>81</v>
      </c>
      <c r="AY134" s="19" t="s">
        <v>182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79</v>
      </c>
      <c r="BK134" s="158">
        <f>ROUND(I134*H134,2)</f>
        <v>0</v>
      </c>
      <c r="BL134" s="19" t="s">
        <v>189</v>
      </c>
      <c r="BM134" s="157" t="s">
        <v>221</v>
      </c>
    </row>
    <row r="135" spans="1:47" s="2" customFormat="1" ht="12">
      <c r="A135" s="34"/>
      <c r="B135" s="35"/>
      <c r="C135" s="34"/>
      <c r="D135" s="159" t="s">
        <v>120</v>
      </c>
      <c r="E135" s="34"/>
      <c r="F135" s="160" t="s">
        <v>220</v>
      </c>
      <c r="G135" s="34"/>
      <c r="H135" s="34"/>
      <c r="I135" s="161"/>
      <c r="J135" s="34"/>
      <c r="K135" s="34"/>
      <c r="L135" s="35"/>
      <c r="M135" s="162"/>
      <c r="N135" s="163"/>
      <c r="O135" s="55"/>
      <c r="P135" s="55"/>
      <c r="Q135" s="55"/>
      <c r="R135" s="55"/>
      <c r="S135" s="55"/>
      <c r="T135" s="56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120</v>
      </c>
      <c r="AU135" s="19" t="s">
        <v>81</v>
      </c>
    </row>
    <row r="136" spans="2:51" s="13" customFormat="1" ht="12">
      <c r="B136" s="164"/>
      <c r="D136" s="159" t="s">
        <v>191</v>
      </c>
      <c r="E136" s="165" t="s">
        <v>3</v>
      </c>
      <c r="F136" s="166" t="s">
        <v>222</v>
      </c>
      <c r="H136" s="167">
        <v>337.4</v>
      </c>
      <c r="I136" s="168"/>
      <c r="L136" s="164"/>
      <c r="M136" s="169"/>
      <c r="N136" s="170"/>
      <c r="O136" s="170"/>
      <c r="P136" s="170"/>
      <c r="Q136" s="170"/>
      <c r="R136" s="170"/>
      <c r="S136" s="170"/>
      <c r="T136" s="171"/>
      <c r="AT136" s="165" t="s">
        <v>191</v>
      </c>
      <c r="AU136" s="165" t="s">
        <v>81</v>
      </c>
      <c r="AV136" s="13" t="s">
        <v>81</v>
      </c>
      <c r="AW136" s="13" t="s">
        <v>33</v>
      </c>
      <c r="AX136" s="13" t="s">
        <v>79</v>
      </c>
      <c r="AY136" s="165" t="s">
        <v>182</v>
      </c>
    </row>
    <row r="137" spans="1:65" s="2" customFormat="1" ht="22.8">
      <c r="A137" s="34"/>
      <c r="B137" s="145"/>
      <c r="C137" s="146" t="s">
        <v>223</v>
      </c>
      <c r="D137" s="146" t="s">
        <v>184</v>
      </c>
      <c r="E137" s="147" t="s">
        <v>224</v>
      </c>
      <c r="F137" s="148" t="s">
        <v>225</v>
      </c>
      <c r="G137" s="149" t="s">
        <v>113</v>
      </c>
      <c r="H137" s="150">
        <v>337.4</v>
      </c>
      <c r="I137" s="151"/>
      <c r="J137" s="152">
        <f>ROUND(I137*H137,2)</f>
        <v>0</v>
      </c>
      <c r="K137" s="148" t="s">
        <v>188</v>
      </c>
      <c r="L137" s="35"/>
      <c r="M137" s="153" t="s">
        <v>3</v>
      </c>
      <c r="N137" s="154" t="s">
        <v>43</v>
      </c>
      <c r="O137" s="55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7" t="s">
        <v>189</v>
      </c>
      <c r="AT137" s="157" t="s">
        <v>184</v>
      </c>
      <c r="AU137" s="157" t="s">
        <v>81</v>
      </c>
      <c r="AY137" s="19" t="s">
        <v>182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79</v>
      </c>
      <c r="BK137" s="158">
        <f>ROUND(I137*H137,2)</f>
        <v>0</v>
      </c>
      <c r="BL137" s="19" t="s">
        <v>189</v>
      </c>
      <c r="BM137" s="157" t="s">
        <v>226</v>
      </c>
    </row>
    <row r="138" spans="1:47" s="2" customFormat="1" ht="12">
      <c r="A138" s="34"/>
      <c r="B138" s="35"/>
      <c r="C138" s="34"/>
      <c r="D138" s="159" t="s">
        <v>120</v>
      </c>
      <c r="E138" s="34"/>
      <c r="F138" s="160" t="s">
        <v>225</v>
      </c>
      <c r="G138" s="34"/>
      <c r="H138" s="34"/>
      <c r="I138" s="161"/>
      <c r="J138" s="34"/>
      <c r="K138" s="34"/>
      <c r="L138" s="35"/>
      <c r="M138" s="162"/>
      <c r="N138" s="163"/>
      <c r="O138" s="55"/>
      <c r="P138" s="55"/>
      <c r="Q138" s="55"/>
      <c r="R138" s="55"/>
      <c r="S138" s="55"/>
      <c r="T138" s="56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9" t="s">
        <v>120</v>
      </c>
      <c r="AU138" s="19" t="s">
        <v>81</v>
      </c>
    </row>
    <row r="139" spans="1:65" s="2" customFormat="1" ht="22.8">
      <c r="A139" s="34"/>
      <c r="B139" s="145"/>
      <c r="C139" s="146" t="s">
        <v>227</v>
      </c>
      <c r="D139" s="146" t="s">
        <v>184</v>
      </c>
      <c r="E139" s="147" t="s">
        <v>228</v>
      </c>
      <c r="F139" s="148" t="s">
        <v>229</v>
      </c>
      <c r="G139" s="149" t="s">
        <v>113</v>
      </c>
      <c r="H139" s="150">
        <v>337.4</v>
      </c>
      <c r="I139" s="151"/>
      <c r="J139" s="152">
        <f>ROUND(I139*H139,2)</f>
        <v>0</v>
      </c>
      <c r="K139" s="148" t="s">
        <v>188</v>
      </c>
      <c r="L139" s="35"/>
      <c r="M139" s="153" t="s">
        <v>3</v>
      </c>
      <c r="N139" s="154" t="s">
        <v>43</v>
      </c>
      <c r="O139" s="55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7" t="s">
        <v>189</v>
      </c>
      <c r="AT139" s="157" t="s">
        <v>184</v>
      </c>
      <c r="AU139" s="157" t="s">
        <v>81</v>
      </c>
      <c r="AY139" s="19" t="s">
        <v>182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79</v>
      </c>
      <c r="BK139" s="158">
        <f>ROUND(I139*H139,2)</f>
        <v>0</v>
      </c>
      <c r="BL139" s="19" t="s">
        <v>189</v>
      </c>
      <c r="BM139" s="157" t="s">
        <v>230</v>
      </c>
    </row>
    <row r="140" spans="1:47" s="2" customFormat="1" ht="19.2">
      <c r="A140" s="34"/>
      <c r="B140" s="35"/>
      <c r="C140" s="34"/>
      <c r="D140" s="159" t="s">
        <v>120</v>
      </c>
      <c r="E140" s="34"/>
      <c r="F140" s="160" t="s">
        <v>229</v>
      </c>
      <c r="G140" s="34"/>
      <c r="H140" s="34"/>
      <c r="I140" s="161"/>
      <c r="J140" s="34"/>
      <c r="K140" s="34"/>
      <c r="L140" s="35"/>
      <c r="M140" s="162"/>
      <c r="N140" s="163"/>
      <c r="O140" s="55"/>
      <c r="P140" s="55"/>
      <c r="Q140" s="55"/>
      <c r="R140" s="55"/>
      <c r="S140" s="55"/>
      <c r="T140" s="56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120</v>
      </c>
      <c r="AU140" s="19" t="s">
        <v>81</v>
      </c>
    </row>
    <row r="141" spans="1:65" s="2" customFormat="1" ht="16.5" customHeight="1">
      <c r="A141" s="34"/>
      <c r="B141" s="145"/>
      <c r="C141" s="418" t="s">
        <v>231</v>
      </c>
      <c r="D141" s="418" t="s">
        <v>232</v>
      </c>
      <c r="E141" s="415" t="s">
        <v>3272</v>
      </c>
      <c r="F141" s="416" t="s">
        <v>3273</v>
      </c>
      <c r="G141" s="183" t="s">
        <v>233</v>
      </c>
      <c r="H141" s="184">
        <v>26.233</v>
      </c>
      <c r="I141" s="185"/>
      <c r="J141" s="186">
        <f>ROUND(I141*H141,2)</f>
        <v>0</v>
      </c>
      <c r="K141" s="182" t="s">
        <v>188</v>
      </c>
      <c r="L141" s="187"/>
      <c r="M141" s="188" t="s">
        <v>3</v>
      </c>
      <c r="N141" s="189" t="s">
        <v>43</v>
      </c>
      <c r="O141" s="55"/>
      <c r="P141" s="155">
        <f>O141*H141</f>
        <v>0</v>
      </c>
      <c r="Q141" s="155">
        <v>1</v>
      </c>
      <c r="R141" s="155">
        <f>Q141*H141</f>
        <v>26.233</v>
      </c>
      <c r="S141" s="155">
        <v>0</v>
      </c>
      <c r="T141" s="15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7" t="s">
        <v>223</v>
      </c>
      <c r="AT141" s="157" t="s">
        <v>232</v>
      </c>
      <c r="AU141" s="157" t="s">
        <v>81</v>
      </c>
      <c r="AY141" s="19" t="s">
        <v>182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79</v>
      </c>
      <c r="BK141" s="158">
        <f>ROUND(I141*H141,2)</f>
        <v>0</v>
      </c>
      <c r="BL141" s="19" t="s">
        <v>189</v>
      </c>
      <c r="BM141" s="157" t="s">
        <v>234</v>
      </c>
    </row>
    <row r="142" spans="1:47" s="2" customFormat="1" ht="12">
      <c r="A142" s="34"/>
      <c r="B142" s="35"/>
      <c r="C142" s="419"/>
      <c r="D142" s="420" t="s">
        <v>120</v>
      </c>
      <c r="E142" s="419"/>
      <c r="F142" s="417" t="s">
        <v>3273</v>
      </c>
      <c r="G142" s="34"/>
      <c r="H142" s="34"/>
      <c r="I142" s="161"/>
      <c r="J142" s="34"/>
      <c r="K142" s="34"/>
      <c r="L142" s="35"/>
      <c r="M142" s="162"/>
      <c r="N142" s="163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120</v>
      </c>
      <c r="AU142" s="19" t="s">
        <v>81</v>
      </c>
    </row>
    <row r="143" spans="2:51" s="13" customFormat="1" ht="12">
      <c r="B143" s="164"/>
      <c r="D143" s="159" t="s">
        <v>191</v>
      </c>
      <c r="E143" s="165" t="s">
        <v>3</v>
      </c>
      <c r="F143" s="166" t="s">
        <v>235</v>
      </c>
      <c r="H143" s="167">
        <v>26.233</v>
      </c>
      <c r="I143" s="168"/>
      <c r="L143" s="164"/>
      <c r="M143" s="169"/>
      <c r="N143" s="170"/>
      <c r="O143" s="170"/>
      <c r="P143" s="170"/>
      <c r="Q143" s="170"/>
      <c r="R143" s="170"/>
      <c r="S143" s="170"/>
      <c r="T143" s="171"/>
      <c r="AT143" s="165" t="s">
        <v>191</v>
      </c>
      <c r="AU143" s="165" t="s">
        <v>81</v>
      </c>
      <c r="AV143" s="13" t="s">
        <v>81</v>
      </c>
      <c r="AW143" s="13" t="s">
        <v>33</v>
      </c>
      <c r="AX143" s="13" t="s">
        <v>72</v>
      </c>
      <c r="AY143" s="165" t="s">
        <v>182</v>
      </c>
    </row>
    <row r="144" spans="2:51" s="14" customFormat="1" ht="12">
      <c r="B144" s="172"/>
      <c r="D144" s="159" t="s">
        <v>191</v>
      </c>
      <c r="E144" s="173" t="s">
        <v>3</v>
      </c>
      <c r="F144" s="174" t="s">
        <v>211</v>
      </c>
      <c r="H144" s="175">
        <v>26.233</v>
      </c>
      <c r="I144" s="176"/>
      <c r="L144" s="172"/>
      <c r="M144" s="177"/>
      <c r="N144" s="178"/>
      <c r="O144" s="178"/>
      <c r="P144" s="178"/>
      <c r="Q144" s="178"/>
      <c r="R144" s="178"/>
      <c r="S144" s="178"/>
      <c r="T144" s="179"/>
      <c r="AT144" s="173" t="s">
        <v>191</v>
      </c>
      <c r="AU144" s="173" t="s">
        <v>81</v>
      </c>
      <c r="AV144" s="14" t="s">
        <v>189</v>
      </c>
      <c r="AW144" s="14" t="s">
        <v>33</v>
      </c>
      <c r="AX144" s="14" t="s">
        <v>79</v>
      </c>
      <c r="AY144" s="173" t="s">
        <v>182</v>
      </c>
    </row>
    <row r="145" spans="1:65" s="2" customFormat="1" ht="21.75" customHeight="1">
      <c r="A145" s="34"/>
      <c r="B145" s="145"/>
      <c r="C145" s="146" t="s">
        <v>236</v>
      </c>
      <c r="D145" s="146" t="s">
        <v>184</v>
      </c>
      <c r="E145" s="147" t="s">
        <v>237</v>
      </c>
      <c r="F145" s="148" t="s">
        <v>238</v>
      </c>
      <c r="G145" s="149" t="s">
        <v>117</v>
      </c>
      <c r="H145" s="150">
        <v>120</v>
      </c>
      <c r="I145" s="151"/>
      <c r="J145" s="152">
        <f>ROUND(I145*H145,2)</f>
        <v>0</v>
      </c>
      <c r="K145" s="148" t="s">
        <v>188</v>
      </c>
      <c r="L145" s="35"/>
      <c r="M145" s="153" t="s">
        <v>3</v>
      </c>
      <c r="N145" s="154" t="s">
        <v>43</v>
      </c>
      <c r="O145" s="55"/>
      <c r="P145" s="155">
        <f>O145*H145</f>
        <v>0</v>
      </c>
      <c r="Q145" s="155">
        <v>0.0002</v>
      </c>
      <c r="R145" s="155">
        <f>Q145*H145</f>
        <v>0.024</v>
      </c>
      <c r="S145" s="155">
        <v>0</v>
      </c>
      <c r="T145" s="15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7" t="s">
        <v>189</v>
      </c>
      <c r="AT145" s="157" t="s">
        <v>184</v>
      </c>
      <c r="AU145" s="157" t="s">
        <v>81</v>
      </c>
      <c r="AY145" s="19" t="s">
        <v>182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9" t="s">
        <v>79</v>
      </c>
      <c r="BK145" s="158">
        <f>ROUND(I145*H145,2)</f>
        <v>0</v>
      </c>
      <c r="BL145" s="19" t="s">
        <v>189</v>
      </c>
      <c r="BM145" s="157" t="s">
        <v>239</v>
      </c>
    </row>
    <row r="146" spans="1:47" s="2" customFormat="1" ht="12">
      <c r="A146" s="34"/>
      <c r="B146" s="35"/>
      <c r="C146" s="34"/>
      <c r="D146" s="159" t="s">
        <v>120</v>
      </c>
      <c r="E146" s="34"/>
      <c r="F146" s="160" t="s">
        <v>238</v>
      </c>
      <c r="G146" s="34"/>
      <c r="H146" s="34"/>
      <c r="I146" s="161"/>
      <c r="J146" s="34"/>
      <c r="K146" s="34"/>
      <c r="L146" s="35"/>
      <c r="M146" s="162"/>
      <c r="N146" s="163"/>
      <c r="O146" s="55"/>
      <c r="P146" s="55"/>
      <c r="Q146" s="55"/>
      <c r="R146" s="55"/>
      <c r="S146" s="55"/>
      <c r="T146" s="5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120</v>
      </c>
      <c r="AU146" s="19" t="s">
        <v>81</v>
      </c>
    </row>
    <row r="147" spans="2:51" s="13" customFormat="1" ht="12">
      <c r="B147" s="164"/>
      <c r="D147" s="159" t="s">
        <v>191</v>
      </c>
      <c r="E147" s="165" t="s">
        <v>3</v>
      </c>
      <c r="F147" s="166" t="s">
        <v>240</v>
      </c>
      <c r="H147" s="167">
        <v>120</v>
      </c>
      <c r="I147" s="168"/>
      <c r="L147" s="164"/>
      <c r="M147" s="169"/>
      <c r="N147" s="170"/>
      <c r="O147" s="170"/>
      <c r="P147" s="170"/>
      <c r="Q147" s="170"/>
      <c r="R147" s="170"/>
      <c r="S147" s="170"/>
      <c r="T147" s="171"/>
      <c r="AT147" s="165" t="s">
        <v>191</v>
      </c>
      <c r="AU147" s="165" t="s">
        <v>81</v>
      </c>
      <c r="AV147" s="13" t="s">
        <v>81</v>
      </c>
      <c r="AW147" s="13" t="s">
        <v>33</v>
      </c>
      <c r="AX147" s="13" t="s">
        <v>79</v>
      </c>
      <c r="AY147" s="165" t="s">
        <v>182</v>
      </c>
    </row>
    <row r="148" spans="1:65" s="2" customFormat="1" ht="22.8">
      <c r="A148" s="34"/>
      <c r="B148" s="145"/>
      <c r="C148" s="146" t="s">
        <v>241</v>
      </c>
      <c r="D148" s="146" t="s">
        <v>184</v>
      </c>
      <c r="E148" s="147" t="s">
        <v>242</v>
      </c>
      <c r="F148" s="148" t="s">
        <v>243</v>
      </c>
      <c r="G148" s="149" t="s">
        <v>117</v>
      </c>
      <c r="H148" s="150">
        <v>120</v>
      </c>
      <c r="I148" s="151"/>
      <c r="J148" s="152">
        <f>ROUND(I148*H148,2)</f>
        <v>0</v>
      </c>
      <c r="K148" s="148" t="s">
        <v>188</v>
      </c>
      <c r="L148" s="35"/>
      <c r="M148" s="153" t="s">
        <v>3</v>
      </c>
      <c r="N148" s="154" t="s">
        <v>43</v>
      </c>
      <c r="O148" s="55"/>
      <c r="P148" s="155">
        <f>O148*H148</f>
        <v>0</v>
      </c>
      <c r="Q148" s="155">
        <v>0.03363</v>
      </c>
      <c r="R148" s="155">
        <f>Q148*H148</f>
        <v>4.0356</v>
      </c>
      <c r="S148" s="155">
        <v>0</v>
      </c>
      <c r="T148" s="15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7" t="s">
        <v>189</v>
      </c>
      <c r="AT148" s="157" t="s">
        <v>184</v>
      </c>
      <c r="AU148" s="157" t="s">
        <v>81</v>
      </c>
      <c r="AY148" s="19" t="s">
        <v>182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79</v>
      </c>
      <c r="BK148" s="158">
        <f>ROUND(I148*H148,2)</f>
        <v>0</v>
      </c>
      <c r="BL148" s="19" t="s">
        <v>189</v>
      </c>
      <c r="BM148" s="157" t="s">
        <v>244</v>
      </c>
    </row>
    <row r="149" spans="1:47" s="2" customFormat="1" ht="12">
      <c r="A149" s="34"/>
      <c r="B149" s="35"/>
      <c r="C149" s="34"/>
      <c r="D149" s="159" t="s">
        <v>120</v>
      </c>
      <c r="E149" s="34"/>
      <c r="F149" s="160" t="s">
        <v>243</v>
      </c>
      <c r="G149" s="34"/>
      <c r="H149" s="34"/>
      <c r="I149" s="161"/>
      <c r="J149" s="34"/>
      <c r="K149" s="34"/>
      <c r="L149" s="35"/>
      <c r="M149" s="162"/>
      <c r="N149" s="163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120</v>
      </c>
      <c r="AU149" s="19" t="s">
        <v>81</v>
      </c>
    </row>
    <row r="150" spans="2:51" s="13" customFormat="1" ht="12">
      <c r="B150" s="164"/>
      <c r="D150" s="159" t="s">
        <v>191</v>
      </c>
      <c r="E150" s="165" t="s">
        <v>3</v>
      </c>
      <c r="F150" s="166" t="s">
        <v>245</v>
      </c>
      <c r="H150" s="167">
        <v>120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1"/>
      <c r="AT150" s="165" t="s">
        <v>191</v>
      </c>
      <c r="AU150" s="165" t="s">
        <v>81</v>
      </c>
      <c r="AV150" s="13" t="s">
        <v>81</v>
      </c>
      <c r="AW150" s="13" t="s">
        <v>33</v>
      </c>
      <c r="AX150" s="13" t="s">
        <v>79</v>
      </c>
      <c r="AY150" s="165" t="s">
        <v>182</v>
      </c>
    </row>
    <row r="151" spans="1:65" s="2" customFormat="1" ht="16.5" customHeight="1">
      <c r="A151" s="34"/>
      <c r="B151" s="145"/>
      <c r="C151" s="180" t="s">
        <v>246</v>
      </c>
      <c r="D151" s="180" t="s">
        <v>232</v>
      </c>
      <c r="E151" s="181" t="s">
        <v>247</v>
      </c>
      <c r="F151" s="182" t="s">
        <v>248</v>
      </c>
      <c r="G151" s="183" t="s">
        <v>233</v>
      </c>
      <c r="H151" s="184">
        <v>0.756</v>
      </c>
      <c r="I151" s="185"/>
      <c r="J151" s="186">
        <f>ROUND(I151*H151,2)</f>
        <v>0</v>
      </c>
      <c r="K151" s="182" t="s">
        <v>188</v>
      </c>
      <c r="L151" s="187"/>
      <c r="M151" s="188" t="s">
        <v>3</v>
      </c>
      <c r="N151" s="189" t="s">
        <v>43</v>
      </c>
      <c r="O151" s="55"/>
      <c r="P151" s="155">
        <f>O151*H151</f>
        <v>0</v>
      </c>
      <c r="Q151" s="155">
        <v>1</v>
      </c>
      <c r="R151" s="155">
        <f>Q151*H151</f>
        <v>0.756</v>
      </c>
      <c r="S151" s="155">
        <v>0</v>
      </c>
      <c r="T151" s="15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7" t="s">
        <v>223</v>
      </c>
      <c r="AT151" s="157" t="s">
        <v>232</v>
      </c>
      <c r="AU151" s="157" t="s">
        <v>81</v>
      </c>
      <c r="AY151" s="19" t="s">
        <v>182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9" t="s">
        <v>79</v>
      </c>
      <c r="BK151" s="158">
        <f>ROUND(I151*H151,2)</f>
        <v>0</v>
      </c>
      <c r="BL151" s="19" t="s">
        <v>189</v>
      </c>
      <c r="BM151" s="157" t="s">
        <v>249</v>
      </c>
    </row>
    <row r="152" spans="1:47" s="2" customFormat="1" ht="12">
      <c r="A152" s="34"/>
      <c r="B152" s="35"/>
      <c r="C152" s="34"/>
      <c r="D152" s="159" t="s">
        <v>120</v>
      </c>
      <c r="E152" s="34"/>
      <c r="F152" s="160" t="s">
        <v>248</v>
      </c>
      <c r="G152" s="34"/>
      <c r="H152" s="34"/>
      <c r="I152" s="161"/>
      <c r="J152" s="34"/>
      <c r="K152" s="34"/>
      <c r="L152" s="35"/>
      <c r="M152" s="162"/>
      <c r="N152" s="163"/>
      <c r="O152" s="55"/>
      <c r="P152" s="55"/>
      <c r="Q152" s="55"/>
      <c r="R152" s="55"/>
      <c r="S152" s="55"/>
      <c r="T152" s="56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9" t="s">
        <v>120</v>
      </c>
      <c r="AU152" s="19" t="s">
        <v>81</v>
      </c>
    </row>
    <row r="153" spans="2:51" s="13" customFormat="1" ht="12">
      <c r="B153" s="164"/>
      <c r="D153" s="159" t="s">
        <v>191</v>
      </c>
      <c r="E153" s="165" t="s">
        <v>3</v>
      </c>
      <c r="F153" s="166" t="s">
        <v>250</v>
      </c>
      <c r="H153" s="167">
        <v>0.756</v>
      </c>
      <c r="I153" s="168"/>
      <c r="L153" s="164"/>
      <c r="M153" s="169"/>
      <c r="N153" s="170"/>
      <c r="O153" s="170"/>
      <c r="P153" s="170"/>
      <c r="Q153" s="170"/>
      <c r="R153" s="170"/>
      <c r="S153" s="170"/>
      <c r="T153" s="171"/>
      <c r="AT153" s="165" t="s">
        <v>191</v>
      </c>
      <c r="AU153" s="165" t="s">
        <v>81</v>
      </c>
      <c r="AV153" s="13" t="s">
        <v>81</v>
      </c>
      <c r="AW153" s="13" t="s">
        <v>33</v>
      </c>
      <c r="AX153" s="13" t="s">
        <v>79</v>
      </c>
      <c r="AY153" s="165" t="s">
        <v>182</v>
      </c>
    </row>
    <row r="154" spans="1:65" s="2" customFormat="1" ht="22.8">
      <c r="A154" s="34"/>
      <c r="B154" s="145"/>
      <c r="C154" s="146" t="s">
        <v>251</v>
      </c>
      <c r="D154" s="146" t="s">
        <v>184</v>
      </c>
      <c r="E154" s="147" t="s">
        <v>252</v>
      </c>
      <c r="F154" s="148" t="s">
        <v>253</v>
      </c>
      <c r="G154" s="149" t="s">
        <v>254</v>
      </c>
      <c r="H154" s="150">
        <v>761.56</v>
      </c>
      <c r="I154" s="151"/>
      <c r="J154" s="152">
        <f>ROUND(I154*H154,2)</f>
        <v>0</v>
      </c>
      <c r="K154" s="148" t="s">
        <v>188</v>
      </c>
      <c r="L154" s="35"/>
      <c r="M154" s="153" t="s">
        <v>3</v>
      </c>
      <c r="N154" s="154" t="s">
        <v>43</v>
      </c>
      <c r="O154" s="55"/>
      <c r="P154" s="155">
        <f>O154*H154</f>
        <v>0</v>
      </c>
      <c r="Q154" s="155">
        <v>9E-05</v>
      </c>
      <c r="R154" s="155">
        <f>Q154*H154</f>
        <v>0.0685404</v>
      </c>
      <c r="S154" s="155">
        <v>0</v>
      </c>
      <c r="T154" s="15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7" t="s">
        <v>189</v>
      </c>
      <c r="AT154" s="157" t="s">
        <v>184</v>
      </c>
      <c r="AU154" s="157" t="s">
        <v>81</v>
      </c>
      <c r="AY154" s="19" t="s">
        <v>182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79</v>
      </c>
      <c r="BK154" s="158">
        <f>ROUND(I154*H154,2)</f>
        <v>0</v>
      </c>
      <c r="BL154" s="19" t="s">
        <v>189</v>
      </c>
      <c r="BM154" s="157" t="s">
        <v>255</v>
      </c>
    </row>
    <row r="155" spans="1:47" s="2" customFormat="1" ht="19.2">
      <c r="A155" s="34"/>
      <c r="B155" s="35"/>
      <c r="C155" s="34"/>
      <c r="D155" s="159" t="s">
        <v>120</v>
      </c>
      <c r="E155" s="34"/>
      <c r="F155" s="160" t="s">
        <v>253</v>
      </c>
      <c r="G155" s="34"/>
      <c r="H155" s="34"/>
      <c r="I155" s="161"/>
      <c r="J155" s="34"/>
      <c r="K155" s="34"/>
      <c r="L155" s="35"/>
      <c r="M155" s="162"/>
      <c r="N155" s="163"/>
      <c r="O155" s="55"/>
      <c r="P155" s="55"/>
      <c r="Q155" s="55"/>
      <c r="R155" s="55"/>
      <c r="S155" s="55"/>
      <c r="T155" s="56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9" t="s">
        <v>120</v>
      </c>
      <c r="AU155" s="19" t="s">
        <v>81</v>
      </c>
    </row>
    <row r="156" spans="2:51" s="13" customFormat="1" ht="12">
      <c r="B156" s="164"/>
      <c r="D156" s="159" t="s">
        <v>191</v>
      </c>
      <c r="E156" s="165" t="s">
        <v>3</v>
      </c>
      <c r="F156" s="166" t="s">
        <v>256</v>
      </c>
      <c r="H156" s="167">
        <v>761.56</v>
      </c>
      <c r="I156" s="168"/>
      <c r="L156" s="164"/>
      <c r="M156" s="169"/>
      <c r="N156" s="170"/>
      <c r="O156" s="170"/>
      <c r="P156" s="170"/>
      <c r="Q156" s="170"/>
      <c r="R156" s="170"/>
      <c r="S156" s="170"/>
      <c r="T156" s="171"/>
      <c r="AT156" s="165" t="s">
        <v>191</v>
      </c>
      <c r="AU156" s="165" t="s">
        <v>81</v>
      </c>
      <c r="AV156" s="13" t="s">
        <v>81</v>
      </c>
      <c r="AW156" s="13" t="s">
        <v>33</v>
      </c>
      <c r="AX156" s="13" t="s">
        <v>79</v>
      </c>
      <c r="AY156" s="165" t="s">
        <v>182</v>
      </c>
    </row>
    <row r="157" spans="1:65" s="2" customFormat="1" ht="16.5" customHeight="1">
      <c r="A157" s="34"/>
      <c r="B157" s="145"/>
      <c r="C157" s="180" t="s">
        <v>9</v>
      </c>
      <c r="D157" s="180" t="s">
        <v>232</v>
      </c>
      <c r="E157" s="181" t="s">
        <v>257</v>
      </c>
      <c r="F157" s="182" t="s">
        <v>258</v>
      </c>
      <c r="G157" s="183" t="s">
        <v>233</v>
      </c>
      <c r="H157" s="184">
        <v>0.762</v>
      </c>
      <c r="I157" s="185"/>
      <c r="J157" s="186">
        <f>ROUND(I157*H157,2)</f>
        <v>0</v>
      </c>
      <c r="K157" s="182" t="s">
        <v>188</v>
      </c>
      <c r="L157" s="187"/>
      <c r="M157" s="188" t="s">
        <v>3</v>
      </c>
      <c r="N157" s="189" t="s">
        <v>43</v>
      </c>
      <c r="O157" s="55"/>
      <c r="P157" s="155">
        <f>O157*H157</f>
        <v>0</v>
      </c>
      <c r="Q157" s="155">
        <v>1</v>
      </c>
      <c r="R157" s="155">
        <f>Q157*H157</f>
        <v>0.762</v>
      </c>
      <c r="S157" s="155">
        <v>0</v>
      </c>
      <c r="T157" s="15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7" t="s">
        <v>223</v>
      </c>
      <c r="AT157" s="157" t="s">
        <v>232</v>
      </c>
      <c r="AU157" s="157" t="s">
        <v>81</v>
      </c>
      <c r="AY157" s="19" t="s">
        <v>182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9" t="s">
        <v>79</v>
      </c>
      <c r="BK157" s="158">
        <f>ROUND(I157*H157,2)</f>
        <v>0</v>
      </c>
      <c r="BL157" s="19" t="s">
        <v>189</v>
      </c>
      <c r="BM157" s="157" t="s">
        <v>259</v>
      </c>
    </row>
    <row r="158" spans="1:47" s="2" customFormat="1" ht="12">
      <c r="A158" s="34"/>
      <c r="B158" s="35"/>
      <c r="C158" s="34"/>
      <c r="D158" s="159" t="s">
        <v>120</v>
      </c>
      <c r="E158" s="34"/>
      <c r="F158" s="160" t="s">
        <v>258</v>
      </c>
      <c r="G158" s="34"/>
      <c r="H158" s="34"/>
      <c r="I158" s="161"/>
      <c r="J158" s="34"/>
      <c r="K158" s="34"/>
      <c r="L158" s="35"/>
      <c r="M158" s="162"/>
      <c r="N158" s="163"/>
      <c r="O158" s="55"/>
      <c r="P158" s="55"/>
      <c r="Q158" s="55"/>
      <c r="R158" s="55"/>
      <c r="S158" s="55"/>
      <c r="T158" s="56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9" t="s">
        <v>120</v>
      </c>
      <c r="AU158" s="19" t="s">
        <v>81</v>
      </c>
    </row>
    <row r="159" spans="2:51" s="13" customFormat="1" ht="12">
      <c r="B159" s="164"/>
      <c r="D159" s="159" t="s">
        <v>191</v>
      </c>
      <c r="E159" s="165" t="s">
        <v>3</v>
      </c>
      <c r="F159" s="166" t="s">
        <v>260</v>
      </c>
      <c r="H159" s="167">
        <v>0.762</v>
      </c>
      <c r="I159" s="168"/>
      <c r="L159" s="164"/>
      <c r="M159" s="169"/>
      <c r="N159" s="170"/>
      <c r="O159" s="170"/>
      <c r="P159" s="170"/>
      <c r="Q159" s="170"/>
      <c r="R159" s="170"/>
      <c r="S159" s="170"/>
      <c r="T159" s="171"/>
      <c r="AT159" s="165" t="s">
        <v>191</v>
      </c>
      <c r="AU159" s="165" t="s">
        <v>81</v>
      </c>
      <c r="AV159" s="13" t="s">
        <v>81</v>
      </c>
      <c r="AW159" s="13" t="s">
        <v>33</v>
      </c>
      <c r="AX159" s="13" t="s">
        <v>79</v>
      </c>
      <c r="AY159" s="165" t="s">
        <v>182</v>
      </c>
    </row>
    <row r="160" spans="1:65" s="2" customFormat="1" ht="33" customHeight="1">
      <c r="A160" s="34"/>
      <c r="B160" s="145"/>
      <c r="C160" s="146" t="s">
        <v>261</v>
      </c>
      <c r="D160" s="146" t="s">
        <v>184</v>
      </c>
      <c r="E160" s="147" t="s">
        <v>262</v>
      </c>
      <c r="F160" s="148" t="s">
        <v>263</v>
      </c>
      <c r="G160" s="149" t="s">
        <v>122</v>
      </c>
      <c r="H160" s="150">
        <v>542.959</v>
      </c>
      <c r="I160" s="151"/>
      <c r="J160" s="152">
        <f>ROUND(I160*H160,2)</f>
        <v>0</v>
      </c>
      <c r="K160" s="148" t="s">
        <v>188</v>
      </c>
      <c r="L160" s="35"/>
      <c r="M160" s="153" t="s">
        <v>3</v>
      </c>
      <c r="N160" s="154" t="s">
        <v>43</v>
      </c>
      <c r="O160" s="55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7" t="s">
        <v>189</v>
      </c>
      <c r="AT160" s="157" t="s">
        <v>184</v>
      </c>
      <c r="AU160" s="157" t="s">
        <v>81</v>
      </c>
      <c r="AY160" s="19" t="s">
        <v>182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9" t="s">
        <v>79</v>
      </c>
      <c r="BK160" s="158">
        <f>ROUND(I160*H160,2)</f>
        <v>0</v>
      </c>
      <c r="BL160" s="19" t="s">
        <v>189</v>
      </c>
      <c r="BM160" s="157" t="s">
        <v>264</v>
      </c>
    </row>
    <row r="161" spans="1:47" s="2" customFormat="1" ht="19.2">
      <c r="A161" s="34"/>
      <c r="B161" s="35"/>
      <c r="C161" s="34"/>
      <c r="D161" s="159" t="s">
        <v>120</v>
      </c>
      <c r="E161" s="34"/>
      <c r="F161" s="160" t="s">
        <v>263</v>
      </c>
      <c r="G161" s="34"/>
      <c r="H161" s="34"/>
      <c r="I161" s="161"/>
      <c r="J161" s="34"/>
      <c r="K161" s="34"/>
      <c r="L161" s="35"/>
      <c r="M161" s="162"/>
      <c r="N161" s="163"/>
      <c r="O161" s="55"/>
      <c r="P161" s="55"/>
      <c r="Q161" s="55"/>
      <c r="R161" s="55"/>
      <c r="S161" s="55"/>
      <c r="T161" s="56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9" t="s">
        <v>120</v>
      </c>
      <c r="AU161" s="19" t="s">
        <v>81</v>
      </c>
    </row>
    <row r="162" spans="2:51" s="13" customFormat="1" ht="12">
      <c r="B162" s="164"/>
      <c r="D162" s="159" t="s">
        <v>191</v>
      </c>
      <c r="E162" s="165" t="s">
        <v>3</v>
      </c>
      <c r="F162" s="166" t="s">
        <v>265</v>
      </c>
      <c r="H162" s="167">
        <v>542.959</v>
      </c>
      <c r="I162" s="168"/>
      <c r="L162" s="164"/>
      <c r="M162" s="169"/>
      <c r="N162" s="170"/>
      <c r="O162" s="170"/>
      <c r="P162" s="170"/>
      <c r="Q162" s="170"/>
      <c r="R162" s="170"/>
      <c r="S162" s="170"/>
      <c r="T162" s="171"/>
      <c r="AT162" s="165" t="s">
        <v>191</v>
      </c>
      <c r="AU162" s="165" t="s">
        <v>81</v>
      </c>
      <c r="AV162" s="13" t="s">
        <v>81</v>
      </c>
      <c r="AW162" s="13" t="s">
        <v>33</v>
      </c>
      <c r="AX162" s="13" t="s">
        <v>79</v>
      </c>
      <c r="AY162" s="165" t="s">
        <v>182</v>
      </c>
    </row>
    <row r="163" spans="1:65" s="2" customFormat="1" ht="33" customHeight="1">
      <c r="A163" s="34"/>
      <c r="B163" s="145"/>
      <c r="C163" s="146" t="s">
        <v>266</v>
      </c>
      <c r="D163" s="146" t="s">
        <v>184</v>
      </c>
      <c r="E163" s="147" t="s">
        <v>267</v>
      </c>
      <c r="F163" s="148" t="s">
        <v>268</v>
      </c>
      <c r="G163" s="149" t="s">
        <v>122</v>
      </c>
      <c r="H163" s="150">
        <v>60.329</v>
      </c>
      <c r="I163" s="151"/>
      <c r="J163" s="152">
        <f>ROUND(I163*H163,2)</f>
        <v>0</v>
      </c>
      <c r="K163" s="148" t="s">
        <v>188</v>
      </c>
      <c r="L163" s="35"/>
      <c r="M163" s="153" t="s">
        <v>3</v>
      </c>
      <c r="N163" s="154" t="s">
        <v>43</v>
      </c>
      <c r="O163" s="55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7" t="s">
        <v>189</v>
      </c>
      <c r="AT163" s="157" t="s">
        <v>184</v>
      </c>
      <c r="AU163" s="157" t="s">
        <v>81</v>
      </c>
      <c r="AY163" s="19" t="s">
        <v>182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9" t="s">
        <v>79</v>
      </c>
      <c r="BK163" s="158">
        <f>ROUND(I163*H163,2)</f>
        <v>0</v>
      </c>
      <c r="BL163" s="19" t="s">
        <v>189</v>
      </c>
      <c r="BM163" s="157" t="s">
        <v>269</v>
      </c>
    </row>
    <row r="164" spans="1:47" s="2" customFormat="1" ht="19.2">
      <c r="A164" s="34"/>
      <c r="B164" s="35"/>
      <c r="C164" s="34"/>
      <c r="D164" s="159" t="s">
        <v>120</v>
      </c>
      <c r="E164" s="34"/>
      <c r="F164" s="160" t="s">
        <v>268</v>
      </c>
      <c r="G164" s="34"/>
      <c r="H164" s="34"/>
      <c r="I164" s="161"/>
      <c r="J164" s="34"/>
      <c r="K164" s="34"/>
      <c r="L164" s="35"/>
      <c r="M164" s="162"/>
      <c r="N164" s="163"/>
      <c r="O164" s="55"/>
      <c r="P164" s="55"/>
      <c r="Q164" s="55"/>
      <c r="R164" s="55"/>
      <c r="S164" s="55"/>
      <c r="T164" s="56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9" t="s">
        <v>120</v>
      </c>
      <c r="AU164" s="19" t="s">
        <v>81</v>
      </c>
    </row>
    <row r="165" spans="2:51" s="13" customFormat="1" ht="12">
      <c r="B165" s="164"/>
      <c r="D165" s="159" t="s">
        <v>191</v>
      </c>
      <c r="E165" s="165" t="s">
        <v>3</v>
      </c>
      <c r="F165" s="166" t="s">
        <v>217</v>
      </c>
      <c r="H165" s="167">
        <v>60.329</v>
      </c>
      <c r="I165" s="168"/>
      <c r="L165" s="164"/>
      <c r="M165" s="169"/>
      <c r="N165" s="170"/>
      <c r="O165" s="170"/>
      <c r="P165" s="170"/>
      <c r="Q165" s="170"/>
      <c r="R165" s="170"/>
      <c r="S165" s="170"/>
      <c r="T165" s="171"/>
      <c r="AT165" s="165" t="s">
        <v>191</v>
      </c>
      <c r="AU165" s="165" t="s">
        <v>81</v>
      </c>
      <c r="AV165" s="13" t="s">
        <v>81</v>
      </c>
      <c r="AW165" s="13" t="s">
        <v>33</v>
      </c>
      <c r="AX165" s="13" t="s">
        <v>79</v>
      </c>
      <c r="AY165" s="165" t="s">
        <v>182</v>
      </c>
    </row>
    <row r="166" spans="1:65" s="2" customFormat="1" ht="33" customHeight="1">
      <c r="A166" s="34"/>
      <c r="B166" s="145"/>
      <c r="C166" s="146" t="s">
        <v>270</v>
      </c>
      <c r="D166" s="146" t="s">
        <v>184</v>
      </c>
      <c r="E166" s="147" t="s">
        <v>271</v>
      </c>
      <c r="F166" s="148" t="s">
        <v>272</v>
      </c>
      <c r="G166" s="149" t="s">
        <v>122</v>
      </c>
      <c r="H166" s="150">
        <v>825.772</v>
      </c>
      <c r="I166" s="151"/>
      <c r="J166" s="152">
        <f>ROUND(I166*H166,2)</f>
        <v>0</v>
      </c>
      <c r="K166" s="148" t="s">
        <v>188</v>
      </c>
      <c r="L166" s="35"/>
      <c r="M166" s="153" t="s">
        <v>3</v>
      </c>
      <c r="N166" s="154" t="s">
        <v>43</v>
      </c>
      <c r="O166" s="55"/>
      <c r="P166" s="155">
        <f>O166*H166</f>
        <v>0</v>
      </c>
      <c r="Q166" s="155">
        <v>0</v>
      </c>
      <c r="R166" s="155">
        <f>Q166*H166</f>
        <v>0</v>
      </c>
      <c r="S166" s="155">
        <v>0</v>
      </c>
      <c r="T166" s="15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7" t="s">
        <v>189</v>
      </c>
      <c r="AT166" s="157" t="s">
        <v>184</v>
      </c>
      <c r="AU166" s="157" t="s">
        <v>81</v>
      </c>
      <c r="AY166" s="19" t="s">
        <v>182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9" t="s">
        <v>79</v>
      </c>
      <c r="BK166" s="158">
        <f>ROUND(I166*H166,2)</f>
        <v>0</v>
      </c>
      <c r="BL166" s="19" t="s">
        <v>189</v>
      </c>
      <c r="BM166" s="157" t="s">
        <v>273</v>
      </c>
    </row>
    <row r="167" spans="1:47" s="2" customFormat="1" ht="19.2">
      <c r="A167" s="34"/>
      <c r="B167" s="35"/>
      <c r="C167" s="34"/>
      <c r="D167" s="159" t="s">
        <v>120</v>
      </c>
      <c r="E167" s="34"/>
      <c r="F167" s="160" t="s">
        <v>272</v>
      </c>
      <c r="G167" s="34"/>
      <c r="H167" s="34"/>
      <c r="I167" s="161"/>
      <c r="J167" s="34"/>
      <c r="K167" s="34"/>
      <c r="L167" s="35"/>
      <c r="M167" s="162"/>
      <c r="N167" s="163"/>
      <c r="O167" s="55"/>
      <c r="P167" s="55"/>
      <c r="Q167" s="55"/>
      <c r="R167" s="55"/>
      <c r="S167" s="55"/>
      <c r="T167" s="56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9" t="s">
        <v>120</v>
      </c>
      <c r="AU167" s="19" t="s">
        <v>81</v>
      </c>
    </row>
    <row r="168" spans="2:51" s="15" customFormat="1" ht="12">
      <c r="B168" s="190"/>
      <c r="D168" s="159" t="s">
        <v>191</v>
      </c>
      <c r="E168" s="191" t="s">
        <v>3</v>
      </c>
      <c r="F168" s="192" t="s">
        <v>274</v>
      </c>
      <c r="H168" s="191" t="s">
        <v>3</v>
      </c>
      <c r="I168" s="193"/>
      <c r="L168" s="190"/>
      <c r="M168" s="194"/>
      <c r="N168" s="195"/>
      <c r="O168" s="195"/>
      <c r="P168" s="195"/>
      <c r="Q168" s="195"/>
      <c r="R168" s="195"/>
      <c r="S168" s="195"/>
      <c r="T168" s="196"/>
      <c r="AT168" s="191" t="s">
        <v>191</v>
      </c>
      <c r="AU168" s="191" t="s">
        <v>81</v>
      </c>
      <c r="AV168" s="15" t="s">
        <v>79</v>
      </c>
      <c r="AW168" s="15" t="s">
        <v>33</v>
      </c>
      <c r="AX168" s="15" t="s">
        <v>72</v>
      </c>
      <c r="AY168" s="191" t="s">
        <v>182</v>
      </c>
    </row>
    <row r="169" spans="2:51" s="13" customFormat="1" ht="12">
      <c r="B169" s="164"/>
      <c r="D169" s="159" t="s">
        <v>191</v>
      </c>
      <c r="E169" s="165" t="s">
        <v>3</v>
      </c>
      <c r="F169" s="166" t="s">
        <v>275</v>
      </c>
      <c r="H169" s="167">
        <v>603.288</v>
      </c>
      <c r="I169" s="168"/>
      <c r="L169" s="164"/>
      <c r="M169" s="169"/>
      <c r="N169" s="170"/>
      <c r="O169" s="170"/>
      <c r="P169" s="170"/>
      <c r="Q169" s="170"/>
      <c r="R169" s="170"/>
      <c r="S169" s="170"/>
      <c r="T169" s="171"/>
      <c r="AT169" s="165" t="s">
        <v>191</v>
      </c>
      <c r="AU169" s="165" t="s">
        <v>81</v>
      </c>
      <c r="AV169" s="13" t="s">
        <v>81</v>
      </c>
      <c r="AW169" s="13" t="s">
        <v>33</v>
      </c>
      <c r="AX169" s="13" t="s">
        <v>72</v>
      </c>
      <c r="AY169" s="165" t="s">
        <v>182</v>
      </c>
    </row>
    <row r="170" spans="2:51" s="13" customFormat="1" ht="12">
      <c r="B170" s="164"/>
      <c r="D170" s="159" t="s">
        <v>191</v>
      </c>
      <c r="E170" s="165" t="s">
        <v>3</v>
      </c>
      <c r="F170" s="166" t="s">
        <v>276</v>
      </c>
      <c r="H170" s="167">
        <v>222.484</v>
      </c>
      <c r="I170" s="168"/>
      <c r="L170" s="164"/>
      <c r="M170" s="169"/>
      <c r="N170" s="170"/>
      <c r="O170" s="170"/>
      <c r="P170" s="170"/>
      <c r="Q170" s="170"/>
      <c r="R170" s="170"/>
      <c r="S170" s="170"/>
      <c r="T170" s="171"/>
      <c r="AT170" s="165" t="s">
        <v>191</v>
      </c>
      <c r="AU170" s="165" t="s">
        <v>81</v>
      </c>
      <c r="AV170" s="13" t="s">
        <v>81</v>
      </c>
      <c r="AW170" s="13" t="s">
        <v>33</v>
      </c>
      <c r="AX170" s="13" t="s">
        <v>72</v>
      </c>
      <c r="AY170" s="165" t="s">
        <v>182</v>
      </c>
    </row>
    <row r="171" spans="2:51" s="14" customFormat="1" ht="12">
      <c r="B171" s="172"/>
      <c r="D171" s="159" t="s">
        <v>191</v>
      </c>
      <c r="E171" s="173" t="s">
        <v>3</v>
      </c>
      <c r="F171" s="174" t="s">
        <v>211</v>
      </c>
      <c r="H171" s="175">
        <v>825.772</v>
      </c>
      <c r="I171" s="176"/>
      <c r="L171" s="172"/>
      <c r="M171" s="177"/>
      <c r="N171" s="178"/>
      <c r="O171" s="178"/>
      <c r="P171" s="178"/>
      <c r="Q171" s="178"/>
      <c r="R171" s="178"/>
      <c r="S171" s="178"/>
      <c r="T171" s="179"/>
      <c r="AT171" s="173" t="s">
        <v>191</v>
      </c>
      <c r="AU171" s="173" t="s">
        <v>81</v>
      </c>
      <c r="AV171" s="14" t="s">
        <v>189</v>
      </c>
      <c r="AW171" s="14" t="s">
        <v>33</v>
      </c>
      <c r="AX171" s="14" t="s">
        <v>79</v>
      </c>
      <c r="AY171" s="173" t="s">
        <v>182</v>
      </c>
    </row>
    <row r="172" spans="1:65" s="2" customFormat="1" ht="33" customHeight="1">
      <c r="A172" s="34"/>
      <c r="B172" s="145"/>
      <c r="C172" s="146" t="s">
        <v>277</v>
      </c>
      <c r="D172" s="146" t="s">
        <v>184</v>
      </c>
      <c r="E172" s="147" t="s">
        <v>278</v>
      </c>
      <c r="F172" s="148" t="s">
        <v>279</v>
      </c>
      <c r="G172" s="149" t="s">
        <v>122</v>
      </c>
      <c r="H172" s="150">
        <v>60.329</v>
      </c>
      <c r="I172" s="151"/>
      <c r="J172" s="152">
        <f>ROUND(I172*H172,2)</f>
        <v>0</v>
      </c>
      <c r="K172" s="148" t="s">
        <v>188</v>
      </c>
      <c r="L172" s="35"/>
      <c r="M172" s="153" t="s">
        <v>3</v>
      </c>
      <c r="N172" s="154" t="s">
        <v>43</v>
      </c>
      <c r="O172" s="55"/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7" t="s">
        <v>189</v>
      </c>
      <c r="AT172" s="157" t="s">
        <v>184</v>
      </c>
      <c r="AU172" s="157" t="s">
        <v>81</v>
      </c>
      <c r="AY172" s="19" t="s">
        <v>182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79</v>
      </c>
      <c r="BK172" s="158">
        <f>ROUND(I172*H172,2)</f>
        <v>0</v>
      </c>
      <c r="BL172" s="19" t="s">
        <v>189</v>
      </c>
      <c r="BM172" s="157" t="s">
        <v>280</v>
      </c>
    </row>
    <row r="173" spans="1:47" s="2" customFormat="1" ht="19.2">
      <c r="A173" s="34"/>
      <c r="B173" s="35"/>
      <c r="C173" s="34"/>
      <c r="D173" s="159" t="s">
        <v>120</v>
      </c>
      <c r="E173" s="34"/>
      <c r="F173" s="160" t="s">
        <v>279</v>
      </c>
      <c r="G173" s="34"/>
      <c r="H173" s="34"/>
      <c r="I173" s="161"/>
      <c r="J173" s="34"/>
      <c r="K173" s="34"/>
      <c r="L173" s="35"/>
      <c r="M173" s="162"/>
      <c r="N173" s="163"/>
      <c r="O173" s="55"/>
      <c r="P173" s="55"/>
      <c r="Q173" s="55"/>
      <c r="R173" s="55"/>
      <c r="S173" s="55"/>
      <c r="T173" s="56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9" t="s">
        <v>120</v>
      </c>
      <c r="AU173" s="19" t="s">
        <v>81</v>
      </c>
    </row>
    <row r="174" spans="2:51" s="13" customFormat="1" ht="12">
      <c r="B174" s="164"/>
      <c r="D174" s="159" t="s">
        <v>191</v>
      </c>
      <c r="E174" s="165" t="s">
        <v>3</v>
      </c>
      <c r="F174" s="166" t="s">
        <v>217</v>
      </c>
      <c r="H174" s="167">
        <v>60.329</v>
      </c>
      <c r="I174" s="168"/>
      <c r="L174" s="164"/>
      <c r="M174" s="169"/>
      <c r="N174" s="170"/>
      <c r="O174" s="170"/>
      <c r="P174" s="170"/>
      <c r="Q174" s="170"/>
      <c r="R174" s="170"/>
      <c r="S174" s="170"/>
      <c r="T174" s="171"/>
      <c r="AT174" s="165" t="s">
        <v>191</v>
      </c>
      <c r="AU174" s="165" t="s">
        <v>81</v>
      </c>
      <c r="AV174" s="13" t="s">
        <v>81</v>
      </c>
      <c r="AW174" s="13" t="s">
        <v>33</v>
      </c>
      <c r="AX174" s="13" t="s">
        <v>79</v>
      </c>
      <c r="AY174" s="165" t="s">
        <v>182</v>
      </c>
    </row>
    <row r="175" spans="1:65" s="2" customFormat="1" ht="22.8">
      <c r="A175" s="34"/>
      <c r="B175" s="145"/>
      <c r="C175" s="146" t="s">
        <v>281</v>
      </c>
      <c r="D175" s="146" t="s">
        <v>184</v>
      </c>
      <c r="E175" s="147" t="s">
        <v>282</v>
      </c>
      <c r="F175" s="148" t="s">
        <v>283</v>
      </c>
      <c r="G175" s="149" t="s">
        <v>122</v>
      </c>
      <c r="H175" s="150">
        <v>222.484</v>
      </c>
      <c r="I175" s="151"/>
      <c r="J175" s="152">
        <f>ROUND(I175*H175,2)</f>
        <v>0</v>
      </c>
      <c r="K175" s="148" t="s">
        <v>188</v>
      </c>
      <c r="L175" s="35"/>
      <c r="M175" s="153" t="s">
        <v>3</v>
      </c>
      <c r="N175" s="154" t="s">
        <v>43</v>
      </c>
      <c r="O175" s="55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7" t="s">
        <v>189</v>
      </c>
      <c r="AT175" s="157" t="s">
        <v>184</v>
      </c>
      <c r="AU175" s="157" t="s">
        <v>81</v>
      </c>
      <c r="AY175" s="19" t="s">
        <v>182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9" t="s">
        <v>79</v>
      </c>
      <c r="BK175" s="158">
        <f>ROUND(I175*H175,2)</f>
        <v>0</v>
      </c>
      <c r="BL175" s="19" t="s">
        <v>189</v>
      </c>
      <c r="BM175" s="157" t="s">
        <v>284</v>
      </c>
    </row>
    <row r="176" spans="1:47" s="2" customFormat="1" ht="19.2">
      <c r="A176" s="34"/>
      <c r="B176" s="35"/>
      <c r="C176" s="34"/>
      <c r="D176" s="159" t="s">
        <v>120</v>
      </c>
      <c r="E176" s="34"/>
      <c r="F176" s="160" t="s">
        <v>283</v>
      </c>
      <c r="G176" s="34"/>
      <c r="H176" s="34"/>
      <c r="I176" s="161"/>
      <c r="J176" s="34"/>
      <c r="K176" s="34"/>
      <c r="L176" s="35"/>
      <c r="M176" s="162"/>
      <c r="N176" s="163"/>
      <c r="O176" s="55"/>
      <c r="P176" s="55"/>
      <c r="Q176" s="55"/>
      <c r="R176" s="55"/>
      <c r="S176" s="55"/>
      <c r="T176" s="56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9" t="s">
        <v>120</v>
      </c>
      <c r="AU176" s="19" t="s">
        <v>81</v>
      </c>
    </row>
    <row r="177" spans="2:51" s="13" customFormat="1" ht="12">
      <c r="B177" s="164"/>
      <c r="D177" s="159" t="s">
        <v>191</v>
      </c>
      <c r="E177" s="165" t="s">
        <v>3</v>
      </c>
      <c r="F177" s="166" t="s">
        <v>285</v>
      </c>
      <c r="H177" s="167">
        <v>603.288</v>
      </c>
      <c r="I177" s="168"/>
      <c r="L177" s="164"/>
      <c r="M177" s="169"/>
      <c r="N177" s="170"/>
      <c r="O177" s="170"/>
      <c r="P177" s="170"/>
      <c r="Q177" s="170"/>
      <c r="R177" s="170"/>
      <c r="S177" s="170"/>
      <c r="T177" s="171"/>
      <c r="AT177" s="165" t="s">
        <v>191</v>
      </c>
      <c r="AU177" s="165" t="s">
        <v>81</v>
      </c>
      <c r="AV177" s="13" t="s">
        <v>81</v>
      </c>
      <c r="AW177" s="13" t="s">
        <v>33</v>
      </c>
      <c r="AX177" s="13" t="s">
        <v>72</v>
      </c>
      <c r="AY177" s="165" t="s">
        <v>182</v>
      </c>
    </row>
    <row r="178" spans="2:51" s="13" customFormat="1" ht="12">
      <c r="B178" s="164"/>
      <c r="D178" s="159" t="s">
        <v>191</v>
      </c>
      <c r="E178" s="165" t="s">
        <v>3</v>
      </c>
      <c r="F178" s="166" t="s">
        <v>286</v>
      </c>
      <c r="H178" s="167">
        <v>-323.4</v>
      </c>
      <c r="I178" s="168"/>
      <c r="L178" s="164"/>
      <c r="M178" s="169"/>
      <c r="N178" s="170"/>
      <c r="O178" s="170"/>
      <c r="P178" s="170"/>
      <c r="Q178" s="170"/>
      <c r="R178" s="170"/>
      <c r="S178" s="170"/>
      <c r="T178" s="171"/>
      <c r="AT178" s="165" t="s">
        <v>191</v>
      </c>
      <c r="AU178" s="165" t="s">
        <v>81</v>
      </c>
      <c r="AV178" s="13" t="s">
        <v>81</v>
      </c>
      <c r="AW178" s="13" t="s">
        <v>33</v>
      </c>
      <c r="AX178" s="13" t="s">
        <v>72</v>
      </c>
      <c r="AY178" s="165" t="s">
        <v>182</v>
      </c>
    </row>
    <row r="179" spans="2:51" s="13" customFormat="1" ht="12">
      <c r="B179" s="164"/>
      <c r="D179" s="159" t="s">
        <v>191</v>
      </c>
      <c r="E179" s="165" t="s">
        <v>3</v>
      </c>
      <c r="F179" s="166" t="s">
        <v>287</v>
      </c>
      <c r="H179" s="167">
        <v>-10.556</v>
      </c>
      <c r="I179" s="168"/>
      <c r="L179" s="164"/>
      <c r="M179" s="169"/>
      <c r="N179" s="170"/>
      <c r="O179" s="170"/>
      <c r="P179" s="170"/>
      <c r="Q179" s="170"/>
      <c r="R179" s="170"/>
      <c r="S179" s="170"/>
      <c r="T179" s="171"/>
      <c r="AT179" s="165" t="s">
        <v>191</v>
      </c>
      <c r="AU179" s="165" t="s">
        <v>81</v>
      </c>
      <c r="AV179" s="13" t="s">
        <v>81</v>
      </c>
      <c r="AW179" s="13" t="s">
        <v>33</v>
      </c>
      <c r="AX179" s="13" t="s">
        <v>72</v>
      </c>
      <c r="AY179" s="165" t="s">
        <v>182</v>
      </c>
    </row>
    <row r="180" spans="2:51" s="13" customFormat="1" ht="12">
      <c r="B180" s="164"/>
      <c r="D180" s="159" t="s">
        <v>191</v>
      </c>
      <c r="E180" s="165" t="s">
        <v>3</v>
      </c>
      <c r="F180" s="166" t="s">
        <v>288</v>
      </c>
      <c r="H180" s="167">
        <v>-46.848</v>
      </c>
      <c r="I180" s="168"/>
      <c r="L180" s="164"/>
      <c r="M180" s="169"/>
      <c r="N180" s="170"/>
      <c r="O180" s="170"/>
      <c r="P180" s="170"/>
      <c r="Q180" s="170"/>
      <c r="R180" s="170"/>
      <c r="S180" s="170"/>
      <c r="T180" s="171"/>
      <c r="AT180" s="165" t="s">
        <v>191</v>
      </c>
      <c r="AU180" s="165" t="s">
        <v>81</v>
      </c>
      <c r="AV180" s="13" t="s">
        <v>81</v>
      </c>
      <c r="AW180" s="13" t="s">
        <v>33</v>
      </c>
      <c r="AX180" s="13" t="s">
        <v>72</v>
      </c>
      <c r="AY180" s="165" t="s">
        <v>182</v>
      </c>
    </row>
    <row r="181" spans="2:51" s="14" customFormat="1" ht="12">
      <c r="B181" s="172"/>
      <c r="D181" s="159" t="s">
        <v>191</v>
      </c>
      <c r="E181" s="173" t="s">
        <v>129</v>
      </c>
      <c r="F181" s="174" t="s">
        <v>211</v>
      </c>
      <c r="H181" s="175">
        <v>222.48400000000004</v>
      </c>
      <c r="I181" s="176"/>
      <c r="L181" s="172"/>
      <c r="M181" s="177"/>
      <c r="N181" s="178"/>
      <c r="O181" s="178"/>
      <c r="P181" s="178"/>
      <c r="Q181" s="178"/>
      <c r="R181" s="178"/>
      <c r="S181" s="178"/>
      <c r="T181" s="179"/>
      <c r="AT181" s="173" t="s">
        <v>191</v>
      </c>
      <c r="AU181" s="173" t="s">
        <v>81</v>
      </c>
      <c r="AV181" s="14" t="s">
        <v>189</v>
      </c>
      <c r="AW181" s="14" t="s">
        <v>33</v>
      </c>
      <c r="AX181" s="14" t="s">
        <v>79</v>
      </c>
      <c r="AY181" s="173" t="s">
        <v>182</v>
      </c>
    </row>
    <row r="182" spans="2:63" s="12" customFormat="1" ht="22.95" customHeight="1">
      <c r="B182" s="132"/>
      <c r="D182" s="133" t="s">
        <v>71</v>
      </c>
      <c r="E182" s="143" t="s">
        <v>81</v>
      </c>
      <c r="F182" s="143" t="s">
        <v>289</v>
      </c>
      <c r="I182" s="135"/>
      <c r="J182" s="144">
        <f>BK182</f>
        <v>0</v>
      </c>
      <c r="L182" s="132"/>
      <c r="M182" s="137"/>
      <c r="N182" s="138"/>
      <c r="O182" s="138"/>
      <c r="P182" s="139">
        <f>SUM(P183:P199)</f>
        <v>0</v>
      </c>
      <c r="Q182" s="138"/>
      <c r="R182" s="139">
        <f>SUM(R183:R199)</f>
        <v>134.11127084</v>
      </c>
      <c r="S182" s="138"/>
      <c r="T182" s="140">
        <f>SUM(T183:T199)</f>
        <v>0</v>
      </c>
      <c r="AR182" s="133" t="s">
        <v>79</v>
      </c>
      <c r="AT182" s="141" t="s">
        <v>71</v>
      </c>
      <c r="AU182" s="141" t="s">
        <v>79</v>
      </c>
      <c r="AY182" s="133" t="s">
        <v>182</v>
      </c>
      <c r="BK182" s="142">
        <f>SUM(BK183:BK199)</f>
        <v>0</v>
      </c>
    </row>
    <row r="183" spans="1:65" s="2" customFormat="1" ht="33" customHeight="1">
      <c r="A183" s="34"/>
      <c r="B183" s="145"/>
      <c r="C183" s="146" t="s">
        <v>8</v>
      </c>
      <c r="D183" s="146" t="s">
        <v>184</v>
      </c>
      <c r="E183" s="147" t="s">
        <v>290</v>
      </c>
      <c r="F183" s="148" t="s">
        <v>291</v>
      </c>
      <c r="G183" s="149" t="s">
        <v>117</v>
      </c>
      <c r="H183" s="150">
        <v>44</v>
      </c>
      <c r="I183" s="151"/>
      <c r="J183" s="152">
        <f>ROUND(I183*H183,2)</f>
        <v>0</v>
      </c>
      <c r="K183" s="148" t="s">
        <v>188</v>
      </c>
      <c r="L183" s="35"/>
      <c r="M183" s="153" t="s">
        <v>3</v>
      </c>
      <c r="N183" s="154" t="s">
        <v>43</v>
      </c>
      <c r="O183" s="55"/>
      <c r="P183" s="155">
        <f>O183*H183</f>
        <v>0</v>
      </c>
      <c r="Q183" s="155">
        <v>0.23058</v>
      </c>
      <c r="R183" s="155">
        <f>Q183*H183</f>
        <v>10.145520000000001</v>
      </c>
      <c r="S183" s="155">
        <v>0</v>
      </c>
      <c r="T183" s="15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7" t="s">
        <v>189</v>
      </c>
      <c r="AT183" s="157" t="s">
        <v>184</v>
      </c>
      <c r="AU183" s="157" t="s">
        <v>81</v>
      </c>
      <c r="AY183" s="19" t="s">
        <v>182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9" t="s">
        <v>79</v>
      </c>
      <c r="BK183" s="158">
        <f>ROUND(I183*H183,2)</f>
        <v>0</v>
      </c>
      <c r="BL183" s="19" t="s">
        <v>189</v>
      </c>
      <c r="BM183" s="157" t="s">
        <v>292</v>
      </c>
    </row>
    <row r="184" spans="1:47" s="2" customFormat="1" ht="19.2">
      <c r="A184" s="34"/>
      <c r="B184" s="35"/>
      <c r="C184" s="34"/>
      <c r="D184" s="159" t="s">
        <v>120</v>
      </c>
      <c r="E184" s="34"/>
      <c r="F184" s="160" t="s">
        <v>291</v>
      </c>
      <c r="G184" s="34"/>
      <c r="H184" s="34"/>
      <c r="I184" s="161"/>
      <c r="J184" s="34"/>
      <c r="K184" s="34"/>
      <c r="L184" s="35"/>
      <c r="M184" s="162"/>
      <c r="N184" s="163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120</v>
      </c>
      <c r="AU184" s="19" t="s">
        <v>81</v>
      </c>
    </row>
    <row r="185" spans="2:51" s="13" customFormat="1" ht="12">
      <c r="B185" s="164"/>
      <c r="D185" s="159" t="s">
        <v>191</v>
      </c>
      <c r="E185" s="165" t="s">
        <v>3</v>
      </c>
      <c r="F185" s="166" t="s">
        <v>293</v>
      </c>
      <c r="H185" s="167">
        <v>44</v>
      </c>
      <c r="I185" s="168"/>
      <c r="L185" s="164"/>
      <c r="M185" s="169"/>
      <c r="N185" s="170"/>
      <c r="O185" s="170"/>
      <c r="P185" s="170"/>
      <c r="Q185" s="170"/>
      <c r="R185" s="170"/>
      <c r="S185" s="170"/>
      <c r="T185" s="171"/>
      <c r="AT185" s="165" t="s">
        <v>191</v>
      </c>
      <c r="AU185" s="165" t="s">
        <v>81</v>
      </c>
      <c r="AV185" s="13" t="s">
        <v>81</v>
      </c>
      <c r="AW185" s="13" t="s">
        <v>33</v>
      </c>
      <c r="AX185" s="13" t="s">
        <v>79</v>
      </c>
      <c r="AY185" s="165" t="s">
        <v>182</v>
      </c>
    </row>
    <row r="186" spans="1:65" s="2" customFormat="1" ht="21.75" customHeight="1">
      <c r="A186" s="34"/>
      <c r="B186" s="145"/>
      <c r="C186" s="146" t="s">
        <v>294</v>
      </c>
      <c r="D186" s="146" t="s">
        <v>184</v>
      </c>
      <c r="E186" s="147" t="s">
        <v>295</v>
      </c>
      <c r="F186" s="148" t="s">
        <v>296</v>
      </c>
      <c r="G186" s="149" t="s">
        <v>122</v>
      </c>
      <c r="H186" s="150">
        <v>40.992</v>
      </c>
      <c r="I186" s="151"/>
      <c r="J186" s="152">
        <f>ROUND(I186*H186,2)</f>
        <v>0</v>
      </c>
      <c r="K186" s="148" t="s">
        <v>3</v>
      </c>
      <c r="L186" s="35"/>
      <c r="M186" s="153" t="s">
        <v>3</v>
      </c>
      <c r="N186" s="154" t="s">
        <v>43</v>
      </c>
      <c r="O186" s="55"/>
      <c r="P186" s="155">
        <f>O186*H186</f>
        <v>0</v>
      </c>
      <c r="Q186" s="155">
        <v>2.16</v>
      </c>
      <c r="R186" s="155">
        <f>Q186*H186</f>
        <v>88.54272</v>
      </c>
      <c r="S186" s="155">
        <v>0</v>
      </c>
      <c r="T186" s="15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7" t="s">
        <v>189</v>
      </c>
      <c r="AT186" s="157" t="s">
        <v>184</v>
      </c>
      <c r="AU186" s="157" t="s">
        <v>81</v>
      </c>
      <c r="AY186" s="19" t="s">
        <v>182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9" t="s">
        <v>79</v>
      </c>
      <c r="BK186" s="158">
        <f>ROUND(I186*H186,2)</f>
        <v>0</v>
      </c>
      <c r="BL186" s="19" t="s">
        <v>189</v>
      </c>
      <c r="BM186" s="157" t="s">
        <v>297</v>
      </c>
    </row>
    <row r="187" spans="1:47" s="2" customFormat="1" ht="12">
      <c r="A187" s="34"/>
      <c r="B187" s="35"/>
      <c r="C187" s="34"/>
      <c r="D187" s="159" t="s">
        <v>120</v>
      </c>
      <c r="E187" s="34"/>
      <c r="F187" s="160" t="s">
        <v>296</v>
      </c>
      <c r="G187" s="34"/>
      <c r="H187" s="34"/>
      <c r="I187" s="161"/>
      <c r="J187" s="34"/>
      <c r="K187" s="34"/>
      <c r="L187" s="35"/>
      <c r="M187" s="162"/>
      <c r="N187" s="163"/>
      <c r="O187" s="55"/>
      <c r="P187" s="55"/>
      <c r="Q187" s="55"/>
      <c r="R187" s="55"/>
      <c r="S187" s="55"/>
      <c r="T187" s="56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9" t="s">
        <v>120</v>
      </c>
      <c r="AU187" s="19" t="s">
        <v>81</v>
      </c>
    </row>
    <row r="188" spans="2:51" s="13" customFormat="1" ht="12">
      <c r="B188" s="164"/>
      <c r="D188" s="159" t="s">
        <v>191</v>
      </c>
      <c r="E188" s="165" t="s">
        <v>3</v>
      </c>
      <c r="F188" s="166" t="s">
        <v>298</v>
      </c>
      <c r="H188" s="167">
        <v>40.992</v>
      </c>
      <c r="I188" s="168"/>
      <c r="L188" s="164"/>
      <c r="M188" s="169"/>
      <c r="N188" s="170"/>
      <c r="O188" s="170"/>
      <c r="P188" s="170"/>
      <c r="Q188" s="170"/>
      <c r="R188" s="170"/>
      <c r="S188" s="170"/>
      <c r="T188" s="171"/>
      <c r="AT188" s="165" t="s">
        <v>191</v>
      </c>
      <c r="AU188" s="165" t="s">
        <v>81</v>
      </c>
      <c r="AV188" s="13" t="s">
        <v>81</v>
      </c>
      <c r="AW188" s="13" t="s">
        <v>33</v>
      </c>
      <c r="AX188" s="13" t="s">
        <v>79</v>
      </c>
      <c r="AY188" s="165" t="s">
        <v>182</v>
      </c>
    </row>
    <row r="189" spans="1:65" s="2" customFormat="1" ht="21.75" customHeight="1">
      <c r="A189" s="34"/>
      <c r="B189" s="145"/>
      <c r="C189" s="146" t="s">
        <v>299</v>
      </c>
      <c r="D189" s="146" t="s">
        <v>184</v>
      </c>
      <c r="E189" s="147" t="s">
        <v>300</v>
      </c>
      <c r="F189" s="148" t="s">
        <v>301</v>
      </c>
      <c r="G189" s="149" t="s">
        <v>122</v>
      </c>
      <c r="H189" s="150">
        <v>5.856</v>
      </c>
      <c r="I189" s="151"/>
      <c r="J189" s="152">
        <f>ROUND(I189*H189,2)</f>
        <v>0</v>
      </c>
      <c r="K189" s="148" t="s">
        <v>188</v>
      </c>
      <c r="L189" s="35"/>
      <c r="M189" s="153" t="s">
        <v>3</v>
      </c>
      <c r="N189" s="154" t="s">
        <v>43</v>
      </c>
      <c r="O189" s="55"/>
      <c r="P189" s="155">
        <f>O189*H189</f>
        <v>0</v>
      </c>
      <c r="Q189" s="155">
        <v>1.98</v>
      </c>
      <c r="R189" s="155">
        <f>Q189*H189</f>
        <v>11.59488</v>
      </c>
      <c r="S189" s="155">
        <v>0</v>
      </c>
      <c r="T189" s="15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7" t="s">
        <v>189</v>
      </c>
      <c r="AT189" s="157" t="s">
        <v>184</v>
      </c>
      <c r="AU189" s="157" t="s">
        <v>81</v>
      </c>
      <c r="AY189" s="19" t="s">
        <v>182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9" t="s">
        <v>79</v>
      </c>
      <c r="BK189" s="158">
        <f>ROUND(I189*H189,2)</f>
        <v>0</v>
      </c>
      <c r="BL189" s="19" t="s">
        <v>189</v>
      </c>
      <c r="BM189" s="157" t="s">
        <v>302</v>
      </c>
    </row>
    <row r="190" spans="1:47" s="2" customFormat="1" ht="12">
      <c r="A190" s="34"/>
      <c r="B190" s="35"/>
      <c r="C190" s="34"/>
      <c r="D190" s="159" t="s">
        <v>120</v>
      </c>
      <c r="E190" s="34"/>
      <c r="F190" s="160" t="s">
        <v>301</v>
      </c>
      <c r="G190" s="34"/>
      <c r="H190" s="34"/>
      <c r="I190" s="161"/>
      <c r="J190" s="34"/>
      <c r="K190" s="34"/>
      <c r="L190" s="35"/>
      <c r="M190" s="162"/>
      <c r="N190" s="163"/>
      <c r="O190" s="55"/>
      <c r="P190" s="55"/>
      <c r="Q190" s="55"/>
      <c r="R190" s="55"/>
      <c r="S190" s="55"/>
      <c r="T190" s="56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9" t="s">
        <v>120</v>
      </c>
      <c r="AU190" s="19" t="s">
        <v>81</v>
      </c>
    </row>
    <row r="191" spans="2:51" s="13" customFormat="1" ht="12">
      <c r="B191" s="164"/>
      <c r="D191" s="159" t="s">
        <v>191</v>
      </c>
      <c r="E191" s="165" t="s">
        <v>3</v>
      </c>
      <c r="F191" s="166" t="s">
        <v>303</v>
      </c>
      <c r="H191" s="167">
        <v>5.856</v>
      </c>
      <c r="I191" s="168"/>
      <c r="L191" s="164"/>
      <c r="M191" s="169"/>
      <c r="N191" s="170"/>
      <c r="O191" s="170"/>
      <c r="P191" s="170"/>
      <c r="Q191" s="170"/>
      <c r="R191" s="170"/>
      <c r="S191" s="170"/>
      <c r="T191" s="171"/>
      <c r="AT191" s="165" t="s">
        <v>191</v>
      </c>
      <c r="AU191" s="165" t="s">
        <v>81</v>
      </c>
      <c r="AV191" s="13" t="s">
        <v>81</v>
      </c>
      <c r="AW191" s="13" t="s">
        <v>33</v>
      </c>
      <c r="AX191" s="13" t="s">
        <v>79</v>
      </c>
      <c r="AY191" s="165" t="s">
        <v>182</v>
      </c>
    </row>
    <row r="192" spans="1:65" s="2" customFormat="1" ht="16.5" customHeight="1">
      <c r="A192" s="34"/>
      <c r="B192" s="145"/>
      <c r="C192" s="146" t="s">
        <v>304</v>
      </c>
      <c r="D192" s="146" t="s">
        <v>184</v>
      </c>
      <c r="E192" s="147" t="s">
        <v>305</v>
      </c>
      <c r="F192" s="148" t="s">
        <v>306</v>
      </c>
      <c r="G192" s="149" t="s">
        <v>122</v>
      </c>
      <c r="H192" s="150">
        <v>10.556</v>
      </c>
      <c r="I192" s="151"/>
      <c r="J192" s="152">
        <f>ROUND(I192*H192,2)</f>
        <v>0</v>
      </c>
      <c r="K192" s="148" t="s">
        <v>188</v>
      </c>
      <c r="L192" s="35"/>
      <c r="M192" s="153" t="s">
        <v>3</v>
      </c>
      <c r="N192" s="154" t="s">
        <v>43</v>
      </c>
      <c r="O192" s="55"/>
      <c r="P192" s="155">
        <f>O192*H192</f>
        <v>0</v>
      </c>
      <c r="Q192" s="155">
        <v>2.25634</v>
      </c>
      <c r="R192" s="155">
        <f>Q192*H192</f>
        <v>23.817925039999995</v>
      </c>
      <c r="S192" s="155">
        <v>0</v>
      </c>
      <c r="T192" s="15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7" t="s">
        <v>189</v>
      </c>
      <c r="AT192" s="157" t="s">
        <v>184</v>
      </c>
      <c r="AU192" s="157" t="s">
        <v>81</v>
      </c>
      <c r="AY192" s="19" t="s">
        <v>182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9" t="s">
        <v>79</v>
      </c>
      <c r="BK192" s="158">
        <f>ROUND(I192*H192,2)</f>
        <v>0</v>
      </c>
      <c r="BL192" s="19" t="s">
        <v>189</v>
      </c>
      <c r="BM192" s="157" t="s">
        <v>307</v>
      </c>
    </row>
    <row r="193" spans="1:47" s="2" customFormat="1" ht="12">
      <c r="A193" s="34"/>
      <c r="B193" s="35"/>
      <c r="C193" s="34"/>
      <c r="D193" s="159" t="s">
        <v>120</v>
      </c>
      <c r="E193" s="34"/>
      <c r="F193" s="160" t="s">
        <v>306</v>
      </c>
      <c r="G193" s="34"/>
      <c r="H193" s="34"/>
      <c r="I193" s="161"/>
      <c r="J193" s="34"/>
      <c r="K193" s="34"/>
      <c r="L193" s="35"/>
      <c r="M193" s="162"/>
      <c r="N193" s="163"/>
      <c r="O193" s="55"/>
      <c r="P193" s="55"/>
      <c r="Q193" s="55"/>
      <c r="R193" s="55"/>
      <c r="S193" s="55"/>
      <c r="T193" s="56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9" t="s">
        <v>120</v>
      </c>
      <c r="AU193" s="19" t="s">
        <v>81</v>
      </c>
    </row>
    <row r="194" spans="2:51" s="13" customFormat="1" ht="12">
      <c r="B194" s="164"/>
      <c r="D194" s="159" t="s">
        <v>191</v>
      </c>
      <c r="E194" s="165" t="s">
        <v>3</v>
      </c>
      <c r="F194" s="166" t="s">
        <v>308</v>
      </c>
      <c r="H194" s="167">
        <v>10.556</v>
      </c>
      <c r="I194" s="168"/>
      <c r="L194" s="164"/>
      <c r="M194" s="169"/>
      <c r="N194" s="170"/>
      <c r="O194" s="170"/>
      <c r="P194" s="170"/>
      <c r="Q194" s="170"/>
      <c r="R194" s="170"/>
      <c r="S194" s="170"/>
      <c r="T194" s="171"/>
      <c r="AT194" s="165" t="s">
        <v>191</v>
      </c>
      <c r="AU194" s="165" t="s">
        <v>81</v>
      </c>
      <c r="AV194" s="13" t="s">
        <v>81</v>
      </c>
      <c r="AW194" s="13" t="s">
        <v>33</v>
      </c>
      <c r="AX194" s="13" t="s">
        <v>79</v>
      </c>
      <c r="AY194" s="165" t="s">
        <v>182</v>
      </c>
    </row>
    <row r="195" spans="1:65" s="2" customFormat="1" ht="16.5" customHeight="1">
      <c r="A195" s="34"/>
      <c r="B195" s="145"/>
      <c r="C195" s="146" t="s">
        <v>309</v>
      </c>
      <c r="D195" s="146" t="s">
        <v>184</v>
      </c>
      <c r="E195" s="147" t="s">
        <v>310</v>
      </c>
      <c r="F195" s="148" t="s">
        <v>311</v>
      </c>
      <c r="G195" s="149" t="s">
        <v>113</v>
      </c>
      <c r="H195" s="150">
        <v>4.14</v>
      </c>
      <c r="I195" s="151"/>
      <c r="J195" s="152">
        <f>ROUND(I195*H195,2)</f>
        <v>0</v>
      </c>
      <c r="K195" s="148" t="s">
        <v>188</v>
      </c>
      <c r="L195" s="35"/>
      <c r="M195" s="153" t="s">
        <v>3</v>
      </c>
      <c r="N195" s="154" t="s">
        <v>43</v>
      </c>
      <c r="O195" s="55"/>
      <c r="P195" s="155">
        <f>O195*H195</f>
        <v>0</v>
      </c>
      <c r="Q195" s="155">
        <v>0.00247</v>
      </c>
      <c r="R195" s="155">
        <f>Q195*H195</f>
        <v>0.010225799999999998</v>
      </c>
      <c r="S195" s="155">
        <v>0</v>
      </c>
      <c r="T195" s="15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7" t="s">
        <v>189</v>
      </c>
      <c r="AT195" s="157" t="s">
        <v>184</v>
      </c>
      <c r="AU195" s="157" t="s">
        <v>81</v>
      </c>
      <c r="AY195" s="19" t="s">
        <v>182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9" t="s">
        <v>79</v>
      </c>
      <c r="BK195" s="158">
        <f>ROUND(I195*H195,2)</f>
        <v>0</v>
      </c>
      <c r="BL195" s="19" t="s">
        <v>189</v>
      </c>
      <c r="BM195" s="157" t="s">
        <v>312</v>
      </c>
    </row>
    <row r="196" spans="1:47" s="2" customFormat="1" ht="12">
      <c r="A196" s="34"/>
      <c r="B196" s="35"/>
      <c r="C196" s="34"/>
      <c r="D196" s="159" t="s">
        <v>120</v>
      </c>
      <c r="E196" s="34"/>
      <c r="F196" s="160" t="s">
        <v>311</v>
      </c>
      <c r="G196" s="34"/>
      <c r="H196" s="34"/>
      <c r="I196" s="161"/>
      <c r="J196" s="34"/>
      <c r="K196" s="34"/>
      <c r="L196" s="35"/>
      <c r="M196" s="162"/>
      <c r="N196" s="163"/>
      <c r="O196" s="55"/>
      <c r="P196" s="55"/>
      <c r="Q196" s="55"/>
      <c r="R196" s="55"/>
      <c r="S196" s="55"/>
      <c r="T196" s="56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9" t="s">
        <v>120</v>
      </c>
      <c r="AU196" s="19" t="s">
        <v>81</v>
      </c>
    </row>
    <row r="197" spans="2:51" s="13" customFormat="1" ht="12">
      <c r="B197" s="164"/>
      <c r="D197" s="159" t="s">
        <v>191</v>
      </c>
      <c r="E197" s="165" t="s">
        <v>3</v>
      </c>
      <c r="F197" s="166" t="s">
        <v>313</v>
      </c>
      <c r="H197" s="167">
        <v>4.14</v>
      </c>
      <c r="I197" s="168"/>
      <c r="L197" s="164"/>
      <c r="M197" s="169"/>
      <c r="N197" s="170"/>
      <c r="O197" s="170"/>
      <c r="P197" s="170"/>
      <c r="Q197" s="170"/>
      <c r="R197" s="170"/>
      <c r="S197" s="170"/>
      <c r="T197" s="171"/>
      <c r="AT197" s="165" t="s">
        <v>191</v>
      </c>
      <c r="AU197" s="165" t="s">
        <v>81</v>
      </c>
      <c r="AV197" s="13" t="s">
        <v>81</v>
      </c>
      <c r="AW197" s="13" t="s">
        <v>33</v>
      </c>
      <c r="AX197" s="13" t="s">
        <v>79</v>
      </c>
      <c r="AY197" s="165" t="s">
        <v>182</v>
      </c>
    </row>
    <row r="198" spans="1:65" s="2" customFormat="1" ht="16.5" customHeight="1">
      <c r="A198" s="34"/>
      <c r="B198" s="145"/>
      <c r="C198" s="146" t="s">
        <v>314</v>
      </c>
      <c r="D198" s="146" t="s">
        <v>184</v>
      </c>
      <c r="E198" s="147" t="s">
        <v>315</v>
      </c>
      <c r="F198" s="148" t="s">
        <v>316</v>
      </c>
      <c r="G198" s="149" t="s">
        <v>113</v>
      </c>
      <c r="H198" s="150">
        <v>4.14</v>
      </c>
      <c r="I198" s="151"/>
      <c r="J198" s="152">
        <f>ROUND(I198*H198,2)</f>
        <v>0</v>
      </c>
      <c r="K198" s="148" t="s">
        <v>188</v>
      </c>
      <c r="L198" s="35"/>
      <c r="M198" s="153" t="s">
        <v>3</v>
      </c>
      <c r="N198" s="154" t="s">
        <v>43</v>
      </c>
      <c r="O198" s="55"/>
      <c r="P198" s="155">
        <f>O198*H198</f>
        <v>0</v>
      </c>
      <c r="Q198" s="155">
        <v>0</v>
      </c>
      <c r="R198" s="155">
        <f>Q198*H198</f>
        <v>0</v>
      </c>
      <c r="S198" s="155">
        <v>0</v>
      </c>
      <c r="T198" s="15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7" t="s">
        <v>189</v>
      </c>
      <c r="AT198" s="157" t="s">
        <v>184</v>
      </c>
      <c r="AU198" s="157" t="s">
        <v>81</v>
      </c>
      <c r="AY198" s="19" t="s">
        <v>182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9" t="s">
        <v>79</v>
      </c>
      <c r="BK198" s="158">
        <f>ROUND(I198*H198,2)</f>
        <v>0</v>
      </c>
      <c r="BL198" s="19" t="s">
        <v>189</v>
      </c>
      <c r="BM198" s="157" t="s">
        <v>317</v>
      </c>
    </row>
    <row r="199" spans="1:47" s="2" customFormat="1" ht="12">
      <c r="A199" s="34"/>
      <c r="B199" s="35"/>
      <c r="C199" s="34"/>
      <c r="D199" s="159" t="s">
        <v>120</v>
      </c>
      <c r="E199" s="34"/>
      <c r="F199" s="160" t="s">
        <v>316</v>
      </c>
      <c r="G199" s="34"/>
      <c r="H199" s="34"/>
      <c r="I199" s="161"/>
      <c r="J199" s="34"/>
      <c r="K199" s="34"/>
      <c r="L199" s="35"/>
      <c r="M199" s="162"/>
      <c r="N199" s="163"/>
      <c r="O199" s="55"/>
      <c r="P199" s="55"/>
      <c r="Q199" s="55"/>
      <c r="R199" s="55"/>
      <c r="S199" s="55"/>
      <c r="T199" s="56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9" t="s">
        <v>120</v>
      </c>
      <c r="AU199" s="19" t="s">
        <v>81</v>
      </c>
    </row>
    <row r="200" spans="2:63" s="12" customFormat="1" ht="22.95" customHeight="1">
      <c r="B200" s="132"/>
      <c r="D200" s="133" t="s">
        <v>71</v>
      </c>
      <c r="E200" s="143" t="s">
        <v>197</v>
      </c>
      <c r="F200" s="143" t="s">
        <v>318</v>
      </c>
      <c r="I200" s="135"/>
      <c r="J200" s="144">
        <f>BK200</f>
        <v>0</v>
      </c>
      <c r="L200" s="132"/>
      <c r="M200" s="137"/>
      <c r="N200" s="138"/>
      <c r="O200" s="138"/>
      <c r="P200" s="139">
        <f>SUM(P201:P281)</f>
        <v>0</v>
      </c>
      <c r="Q200" s="138"/>
      <c r="R200" s="139">
        <f>SUM(R201:R281)</f>
        <v>452.1662126399999</v>
      </c>
      <c r="S200" s="138"/>
      <c r="T200" s="140">
        <f>SUM(T201:T281)</f>
        <v>0</v>
      </c>
      <c r="AR200" s="133" t="s">
        <v>79</v>
      </c>
      <c r="AT200" s="141" t="s">
        <v>71</v>
      </c>
      <c r="AU200" s="141" t="s">
        <v>79</v>
      </c>
      <c r="AY200" s="133" t="s">
        <v>182</v>
      </c>
      <c r="BK200" s="142">
        <f>SUM(BK201:BK281)</f>
        <v>0</v>
      </c>
    </row>
    <row r="201" spans="1:65" s="2" customFormat="1" ht="22.8">
      <c r="A201" s="34"/>
      <c r="B201" s="145"/>
      <c r="C201" s="146" t="s">
        <v>319</v>
      </c>
      <c r="D201" s="146" t="s">
        <v>184</v>
      </c>
      <c r="E201" s="147" t="s">
        <v>320</v>
      </c>
      <c r="F201" s="148" t="s">
        <v>321</v>
      </c>
      <c r="G201" s="149" t="s">
        <v>113</v>
      </c>
      <c r="H201" s="150">
        <v>16.65</v>
      </c>
      <c r="I201" s="151"/>
      <c r="J201" s="152">
        <f>ROUND(I201*H201,2)</f>
        <v>0</v>
      </c>
      <c r="K201" s="148" t="s">
        <v>188</v>
      </c>
      <c r="L201" s="35"/>
      <c r="M201" s="153" t="s">
        <v>3</v>
      </c>
      <c r="N201" s="154" t="s">
        <v>43</v>
      </c>
      <c r="O201" s="55"/>
      <c r="P201" s="155">
        <f>O201*H201</f>
        <v>0</v>
      </c>
      <c r="Q201" s="155">
        <v>0.13709</v>
      </c>
      <c r="R201" s="155">
        <f>Q201*H201</f>
        <v>2.2825484999999994</v>
      </c>
      <c r="S201" s="155">
        <v>0</v>
      </c>
      <c r="T201" s="15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57" t="s">
        <v>189</v>
      </c>
      <c r="AT201" s="157" t="s">
        <v>184</v>
      </c>
      <c r="AU201" s="157" t="s">
        <v>81</v>
      </c>
      <c r="AY201" s="19" t="s">
        <v>182</v>
      </c>
      <c r="BE201" s="158">
        <f>IF(N201="základní",J201,0)</f>
        <v>0</v>
      </c>
      <c r="BF201" s="158">
        <f>IF(N201="snížená",J201,0)</f>
        <v>0</v>
      </c>
      <c r="BG201" s="158">
        <f>IF(N201="zákl. přenesená",J201,0)</f>
        <v>0</v>
      </c>
      <c r="BH201" s="158">
        <f>IF(N201="sníž. přenesená",J201,0)</f>
        <v>0</v>
      </c>
      <c r="BI201" s="158">
        <f>IF(N201="nulová",J201,0)</f>
        <v>0</v>
      </c>
      <c r="BJ201" s="19" t="s">
        <v>79</v>
      </c>
      <c r="BK201" s="158">
        <f>ROUND(I201*H201,2)</f>
        <v>0</v>
      </c>
      <c r="BL201" s="19" t="s">
        <v>189</v>
      </c>
      <c r="BM201" s="157" t="s">
        <v>322</v>
      </c>
    </row>
    <row r="202" spans="1:47" s="2" customFormat="1" ht="12">
      <c r="A202" s="34"/>
      <c r="B202" s="35"/>
      <c r="C202" s="34"/>
      <c r="D202" s="159" t="s">
        <v>120</v>
      </c>
      <c r="E202" s="34"/>
      <c r="F202" s="160" t="s">
        <v>321</v>
      </c>
      <c r="G202" s="34"/>
      <c r="H202" s="34"/>
      <c r="I202" s="161"/>
      <c r="J202" s="34"/>
      <c r="K202" s="34"/>
      <c r="L202" s="35"/>
      <c r="M202" s="162"/>
      <c r="N202" s="163"/>
      <c r="O202" s="55"/>
      <c r="P202" s="55"/>
      <c r="Q202" s="55"/>
      <c r="R202" s="55"/>
      <c r="S202" s="55"/>
      <c r="T202" s="56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9" t="s">
        <v>120</v>
      </c>
      <c r="AU202" s="19" t="s">
        <v>81</v>
      </c>
    </row>
    <row r="203" spans="2:51" s="13" customFormat="1" ht="12">
      <c r="B203" s="164"/>
      <c r="D203" s="159" t="s">
        <v>191</v>
      </c>
      <c r="E203" s="165" t="s">
        <v>3</v>
      </c>
      <c r="F203" s="166" t="s">
        <v>323</v>
      </c>
      <c r="H203" s="167">
        <v>16.65</v>
      </c>
      <c r="I203" s="168"/>
      <c r="L203" s="164"/>
      <c r="M203" s="169"/>
      <c r="N203" s="170"/>
      <c r="O203" s="170"/>
      <c r="P203" s="170"/>
      <c r="Q203" s="170"/>
      <c r="R203" s="170"/>
      <c r="S203" s="170"/>
      <c r="T203" s="171"/>
      <c r="AT203" s="165" t="s">
        <v>191</v>
      </c>
      <c r="AU203" s="165" t="s">
        <v>81</v>
      </c>
      <c r="AV203" s="13" t="s">
        <v>81</v>
      </c>
      <c r="AW203" s="13" t="s">
        <v>33</v>
      </c>
      <c r="AX203" s="13" t="s">
        <v>79</v>
      </c>
      <c r="AY203" s="165" t="s">
        <v>182</v>
      </c>
    </row>
    <row r="204" spans="1:65" s="2" customFormat="1" ht="22.8">
      <c r="A204" s="34"/>
      <c r="B204" s="145"/>
      <c r="C204" s="146" t="s">
        <v>324</v>
      </c>
      <c r="D204" s="146" t="s">
        <v>184</v>
      </c>
      <c r="E204" s="147" t="s">
        <v>325</v>
      </c>
      <c r="F204" s="148" t="s">
        <v>326</v>
      </c>
      <c r="G204" s="149" t="s">
        <v>113</v>
      </c>
      <c r="H204" s="150">
        <v>15.15</v>
      </c>
      <c r="I204" s="151"/>
      <c r="J204" s="152">
        <f>ROUND(I204*H204,2)</f>
        <v>0</v>
      </c>
      <c r="K204" s="148" t="s">
        <v>188</v>
      </c>
      <c r="L204" s="35"/>
      <c r="M204" s="153" t="s">
        <v>3</v>
      </c>
      <c r="N204" s="154" t="s">
        <v>43</v>
      </c>
      <c r="O204" s="55"/>
      <c r="P204" s="155">
        <f>O204*H204</f>
        <v>0</v>
      </c>
      <c r="Q204" s="155">
        <v>0.29951</v>
      </c>
      <c r="R204" s="155">
        <f>Q204*H204</f>
        <v>4.5375765</v>
      </c>
      <c r="S204" s="155">
        <v>0</v>
      </c>
      <c r="T204" s="15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7" t="s">
        <v>189</v>
      </c>
      <c r="AT204" s="157" t="s">
        <v>184</v>
      </c>
      <c r="AU204" s="157" t="s">
        <v>81</v>
      </c>
      <c r="AY204" s="19" t="s">
        <v>182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9" t="s">
        <v>79</v>
      </c>
      <c r="BK204" s="158">
        <f>ROUND(I204*H204,2)</f>
        <v>0</v>
      </c>
      <c r="BL204" s="19" t="s">
        <v>189</v>
      </c>
      <c r="BM204" s="157" t="s">
        <v>327</v>
      </c>
    </row>
    <row r="205" spans="1:47" s="2" customFormat="1" ht="19.2">
      <c r="A205" s="34"/>
      <c r="B205" s="35"/>
      <c r="C205" s="34"/>
      <c r="D205" s="159" t="s">
        <v>120</v>
      </c>
      <c r="E205" s="34"/>
      <c r="F205" s="160" t="s">
        <v>326</v>
      </c>
      <c r="G205" s="34"/>
      <c r="H205" s="34"/>
      <c r="I205" s="161"/>
      <c r="J205" s="34"/>
      <c r="K205" s="34"/>
      <c r="L205" s="35"/>
      <c r="M205" s="162"/>
      <c r="N205" s="163"/>
      <c r="O205" s="55"/>
      <c r="P205" s="55"/>
      <c r="Q205" s="55"/>
      <c r="R205" s="55"/>
      <c r="S205" s="55"/>
      <c r="T205" s="56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9" t="s">
        <v>120</v>
      </c>
      <c r="AU205" s="19" t="s">
        <v>81</v>
      </c>
    </row>
    <row r="206" spans="2:51" s="13" customFormat="1" ht="12">
      <c r="B206" s="164"/>
      <c r="D206" s="159" t="s">
        <v>191</v>
      </c>
      <c r="E206" s="165" t="s">
        <v>3</v>
      </c>
      <c r="F206" s="166" t="s">
        <v>328</v>
      </c>
      <c r="H206" s="167">
        <v>15.15</v>
      </c>
      <c r="I206" s="168"/>
      <c r="L206" s="164"/>
      <c r="M206" s="169"/>
      <c r="N206" s="170"/>
      <c r="O206" s="170"/>
      <c r="P206" s="170"/>
      <c r="Q206" s="170"/>
      <c r="R206" s="170"/>
      <c r="S206" s="170"/>
      <c r="T206" s="171"/>
      <c r="AT206" s="165" t="s">
        <v>191</v>
      </c>
      <c r="AU206" s="165" t="s">
        <v>81</v>
      </c>
      <c r="AV206" s="13" t="s">
        <v>81</v>
      </c>
      <c r="AW206" s="13" t="s">
        <v>33</v>
      </c>
      <c r="AX206" s="13" t="s">
        <v>79</v>
      </c>
      <c r="AY206" s="165" t="s">
        <v>182</v>
      </c>
    </row>
    <row r="207" spans="1:65" s="2" customFormat="1" ht="22.8">
      <c r="A207" s="34"/>
      <c r="B207" s="145"/>
      <c r="C207" s="146" t="s">
        <v>329</v>
      </c>
      <c r="D207" s="146" t="s">
        <v>184</v>
      </c>
      <c r="E207" s="147" t="s">
        <v>330</v>
      </c>
      <c r="F207" s="148" t="s">
        <v>331</v>
      </c>
      <c r="G207" s="149" t="s">
        <v>113</v>
      </c>
      <c r="H207" s="150">
        <v>106.68</v>
      </c>
      <c r="I207" s="151"/>
      <c r="J207" s="152">
        <f>ROUND(I207*H207,2)</f>
        <v>0</v>
      </c>
      <c r="K207" s="148" t="s">
        <v>188</v>
      </c>
      <c r="L207" s="35"/>
      <c r="M207" s="153" t="s">
        <v>3</v>
      </c>
      <c r="N207" s="154" t="s">
        <v>43</v>
      </c>
      <c r="O207" s="55"/>
      <c r="P207" s="155">
        <f>O207*H207</f>
        <v>0</v>
      </c>
      <c r="Q207" s="155">
        <v>0.25076</v>
      </c>
      <c r="R207" s="155">
        <f>Q207*H207</f>
        <v>26.7510768</v>
      </c>
      <c r="S207" s="155">
        <v>0</v>
      </c>
      <c r="T207" s="15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57" t="s">
        <v>189</v>
      </c>
      <c r="AT207" s="157" t="s">
        <v>184</v>
      </c>
      <c r="AU207" s="157" t="s">
        <v>81</v>
      </c>
      <c r="AY207" s="19" t="s">
        <v>182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19" t="s">
        <v>79</v>
      </c>
      <c r="BK207" s="158">
        <f>ROUND(I207*H207,2)</f>
        <v>0</v>
      </c>
      <c r="BL207" s="19" t="s">
        <v>189</v>
      </c>
      <c r="BM207" s="157" t="s">
        <v>332</v>
      </c>
    </row>
    <row r="208" spans="1:47" s="2" customFormat="1" ht="19.2">
      <c r="A208" s="34"/>
      <c r="B208" s="35"/>
      <c r="C208" s="34"/>
      <c r="D208" s="159" t="s">
        <v>120</v>
      </c>
      <c r="E208" s="34"/>
      <c r="F208" s="160" t="s">
        <v>331</v>
      </c>
      <c r="G208" s="34"/>
      <c r="H208" s="34"/>
      <c r="I208" s="161"/>
      <c r="J208" s="34"/>
      <c r="K208" s="34"/>
      <c r="L208" s="35"/>
      <c r="M208" s="162"/>
      <c r="N208" s="163"/>
      <c r="O208" s="55"/>
      <c r="P208" s="55"/>
      <c r="Q208" s="55"/>
      <c r="R208" s="55"/>
      <c r="S208" s="55"/>
      <c r="T208" s="56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9" t="s">
        <v>120</v>
      </c>
      <c r="AU208" s="19" t="s">
        <v>81</v>
      </c>
    </row>
    <row r="209" spans="2:51" s="13" customFormat="1" ht="12">
      <c r="B209" s="164"/>
      <c r="D209" s="159" t="s">
        <v>191</v>
      </c>
      <c r="E209" s="165" t="s">
        <v>3</v>
      </c>
      <c r="F209" s="166" t="s">
        <v>333</v>
      </c>
      <c r="H209" s="167">
        <v>91.5</v>
      </c>
      <c r="I209" s="168"/>
      <c r="L209" s="164"/>
      <c r="M209" s="169"/>
      <c r="N209" s="170"/>
      <c r="O209" s="170"/>
      <c r="P209" s="170"/>
      <c r="Q209" s="170"/>
      <c r="R209" s="170"/>
      <c r="S209" s="170"/>
      <c r="T209" s="171"/>
      <c r="AT209" s="165" t="s">
        <v>191</v>
      </c>
      <c r="AU209" s="165" t="s">
        <v>81</v>
      </c>
      <c r="AV209" s="13" t="s">
        <v>81</v>
      </c>
      <c r="AW209" s="13" t="s">
        <v>33</v>
      </c>
      <c r="AX209" s="13" t="s">
        <v>72</v>
      </c>
      <c r="AY209" s="165" t="s">
        <v>182</v>
      </c>
    </row>
    <row r="210" spans="2:51" s="13" customFormat="1" ht="12">
      <c r="B210" s="164"/>
      <c r="D210" s="159" t="s">
        <v>191</v>
      </c>
      <c r="E210" s="165" t="s">
        <v>3</v>
      </c>
      <c r="F210" s="166" t="s">
        <v>334</v>
      </c>
      <c r="H210" s="167">
        <v>24.3</v>
      </c>
      <c r="I210" s="168"/>
      <c r="L210" s="164"/>
      <c r="M210" s="169"/>
      <c r="N210" s="170"/>
      <c r="O210" s="170"/>
      <c r="P210" s="170"/>
      <c r="Q210" s="170"/>
      <c r="R210" s="170"/>
      <c r="S210" s="170"/>
      <c r="T210" s="171"/>
      <c r="AT210" s="165" t="s">
        <v>191</v>
      </c>
      <c r="AU210" s="165" t="s">
        <v>81</v>
      </c>
      <c r="AV210" s="13" t="s">
        <v>81</v>
      </c>
      <c r="AW210" s="13" t="s">
        <v>33</v>
      </c>
      <c r="AX210" s="13" t="s">
        <v>72</v>
      </c>
      <c r="AY210" s="165" t="s">
        <v>182</v>
      </c>
    </row>
    <row r="211" spans="2:51" s="13" customFormat="1" ht="12">
      <c r="B211" s="164"/>
      <c r="D211" s="159" t="s">
        <v>191</v>
      </c>
      <c r="E211" s="165" t="s">
        <v>3</v>
      </c>
      <c r="F211" s="166" t="s">
        <v>335</v>
      </c>
      <c r="H211" s="167">
        <v>-9.12</v>
      </c>
      <c r="I211" s="168"/>
      <c r="L211" s="164"/>
      <c r="M211" s="169"/>
      <c r="N211" s="170"/>
      <c r="O211" s="170"/>
      <c r="P211" s="170"/>
      <c r="Q211" s="170"/>
      <c r="R211" s="170"/>
      <c r="S211" s="170"/>
      <c r="T211" s="171"/>
      <c r="AT211" s="165" t="s">
        <v>191</v>
      </c>
      <c r="AU211" s="165" t="s">
        <v>81</v>
      </c>
      <c r="AV211" s="13" t="s">
        <v>81</v>
      </c>
      <c r="AW211" s="13" t="s">
        <v>33</v>
      </c>
      <c r="AX211" s="13" t="s">
        <v>72</v>
      </c>
      <c r="AY211" s="165" t="s">
        <v>182</v>
      </c>
    </row>
    <row r="212" spans="2:51" s="14" customFormat="1" ht="12">
      <c r="B212" s="172"/>
      <c r="D212" s="159" t="s">
        <v>191</v>
      </c>
      <c r="E212" s="173" t="s">
        <v>3</v>
      </c>
      <c r="F212" s="174" t="s">
        <v>211</v>
      </c>
      <c r="H212" s="175">
        <v>106.67999999999999</v>
      </c>
      <c r="I212" s="176"/>
      <c r="L212" s="172"/>
      <c r="M212" s="177"/>
      <c r="N212" s="178"/>
      <c r="O212" s="178"/>
      <c r="P212" s="178"/>
      <c r="Q212" s="178"/>
      <c r="R212" s="178"/>
      <c r="S212" s="178"/>
      <c r="T212" s="179"/>
      <c r="AT212" s="173" t="s">
        <v>191</v>
      </c>
      <c r="AU212" s="173" t="s">
        <v>81</v>
      </c>
      <c r="AV212" s="14" t="s">
        <v>189</v>
      </c>
      <c r="AW212" s="14" t="s">
        <v>33</v>
      </c>
      <c r="AX212" s="14" t="s">
        <v>79</v>
      </c>
      <c r="AY212" s="173" t="s">
        <v>182</v>
      </c>
    </row>
    <row r="213" spans="1:65" s="2" customFormat="1" ht="22.8">
      <c r="A213" s="34"/>
      <c r="B213" s="145"/>
      <c r="C213" s="146" t="s">
        <v>336</v>
      </c>
      <c r="D213" s="146" t="s">
        <v>184</v>
      </c>
      <c r="E213" s="147" t="s">
        <v>337</v>
      </c>
      <c r="F213" s="148" t="s">
        <v>338</v>
      </c>
      <c r="G213" s="149" t="s">
        <v>113</v>
      </c>
      <c r="H213" s="150">
        <v>11.5</v>
      </c>
      <c r="I213" s="151"/>
      <c r="J213" s="152">
        <f>ROUND(I213*H213,2)</f>
        <v>0</v>
      </c>
      <c r="K213" s="148" t="s">
        <v>188</v>
      </c>
      <c r="L213" s="35"/>
      <c r="M213" s="153" t="s">
        <v>3</v>
      </c>
      <c r="N213" s="154" t="s">
        <v>43</v>
      </c>
      <c r="O213" s="55"/>
      <c r="P213" s="155">
        <f>O213*H213</f>
        <v>0</v>
      </c>
      <c r="Q213" s="155">
        <v>0.08731</v>
      </c>
      <c r="R213" s="155">
        <f>Q213*H213</f>
        <v>1.004065</v>
      </c>
      <c r="S213" s="155">
        <v>0</v>
      </c>
      <c r="T213" s="15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7" t="s">
        <v>189</v>
      </c>
      <c r="AT213" s="157" t="s">
        <v>184</v>
      </c>
      <c r="AU213" s="157" t="s">
        <v>81</v>
      </c>
      <c r="AY213" s="19" t="s">
        <v>182</v>
      </c>
      <c r="BE213" s="158">
        <f>IF(N213="základní",J213,0)</f>
        <v>0</v>
      </c>
      <c r="BF213" s="158">
        <f>IF(N213="snížená",J213,0)</f>
        <v>0</v>
      </c>
      <c r="BG213" s="158">
        <f>IF(N213="zákl. přenesená",J213,0)</f>
        <v>0</v>
      </c>
      <c r="BH213" s="158">
        <f>IF(N213="sníž. přenesená",J213,0)</f>
        <v>0</v>
      </c>
      <c r="BI213" s="158">
        <f>IF(N213="nulová",J213,0)</f>
        <v>0</v>
      </c>
      <c r="BJ213" s="19" t="s">
        <v>79</v>
      </c>
      <c r="BK213" s="158">
        <f>ROUND(I213*H213,2)</f>
        <v>0</v>
      </c>
      <c r="BL213" s="19" t="s">
        <v>189</v>
      </c>
      <c r="BM213" s="157" t="s">
        <v>339</v>
      </c>
    </row>
    <row r="214" spans="1:47" s="2" customFormat="1" ht="12">
      <c r="A214" s="34"/>
      <c r="B214" s="35"/>
      <c r="C214" s="34"/>
      <c r="D214" s="159" t="s">
        <v>120</v>
      </c>
      <c r="E214" s="34"/>
      <c r="F214" s="160" t="s">
        <v>338</v>
      </c>
      <c r="G214" s="34"/>
      <c r="H214" s="34"/>
      <c r="I214" s="161"/>
      <c r="J214" s="34"/>
      <c r="K214" s="34"/>
      <c r="L214" s="35"/>
      <c r="M214" s="162"/>
      <c r="N214" s="163"/>
      <c r="O214" s="55"/>
      <c r="P214" s="55"/>
      <c r="Q214" s="55"/>
      <c r="R214" s="55"/>
      <c r="S214" s="55"/>
      <c r="T214" s="5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9" t="s">
        <v>120</v>
      </c>
      <c r="AU214" s="19" t="s">
        <v>81</v>
      </c>
    </row>
    <row r="215" spans="2:51" s="13" customFormat="1" ht="12">
      <c r="B215" s="164"/>
      <c r="D215" s="159" t="s">
        <v>191</v>
      </c>
      <c r="E215" s="165" t="s">
        <v>3</v>
      </c>
      <c r="F215" s="166" t="s">
        <v>340</v>
      </c>
      <c r="H215" s="167">
        <v>11.5</v>
      </c>
      <c r="I215" s="168"/>
      <c r="L215" s="164"/>
      <c r="M215" s="169"/>
      <c r="N215" s="170"/>
      <c r="O215" s="170"/>
      <c r="P215" s="170"/>
      <c r="Q215" s="170"/>
      <c r="R215" s="170"/>
      <c r="S215" s="170"/>
      <c r="T215" s="171"/>
      <c r="AT215" s="165" t="s">
        <v>191</v>
      </c>
      <c r="AU215" s="165" t="s">
        <v>81</v>
      </c>
      <c r="AV215" s="13" t="s">
        <v>81</v>
      </c>
      <c r="AW215" s="13" t="s">
        <v>33</v>
      </c>
      <c r="AX215" s="13" t="s">
        <v>79</v>
      </c>
      <c r="AY215" s="165" t="s">
        <v>182</v>
      </c>
    </row>
    <row r="216" spans="1:65" s="2" customFormat="1" ht="21.75" customHeight="1">
      <c r="A216" s="34"/>
      <c r="B216" s="145"/>
      <c r="C216" s="146" t="s">
        <v>341</v>
      </c>
      <c r="D216" s="146" t="s">
        <v>184</v>
      </c>
      <c r="E216" s="147" t="s">
        <v>342</v>
      </c>
      <c r="F216" s="148" t="s">
        <v>343</v>
      </c>
      <c r="G216" s="149" t="s">
        <v>344</v>
      </c>
      <c r="H216" s="150">
        <v>16</v>
      </c>
      <c r="I216" s="151"/>
      <c r="J216" s="152">
        <f>ROUND(I216*H216,2)</f>
        <v>0</v>
      </c>
      <c r="K216" s="148" t="s">
        <v>188</v>
      </c>
      <c r="L216" s="35"/>
      <c r="M216" s="153" t="s">
        <v>3</v>
      </c>
      <c r="N216" s="154" t="s">
        <v>43</v>
      </c>
      <c r="O216" s="55"/>
      <c r="P216" s="155">
        <f>O216*H216</f>
        <v>0</v>
      </c>
      <c r="Q216" s="155">
        <v>0.03655</v>
      </c>
      <c r="R216" s="155">
        <f>Q216*H216</f>
        <v>0.5848</v>
      </c>
      <c r="S216" s="155">
        <v>0</v>
      </c>
      <c r="T216" s="15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7" t="s">
        <v>189</v>
      </c>
      <c r="AT216" s="157" t="s">
        <v>184</v>
      </c>
      <c r="AU216" s="157" t="s">
        <v>81</v>
      </c>
      <c r="AY216" s="19" t="s">
        <v>182</v>
      </c>
      <c r="BE216" s="158">
        <f>IF(N216="základní",J216,0)</f>
        <v>0</v>
      </c>
      <c r="BF216" s="158">
        <f>IF(N216="snížená",J216,0)</f>
        <v>0</v>
      </c>
      <c r="BG216" s="158">
        <f>IF(N216="zákl. přenesená",J216,0)</f>
        <v>0</v>
      </c>
      <c r="BH216" s="158">
        <f>IF(N216="sníž. přenesená",J216,0)</f>
        <v>0</v>
      </c>
      <c r="BI216" s="158">
        <f>IF(N216="nulová",J216,0)</f>
        <v>0</v>
      </c>
      <c r="BJ216" s="19" t="s">
        <v>79</v>
      </c>
      <c r="BK216" s="158">
        <f>ROUND(I216*H216,2)</f>
        <v>0</v>
      </c>
      <c r="BL216" s="19" t="s">
        <v>189</v>
      </c>
      <c r="BM216" s="157" t="s">
        <v>345</v>
      </c>
    </row>
    <row r="217" spans="1:47" s="2" customFormat="1" ht="12">
      <c r="A217" s="34"/>
      <c r="B217" s="35"/>
      <c r="C217" s="34"/>
      <c r="D217" s="159" t="s">
        <v>120</v>
      </c>
      <c r="E217" s="34"/>
      <c r="F217" s="160" t="s">
        <v>343</v>
      </c>
      <c r="G217" s="34"/>
      <c r="H217" s="34"/>
      <c r="I217" s="161"/>
      <c r="J217" s="34"/>
      <c r="K217" s="34"/>
      <c r="L217" s="35"/>
      <c r="M217" s="162"/>
      <c r="N217" s="163"/>
      <c r="O217" s="55"/>
      <c r="P217" s="55"/>
      <c r="Q217" s="55"/>
      <c r="R217" s="55"/>
      <c r="S217" s="55"/>
      <c r="T217" s="56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9" t="s">
        <v>120</v>
      </c>
      <c r="AU217" s="19" t="s">
        <v>81</v>
      </c>
    </row>
    <row r="218" spans="2:51" s="13" customFormat="1" ht="12">
      <c r="B218" s="164"/>
      <c r="D218" s="159" t="s">
        <v>191</v>
      </c>
      <c r="E218" s="165" t="s">
        <v>3</v>
      </c>
      <c r="F218" s="166" t="s">
        <v>346</v>
      </c>
      <c r="H218" s="167">
        <v>16</v>
      </c>
      <c r="I218" s="168"/>
      <c r="L218" s="164"/>
      <c r="M218" s="169"/>
      <c r="N218" s="170"/>
      <c r="O218" s="170"/>
      <c r="P218" s="170"/>
      <c r="Q218" s="170"/>
      <c r="R218" s="170"/>
      <c r="S218" s="170"/>
      <c r="T218" s="171"/>
      <c r="AT218" s="165" t="s">
        <v>191</v>
      </c>
      <c r="AU218" s="165" t="s">
        <v>81</v>
      </c>
      <c r="AV218" s="13" t="s">
        <v>81</v>
      </c>
      <c r="AW218" s="13" t="s">
        <v>33</v>
      </c>
      <c r="AX218" s="13" t="s">
        <v>79</v>
      </c>
      <c r="AY218" s="165" t="s">
        <v>182</v>
      </c>
    </row>
    <row r="219" spans="1:65" s="2" customFormat="1" ht="21.75" customHeight="1">
      <c r="A219" s="34"/>
      <c r="B219" s="145"/>
      <c r="C219" s="146" t="s">
        <v>347</v>
      </c>
      <c r="D219" s="146" t="s">
        <v>184</v>
      </c>
      <c r="E219" s="147" t="s">
        <v>348</v>
      </c>
      <c r="F219" s="148" t="s">
        <v>349</v>
      </c>
      <c r="G219" s="149" t="s">
        <v>344</v>
      </c>
      <c r="H219" s="150">
        <v>19</v>
      </c>
      <c r="I219" s="151"/>
      <c r="J219" s="152">
        <f>ROUND(I219*H219,2)</f>
        <v>0</v>
      </c>
      <c r="K219" s="148" t="s">
        <v>188</v>
      </c>
      <c r="L219" s="35"/>
      <c r="M219" s="153" t="s">
        <v>3</v>
      </c>
      <c r="N219" s="154" t="s">
        <v>43</v>
      </c>
      <c r="O219" s="55"/>
      <c r="P219" s="155">
        <f>O219*H219</f>
        <v>0</v>
      </c>
      <c r="Q219" s="155">
        <v>0.04555</v>
      </c>
      <c r="R219" s="155">
        <f>Q219*H219</f>
        <v>0.86545</v>
      </c>
      <c r="S219" s="155">
        <v>0</v>
      </c>
      <c r="T219" s="15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7" t="s">
        <v>189</v>
      </c>
      <c r="AT219" s="157" t="s">
        <v>184</v>
      </c>
      <c r="AU219" s="157" t="s">
        <v>81</v>
      </c>
      <c r="AY219" s="19" t="s">
        <v>182</v>
      </c>
      <c r="BE219" s="158">
        <f>IF(N219="základní",J219,0)</f>
        <v>0</v>
      </c>
      <c r="BF219" s="158">
        <f>IF(N219="snížená",J219,0)</f>
        <v>0</v>
      </c>
      <c r="BG219" s="158">
        <f>IF(N219="zákl. přenesená",J219,0)</f>
        <v>0</v>
      </c>
      <c r="BH219" s="158">
        <f>IF(N219="sníž. přenesená",J219,0)</f>
        <v>0</v>
      </c>
      <c r="BI219" s="158">
        <f>IF(N219="nulová",J219,0)</f>
        <v>0</v>
      </c>
      <c r="BJ219" s="19" t="s">
        <v>79</v>
      </c>
      <c r="BK219" s="158">
        <f>ROUND(I219*H219,2)</f>
        <v>0</v>
      </c>
      <c r="BL219" s="19" t="s">
        <v>189</v>
      </c>
      <c r="BM219" s="157" t="s">
        <v>350</v>
      </c>
    </row>
    <row r="220" spans="1:47" s="2" customFormat="1" ht="12">
      <c r="A220" s="34"/>
      <c r="B220" s="35"/>
      <c r="C220" s="34"/>
      <c r="D220" s="159" t="s">
        <v>120</v>
      </c>
      <c r="E220" s="34"/>
      <c r="F220" s="160" t="s">
        <v>349</v>
      </c>
      <c r="G220" s="34"/>
      <c r="H220" s="34"/>
      <c r="I220" s="161"/>
      <c r="J220" s="34"/>
      <c r="K220" s="34"/>
      <c r="L220" s="35"/>
      <c r="M220" s="162"/>
      <c r="N220" s="163"/>
      <c r="O220" s="55"/>
      <c r="P220" s="55"/>
      <c r="Q220" s="55"/>
      <c r="R220" s="55"/>
      <c r="S220" s="55"/>
      <c r="T220" s="56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9" t="s">
        <v>120</v>
      </c>
      <c r="AU220" s="19" t="s">
        <v>81</v>
      </c>
    </row>
    <row r="221" spans="2:51" s="13" customFormat="1" ht="12">
      <c r="B221" s="164"/>
      <c r="D221" s="159" t="s">
        <v>191</v>
      </c>
      <c r="E221" s="165" t="s">
        <v>3</v>
      </c>
      <c r="F221" s="166" t="s">
        <v>351</v>
      </c>
      <c r="H221" s="167">
        <v>12</v>
      </c>
      <c r="I221" s="168"/>
      <c r="L221" s="164"/>
      <c r="M221" s="169"/>
      <c r="N221" s="170"/>
      <c r="O221" s="170"/>
      <c r="P221" s="170"/>
      <c r="Q221" s="170"/>
      <c r="R221" s="170"/>
      <c r="S221" s="170"/>
      <c r="T221" s="171"/>
      <c r="AT221" s="165" t="s">
        <v>191</v>
      </c>
      <c r="AU221" s="165" t="s">
        <v>81</v>
      </c>
      <c r="AV221" s="13" t="s">
        <v>81</v>
      </c>
      <c r="AW221" s="13" t="s">
        <v>33</v>
      </c>
      <c r="AX221" s="13" t="s">
        <v>72</v>
      </c>
      <c r="AY221" s="165" t="s">
        <v>182</v>
      </c>
    </row>
    <row r="222" spans="2:51" s="13" customFormat="1" ht="12">
      <c r="B222" s="164"/>
      <c r="D222" s="159" t="s">
        <v>191</v>
      </c>
      <c r="E222" s="165" t="s">
        <v>3</v>
      </c>
      <c r="F222" s="166" t="s">
        <v>352</v>
      </c>
      <c r="H222" s="167">
        <v>3</v>
      </c>
      <c r="I222" s="168"/>
      <c r="L222" s="164"/>
      <c r="M222" s="169"/>
      <c r="N222" s="170"/>
      <c r="O222" s="170"/>
      <c r="P222" s="170"/>
      <c r="Q222" s="170"/>
      <c r="R222" s="170"/>
      <c r="S222" s="170"/>
      <c r="T222" s="171"/>
      <c r="AT222" s="165" t="s">
        <v>191</v>
      </c>
      <c r="AU222" s="165" t="s">
        <v>81</v>
      </c>
      <c r="AV222" s="13" t="s">
        <v>81</v>
      </c>
      <c r="AW222" s="13" t="s">
        <v>33</v>
      </c>
      <c r="AX222" s="13" t="s">
        <v>72</v>
      </c>
      <c r="AY222" s="165" t="s">
        <v>182</v>
      </c>
    </row>
    <row r="223" spans="2:51" s="13" customFormat="1" ht="12">
      <c r="B223" s="164"/>
      <c r="D223" s="159" t="s">
        <v>191</v>
      </c>
      <c r="E223" s="165" t="s">
        <v>3</v>
      </c>
      <c r="F223" s="166" t="s">
        <v>353</v>
      </c>
      <c r="H223" s="167">
        <v>2</v>
      </c>
      <c r="I223" s="168"/>
      <c r="L223" s="164"/>
      <c r="M223" s="169"/>
      <c r="N223" s="170"/>
      <c r="O223" s="170"/>
      <c r="P223" s="170"/>
      <c r="Q223" s="170"/>
      <c r="R223" s="170"/>
      <c r="S223" s="170"/>
      <c r="T223" s="171"/>
      <c r="AT223" s="165" t="s">
        <v>191</v>
      </c>
      <c r="AU223" s="165" t="s">
        <v>81</v>
      </c>
      <c r="AV223" s="13" t="s">
        <v>81</v>
      </c>
      <c r="AW223" s="13" t="s">
        <v>33</v>
      </c>
      <c r="AX223" s="13" t="s">
        <v>72</v>
      </c>
      <c r="AY223" s="165" t="s">
        <v>182</v>
      </c>
    </row>
    <row r="224" spans="2:51" s="13" customFormat="1" ht="12">
      <c r="B224" s="164"/>
      <c r="D224" s="159" t="s">
        <v>191</v>
      </c>
      <c r="E224" s="165" t="s">
        <v>3</v>
      </c>
      <c r="F224" s="166" t="s">
        <v>354</v>
      </c>
      <c r="H224" s="167">
        <v>2</v>
      </c>
      <c r="I224" s="168"/>
      <c r="L224" s="164"/>
      <c r="M224" s="169"/>
      <c r="N224" s="170"/>
      <c r="O224" s="170"/>
      <c r="P224" s="170"/>
      <c r="Q224" s="170"/>
      <c r="R224" s="170"/>
      <c r="S224" s="170"/>
      <c r="T224" s="171"/>
      <c r="AT224" s="165" t="s">
        <v>191</v>
      </c>
      <c r="AU224" s="165" t="s">
        <v>81</v>
      </c>
      <c r="AV224" s="13" t="s">
        <v>81</v>
      </c>
      <c r="AW224" s="13" t="s">
        <v>33</v>
      </c>
      <c r="AX224" s="13" t="s">
        <v>72</v>
      </c>
      <c r="AY224" s="165" t="s">
        <v>182</v>
      </c>
    </row>
    <row r="225" spans="2:51" s="14" customFormat="1" ht="12">
      <c r="B225" s="172"/>
      <c r="D225" s="159" t="s">
        <v>191</v>
      </c>
      <c r="E225" s="173" t="s">
        <v>3</v>
      </c>
      <c r="F225" s="174" t="s">
        <v>211</v>
      </c>
      <c r="H225" s="175">
        <v>19</v>
      </c>
      <c r="I225" s="176"/>
      <c r="L225" s="172"/>
      <c r="M225" s="177"/>
      <c r="N225" s="178"/>
      <c r="O225" s="178"/>
      <c r="P225" s="178"/>
      <c r="Q225" s="178"/>
      <c r="R225" s="178"/>
      <c r="S225" s="178"/>
      <c r="T225" s="179"/>
      <c r="AT225" s="173" t="s">
        <v>191</v>
      </c>
      <c r="AU225" s="173" t="s">
        <v>81</v>
      </c>
      <c r="AV225" s="14" t="s">
        <v>189</v>
      </c>
      <c r="AW225" s="14" t="s">
        <v>33</v>
      </c>
      <c r="AX225" s="14" t="s">
        <v>79</v>
      </c>
      <c r="AY225" s="173" t="s">
        <v>182</v>
      </c>
    </row>
    <row r="226" spans="1:65" s="2" customFormat="1" ht="21.75" customHeight="1">
      <c r="A226" s="34"/>
      <c r="B226" s="145"/>
      <c r="C226" s="146" t="s">
        <v>355</v>
      </c>
      <c r="D226" s="146" t="s">
        <v>184</v>
      </c>
      <c r="E226" s="147" t="s">
        <v>356</v>
      </c>
      <c r="F226" s="148" t="s">
        <v>357</v>
      </c>
      <c r="G226" s="149" t="s">
        <v>344</v>
      </c>
      <c r="H226" s="150">
        <v>4</v>
      </c>
      <c r="I226" s="151"/>
      <c r="J226" s="152">
        <f>ROUND(I226*H226,2)</f>
        <v>0</v>
      </c>
      <c r="K226" s="148" t="s">
        <v>188</v>
      </c>
      <c r="L226" s="35"/>
      <c r="M226" s="153" t="s">
        <v>3</v>
      </c>
      <c r="N226" s="154" t="s">
        <v>43</v>
      </c>
      <c r="O226" s="55"/>
      <c r="P226" s="155">
        <f>O226*H226</f>
        <v>0</v>
      </c>
      <c r="Q226" s="155">
        <v>0.05455</v>
      </c>
      <c r="R226" s="155">
        <f>Q226*H226</f>
        <v>0.2182</v>
      </c>
      <c r="S226" s="155">
        <v>0</v>
      </c>
      <c r="T226" s="15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57" t="s">
        <v>189</v>
      </c>
      <c r="AT226" s="157" t="s">
        <v>184</v>
      </c>
      <c r="AU226" s="157" t="s">
        <v>81</v>
      </c>
      <c r="AY226" s="19" t="s">
        <v>182</v>
      </c>
      <c r="BE226" s="158">
        <f>IF(N226="základní",J226,0)</f>
        <v>0</v>
      </c>
      <c r="BF226" s="158">
        <f>IF(N226="snížená",J226,0)</f>
        <v>0</v>
      </c>
      <c r="BG226" s="158">
        <f>IF(N226="zákl. přenesená",J226,0)</f>
        <v>0</v>
      </c>
      <c r="BH226" s="158">
        <f>IF(N226="sníž. přenesená",J226,0)</f>
        <v>0</v>
      </c>
      <c r="BI226" s="158">
        <f>IF(N226="nulová",J226,0)</f>
        <v>0</v>
      </c>
      <c r="BJ226" s="19" t="s">
        <v>79</v>
      </c>
      <c r="BK226" s="158">
        <f>ROUND(I226*H226,2)</f>
        <v>0</v>
      </c>
      <c r="BL226" s="19" t="s">
        <v>189</v>
      </c>
      <c r="BM226" s="157" t="s">
        <v>358</v>
      </c>
    </row>
    <row r="227" spans="1:47" s="2" customFormat="1" ht="12">
      <c r="A227" s="34"/>
      <c r="B227" s="35"/>
      <c r="C227" s="34"/>
      <c r="D227" s="159" t="s">
        <v>120</v>
      </c>
      <c r="E227" s="34"/>
      <c r="F227" s="160" t="s">
        <v>357</v>
      </c>
      <c r="G227" s="34"/>
      <c r="H227" s="34"/>
      <c r="I227" s="161"/>
      <c r="J227" s="34"/>
      <c r="K227" s="34"/>
      <c r="L227" s="35"/>
      <c r="M227" s="162"/>
      <c r="N227" s="163"/>
      <c r="O227" s="55"/>
      <c r="P227" s="55"/>
      <c r="Q227" s="55"/>
      <c r="R227" s="55"/>
      <c r="S227" s="55"/>
      <c r="T227" s="56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9" t="s">
        <v>120</v>
      </c>
      <c r="AU227" s="19" t="s">
        <v>81</v>
      </c>
    </row>
    <row r="228" spans="2:51" s="13" customFormat="1" ht="12">
      <c r="B228" s="164"/>
      <c r="D228" s="159" t="s">
        <v>191</v>
      </c>
      <c r="E228" s="165" t="s">
        <v>3</v>
      </c>
      <c r="F228" s="166" t="s">
        <v>359</v>
      </c>
      <c r="H228" s="167">
        <v>4</v>
      </c>
      <c r="I228" s="168"/>
      <c r="L228" s="164"/>
      <c r="M228" s="169"/>
      <c r="N228" s="170"/>
      <c r="O228" s="170"/>
      <c r="P228" s="170"/>
      <c r="Q228" s="170"/>
      <c r="R228" s="170"/>
      <c r="S228" s="170"/>
      <c r="T228" s="171"/>
      <c r="AT228" s="165" t="s">
        <v>191</v>
      </c>
      <c r="AU228" s="165" t="s">
        <v>81</v>
      </c>
      <c r="AV228" s="13" t="s">
        <v>81</v>
      </c>
      <c r="AW228" s="13" t="s">
        <v>33</v>
      </c>
      <c r="AX228" s="13" t="s">
        <v>79</v>
      </c>
      <c r="AY228" s="165" t="s">
        <v>182</v>
      </c>
    </row>
    <row r="229" spans="1:65" s="2" customFormat="1" ht="21.75" customHeight="1">
      <c r="A229" s="34"/>
      <c r="B229" s="145"/>
      <c r="C229" s="146" t="s">
        <v>360</v>
      </c>
      <c r="D229" s="146" t="s">
        <v>184</v>
      </c>
      <c r="E229" s="147" t="s">
        <v>361</v>
      </c>
      <c r="F229" s="148" t="s">
        <v>362</v>
      </c>
      <c r="G229" s="149" t="s">
        <v>344</v>
      </c>
      <c r="H229" s="150">
        <v>4</v>
      </c>
      <c r="I229" s="151"/>
      <c r="J229" s="152">
        <f>ROUND(I229*H229,2)</f>
        <v>0</v>
      </c>
      <c r="K229" s="148" t="s">
        <v>188</v>
      </c>
      <c r="L229" s="35"/>
      <c r="M229" s="153" t="s">
        <v>3</v>
      </c>
      <c r="N229" s="154" t="s">
        <v>43</v>
      </c>
      <c r="O229" s="55"/>
      <c r="P229" s="155">
        <f>O229*H229</f>
        <v>0</v>
      </c>
      <c r="Q229" s="155">
        <v>0.09105</v>
      </c>
      <c r="R229" s="155">
        <f>Q229*H229</f>
        <v>0.3642</v>
      </c>
      <c r="S229" s="155">
        <v>0</v>
      </c>
      <c r="T229" s="15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57" t="s">
        <v>189</v>
      </c>
      <c r="AT229" s="157" t="s">
        <v>184</v>
      </c>
      <c r="AU229" s="157" t="s">
        <v>81</v>
      </c>
      <c r="AY229" s="19" t="s">
        <v>182</v>
      </c>
      <c r="BE229" s="158">
        <f>IF(N229="základní",J229,0)</f>
        <v>0</v>
      </c>
      <c r="BF229" s="158">
        <f>IF(N229="snížená",J229,0)</f>
        <v>0</v>
      </c>
      <c r="BG229" s="158">
        <f>IF(N229="zákl. přenesená",J229,0)</f>
        <v>0</v>
      </c>
      <c r="BH229" s="158">
        <f>IF(N229="sníž. přenesená",J229,0)</f>
        <v>0</v>
      </c>
      <c r="BI229" s="158">
        <f>IF(N229="nulová",J229,0)</f>
        <v>0</v>
      </c>
      <c r="BJ229" s="19" t="s">
        <v>79</v>
      </c>
      <c r="BK229" s="158">
        <f>ROUND(I229*H229,2)</f>
        <v>0</v>
      </c>
      <c r="BL229" s="19" t="s">
        <v>189</v>
      </c>
      <c r="BM229" s="157" t="s">
        <v>363</v>
      </c>
    </row>
    <row r="230" spans="1:47" s="2" customFormat="1" ht="12">
      <c r="A230" s="34"/>
      <c r="B230" s="35"/>
      <c r="C230" s="34"/>
      <c r="D230" s="159" t="s">
        <v>120</v>
      </c>
      <c r="E230" s="34"/>
      <c r="F230" s="160" t="s">
        <v>362</v>
      </c>
      <c r="G230" s="34"/>
      <c r="H230" s="34"/>
      <c r="I230" s="161"/>
      <c r="J230" s="34"/>
      <c r="K230" s="34"/>
      <c r="L230" s="35"/>
      <c r="M230" s="162"/>
      <c r="N230" s="163"/>
      <c r="O230" s="55"/>
      <c r="P230" s="55"/>
      <c r="Q230" s="55"/>
      <c r="R230" s="55"/>
      <c r="S230" s="55"/>
      <c r="T230" s="56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9" t="s">
        <v>120</v>
      </c>
      <c r="AU230" s="19" t="s">
        <v>81</v>
      </c>
    </row>
    <row r="231" spans="2:51" s="13" customFormat="1" ht="12">
      <c r="B231" s="164"/>
      <c r="D231" s="159" t="s">
        <v>191</v>
      </c>
      <c r="E231" s="165" t="s">
        <v>3</v>
      </c>
      <c r="F231" s="166" t="s">
        <v>364</v>
      </c>
      <c r="H231" s="167">
        <v>4</v>
      </c>
      <c r="I231" s="168"/>
      <c r="L231" s="164"/>
      <c r="M231" s="169"/>
      <c r="N231" s="170"/>
      <c r="O231" s="170"/>
      <c r="P231" s="170"/>
      <c r="Q231" s="170"/>
      <c r="R231" s="170"/>
      <c r="S231" s="170"/>
      <c r="T231" s="171"/>
      <c r="AT231" s="165" t="s">
        <v>191</v>
      </c>
      <c r="AU231" s="165" t="s">
        <v>81</v>
      </c>
      <c r="AV231" s="13" t="s">
        <v>81</v>
      </c>
      <c r="AW231" s="13" t="s">
        <v>33</v>
      </c>
      <c r="AX231" s="13" t="s">
        <v>79</v>
      </c>
      <c r="AY231" s="165" t="s">
        <v>182</v>
      </c>
    </row>
    <row r="232" spans="1:65" s="2" customFormat="1" ht="16.5" customHeight="1">
      <c r="A232" s="34"/>
      <c r="B232" s="145"/>
      <c r="C232" s="146" t="s">
        <v>365</v>
      </c>
      <c r="D232" s="146" t="s">
        <v>184</v>
      </c>
      <c r="E232" s="147" t="s">
        <v>366</v>
      </c>
      <c r="F232" s="148" t="s">
        <v>367</v>
      </c>
      <c r="G232" s="149" t="s">
        <v>117</v>
      </c>
      <c r="H232" s="150">
        <v>14.25</v>
      </c>
      <c r="I232" s="151"/>
      <c r="J232" s="152">
        <f>ROUND(I232*H232,2)</f>
        <v>0</v>
      </c>
      <c r="K232" s="148" t="s">
        <v>188</v>
      </c>
      <c r="L232" s="35"/>
      <c r="M232" s="153" t="s">
        <v>3</v>
      </c>
      <c r="N232" s="154" t="s">
        <v>43</v>
      </c>
      <c r="O232" s="55"/>
      <c r="P232" s="155">
        <f>O232*H232</f>
        <v>0</v>
      </c>
      <c r="Q232" s="155">
        <v>0.00038</v>
      </c>
      <c r="R232" s="155">
        <f>Q232*H232</f>
        <v>0.0054150000000000005</v>
      </c>
      <c r="S232" s="155">
        <v>0</v>
      </c>
      <c r="T232" s="15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57" t="s">
        <v>189</v>
      </c>
      <c r="AT232" s="157" t="s">
        <v>184</v>
      </c>
      <c r="AU232" s="157" t="s">
        <v>81</v>
      </c>
      <c r="AY232" s="19" t="s">
        <v>182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9" t="s">
        <v>79</v>
      </c>
      <c r="BK232" s="158">
        <f>ROUND(I232*H232,2)</f>
        <v>0</v>
      </c>
      <c r="BL232" s="19" t="s">
        <v>189</v>
      </c>
      <c r="BM232" s="157" t="s">
        <v>368</v>
      </c>
    </row>
    <row r="233" spans="1:47" s="2" customFormat="1" ht="12">
      <c r="A233" s="34"/>
      <c r="B233" s="35"/>
      <c r="C233" s="34"/>
      <c r="D233" s="159" t="s">
        <v>120</v>
      </c>
      <c r="E233" s="34"/>
      <c r="F233" s="160" t="s">
        <v>367</v>
      </c>
      <c r="G233" s="34"/>
      <c r="H233" s="34"/>
      <c r="I233" s="161"/>
      <c r="J233" s="34"/>
      <c r="K233" s="34"/>
      <c r="L233" s="35"/>
      <c r="M233" s="162"/>
      <c r="N233" s="163"/>
      <c r="O233" s="55"/>
      <c r="P233" s="55"/>
      <c r="Q233" s="55"/>
      <c r="R233" s="55"/>
      <c r="S233" s="55"/>
      <c r="T233" s="56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9" t="s">
        <v>120</v>
      </c>
      <c r="AU233" s="19" t="s">
        <v>81</v>
      </c>
    </row>
    <row r="234" spans="2:51" s="13" customFormat="1" ht="12">
      <c r="B234" s="164"/>
      <c r="D234" s="159" t="s">
        <v>191</v>
      </c>
      <c r="E234" s="165" t="s">
        <v>3</v>
      </c>
      <c r="F234" s="166" t="s">
        <v>369</v>
      </c>
      <c r="H234" s="167">
        <v>14.25</v>
      </c>
      <c r="I234" s="168"/>
      <c r="L234" s="164"/>
      <c r="M234" s="169"/>
      <c r="N234" s="170"/>
      <c r="O234" s="170"/>
      <c r="P234" s="170"/>
      <c r="Q234" s="170"/>
      <c r="R234" s="170"/>
      <c r="S234" s="170"/>
      <c r="T234" s="171"/>
      <c r="AT234" s="165" t="s">
        <v>191</v>
      </c>
      <c r="AU234" s="165" t="s">
        <v>81</v>
      </c>
      <c r="AV234" s="13" t="s">
        <v>81</v>
      </c>
      <c r="AW234" s="13" t="s">
        <v>33</v>
      </c>
      <c r="AX234" s="13" t="s">
        <v>79</v>
      </c>
      <c r="AY234" s="165" t="s">
        <v>182</v>
      </c>
    </row>
    <row r="235" spans="1:65" s="2" customFormat="1" ht="22.8">
      <c r="A235" s="34"/>
      <c r="B235" s="145"/>
      <c r="C235" s="146" t="s">
        <v>370</v>
      </c>
      <c r="D235" s="146" t="s">
        <v>184</v>
      </c>
      <c r="E235" s="147" t="s">
        <v>371</v>
      </c>
      <c r="F235" s="148" t="s">
        <v>372</v>
      </c>
      <c r="G235" s="149" t="s">
        <v>122</v>
      </c>
      <c r="H235" s="150">
        <v>5.676</v>
      </c>
      <c r="I235" s="151"/>
      <c r="J235" s="152">
        <f>ROUND(I235*H235,2)</f>
        <v>0</v>
      </c>
      <c r="K235" s="148" t="s">
        <v>188</v>
      </c>
      <c r="L235" s="35"/>
      <c r="M235" s="153" t="s">
        <v>3</v>
      </c>
      <c r="N235" s="154" t="s">
        <v>43</v>
      </c>
      <c r="O235" s="55"/>
      <c r="P235" s="155">
        <f>O235*H235</f>
        <v>0</v>
      </c>
      <c r="Q235" s="155">
        <v>2.32166</v>
      </c>
      <c r="R235" s="155">
        <f>Q235*H235</f>
        <v>13.177742160000001</v>
      </c>
      <c r="S235" s="155">
        <v>0</v>
      </c>
      <c r="T235" s="15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57" t="s">
        <v>189</v>
      </c>
      <c r="AT235" s="157" t="s">
        <v>184</v>
      </c>
      <c r="AU235" s="157" t="s">
        <v>81</v>
      </c>
      <c r="AY235" s="19" t="s">
        <v>182</v>
      </c>
      <c r="BE235" s="158">
        <f>IF(N235="základní",J235,0)</f>
        <v>0</v>
      </c>
      <c r="BF235" s="158">
        <f>IF(N235="snížená",J235,0)</f>
        <v>0</v>
      </c>
      <c r="BG235" s="158">
        <f>IF(N235="zákl. přenesená",J235,0)</f>
        <v>0</v>
      </c>
      <c r="BH235" s="158">
        <f>IF(N235="sníž. přenesená",J235,0)</f>
        <v>0</v>
      </c>
      <c r="BI235" s="158">
        <f>IF(N235="nulová",J235,0)</f>
        <v>0</v>
      </c>
      <c r="BJ235" s="19" t="s">
        <v>79</v>
      </c>
      <c r="BK235" s="158">
        <f>ROUND(I235*H235,2)</f>
        <v>0</v>
      </c>
      <c r="BL235" s="19" t="s">
        <v>189</v>
      </c>
      <c r="BM235" s="157" t="s">
        <v>373</v>
      </c>
    </row>
    <row r="236" spans="1:47" s="2" customFormat="1" ht="19.2">
      <c r="A236" s="34"/>
      <c r="B236" s="35"/>
      <c r="C236" s="34"/>
      <c r="D236" s="159" t="s">
        <v>120</v>
      </c>
      <c r="E236" s="34"/>
      <c r="F236" s="160" t="s">
        <v>372</v>
      </c>
      <c r="G236" s="34"/>
      <c r="H236" s="34"/>
      <c r="I236" s="161"/>
      <c r="J236" s="34"/>
      <c r="K236" s="34"/>
      <c r="L236" s="35"/>
      <c r="M236" s="162"/>
      <c r="N236" s="163"/>
      <c r="O236" s="55"/>
      <c r="P236" s="55"/>
      <c r="Q236" s="55"/>
      <c r="R236" s="55"/>
      <c r="S236" s="55"/>
      <c r="T236" s="56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9" t="s">
        <v>120</v>
      </c>
      <c r="AU236" s="19" t="s">
        <v>81</v>
      </c>
    </row>
    <row r="237" spans="2:51" s="15" customFormat="1" ht="12">
      <c r="B237" s="190"/>
      <c r="D237" s="159" t="s">
        <v>191</v>
      </c>
      <c r="E237" s="191" t="s">
        <v>3</v>
      </c>
      <c r="F237" s="192" t="s">
        <v>374</v>
      </c>
      <c r="H237" s="191" t="s">
        <v>3</v>
      </c>
      <c r="I237" s="193"/>
      <c r="L237" s="190"/>
      <c r="M237" s="194"/>
      <c r="N237" s="195"/>
      <c r="O237" s="195"/>
      <c r="P237" s="195"/>
      <c r="Q237" s="195"/>
      <c r="R237" s="195"/>
      <c r="S237" s="195"/>
      <c r="T237" s="196"/>
      <c r="AT237" s="191" t="s">
        <v>191</v>
      </c>
      <c r="AU237" s="191" t="s">
        <v>81</v>
      </c>
      <c r="AV237" s="15" t="s">
        <v>79</v>
      </c>
      <c r="AW237" s="15" t="s">
        <v>33</v>
      </c>
      <c r="AX237" s="15" t="s">
        <v>72</v>
      </c>
      <c r="AY237" s="191" t="s">
        <v>182</v>
      </c>
    </row>
    <row r="238" spans="2:51" s="13" customFormat="1" ht="12">
      <c r="B238" s="164"/>
      <c r="D238" s="159" t="s">
        <v>191</v>
      </c>
      <c r="E238" s="165" t="s">
        <v>3</v>
      </c>
      <c r="F238" s="166" t="s">
        <v>375</v>
      </c>
      <c r="H238" s="167">
        <v>2.187</v>
      </c>
      <c r="I238" s="168"/>
      <c r="L238" s="164"/>
      <c r="M238" s="169"/>
      <c r="N238" s="170"/>
      <c r="O238" s="170"/>
      <c r="P238" s="170"/>
      <c r="Q238" s="170"/>
      <c r="R238" s="170"/>
      <c r="S238" s="170"/>
      <c r="T238" s="171"/>
      <c r="AT238" s="165" t="s">
        <v>191</v>
      </c>
      <c r="AU238" s="165" t="s">
        <v>81</v>
      </c>
      <c r="AV238" s="13" t="s">
        <v>81</v>
      </c>
      <c r="AW238" s="13" t="s">
        <v>33</v>
      </c>
      <c r="AX238" s="13" t="s">
        <v>72</v>
      </c>
      <c r="AY238" s="165" t="s">
        <v>182</v>
      </c>
    </row>
    <row r="239" spans="2:51" s="13" customFormat="1" ht="12">
      <c r="B239" s="164"/>
      <c r="D239" s="159" t="s">
        <v>191</v>
      </c>
      <c r="E239" s="165" t="s">
        <v>3</v>
      </c>
      <c r="F239" s="166" t="s">
        <v>376</v>
      </c>
      <c r="H239" s="167">
        <v>0.891</v>
      </c>
      <c r="I239" s="168"/>
      <c r="L239" s="164"/>
      <c r="M239" s="169"/>
      <c r="N239" s="170"/>
      <c r="O239" s="170"/>
      <c r="P239" s="170"/>
      <c r="Q239" s="170"/>
      <c r="R239" s="170"/>
      <c r="S239" s="170"/>
      <c r="T239" s="171"/>
      <c r="AT239" s="165" t="s">
        <v>191</v>
      </c>
      <c r="AU239" s="165" t="s">
        <v>81</v>
      </c>
      <c r="AV239" s="13" t="s">
        <v>81</v>
      </c>
      <c r="AW239" s="13" t="s">
        <v>33</v>
      </c>
      <c r="AX239" s="13" t="s">
        <v>72</v>
      </c>
      <c r="AY239" s="165" t="s">
        <v>182</v>
      </c>
    </row>
    <row r="240" spans="2:51" s="13" customFormat="1" ht="12">
      <c r="B240" s="164"/>
      <c r="D240" s="159" t="s">
        <v>191</v>
      </c>
      <c r="E240" s="165" t="s">
        <v>3</v>
      </c>
      <c r="F240" s="166" t="s">
        <v>377</v>
      </c>
      <c r="H240" s="167">
        <v>0.924</v>
      </c>
      <c r="I240" s="168"/>
      <c r="L240" s="164"/>
      <c r="M240" s="169"/>
      <c r="N240" s="170"/>
      <c r="O240" s="170"/>
      <c r="P240" s="170"/>
      <c r="Q240" s="170"/>
      <c r="R240" s="170"/>
      <c r="S240" s="170"/>
      <c r="T240" s="171"/>
      <c r="AT240" s="165" t="s">
        <v>191</v>
      </c>
      <c r="AU240" s="165" t="s">
        <v>81</v>
      </c>
      <c r="AV240" s="13" t="s">
        <v>81</v>
      </c>
      <c r="AW240" s="13" t="s">
        <v>33</v>
      </c>
      <c r="AX240" s="13" t="s">
        <v>72</v>
      </c>
      <c r="AY240" s="165" t="s">
        <v>182</v>
      </c>
    </row>
    <row r="241" spans="2:51" s="13" customFormat="1" ht="12">
      <c r="B241" s="164"/>
      <c r="D241" s="159" t="s">
        <v>191</v>
      </c>
      <c r="E241" s="165" t="s">
        <v>3</v>
      </c>
      <c r="F241" s="166" t="s">
        <v>378</v>
      </c>
      <c r="H241" s="167">
        <v>1.674</v>
      </c>
      <c r="I241" s="168"/>
      <c r="L241" s="164"/>
      <c r="M241" s="169"/>
      <c r="N241" s="170"/>
      <c r="O241" s="170"/>
      <c r="P241" s="170"/>
      <c r="Q241" s="170"/>
      <c r="R241" s="170"/>
      <c r="S241" s="170"/>
      <c r="T241" s="171"/>
      <c r="AT241" s="165" t="s">
        <v>191</v>
      </c>
      <c r="AU241" s="165" t="s">
        <v>81</v>
      </c>
      <c r="AV241" s="13" t="s">
        <v>81</v>
      </c>
      <c r="AW241" s="13" t="s">
        <v>33</v>
      </c>
      <c r="AX241" s="13" t="s">
        <v>72</v>
      </c>
      <c r="AY241" s="165" t="s">
        <v>182</v>
      </c>
    </row>
    <row r="242" spans="2:51" s="14" customFormat="1" ht="12">
      <c r="B242" s="172"/>
      <c r="D242" s="159" t="s">
        <v>191</v>
      </c>
      <c r="E242" s="173" t="s">
        <v>3</v>
      </c>
      <c r="F242" s="174" t="s">
        <v>211</v>
      </c>
      <c r="H242" s="175">
        <v>5.676</v>
      </c>
      <c r="I242" s="176"/>
      <c r="L242" s="172"/>
      <c r="M242" s="177"/>
      <c r="N242" s="178"/>
      <c r="O242" s="178"/>
      <c r="P242" s="178"/>
      <c r="Q242" s="178"/>
      <c r="R242" s="178"/>
      <c r="S242" s="178"/>
      <c r="T242" s="179"/>
      <c r="AT242" s="173" t="s">
        <v>191</v>
      </c>
      <c r="AU242" s="173" t="s">
        <v>81</v>
      </c>
      <c r="AV242" s="14" t="s">
        <v>189</v>
      </c>
      <c r="AW242" s="14" t="s">
        <v>33</v>
      </c>
      <c r="AX242" s="14" t="s">
        <v>79</v>
      </c>
      <c r="AY242" s="173" t="s">
        <v>182</v>
      </c>
    </row>
    <row r="243" spans="1:65" s="2" customFormat="1" ht="22.8">
      <c r="A243" s="34"/>
      <c r="B243" s="145"/>
      <c r="C243" s="146" t="s">
        <v>379</v>
      </c>
      <c r="D243" s="146" t="s">
        <v>184</v>
      </c>
      <c r="E243" s="147" t="s">
        <v>380</v>
      </c>
      <c r="F243" s="148" t="s">
        <v>381</v>
      </c>
      <c r="G243" s="149" t="s">
        <v>122</v>
      </c>
      <c r="H243" s="150">
        <v>41.471</v>
      </c>
      <c r="I243" s="151"/>
      <c r="J243" s="152">
        <f>ROUND(I243*H243,2)</f>
        <v>0</v>
      </c>
      <c r="K243" s="148" t="s">
        <v>188</v>
      </c>
      <c r="L243" s="35"/>
      <c r="M243" s="153" t="s">
        <v>3</v>
      </c>
      <c r="N243" s="154" t="s">
        <v>43</v>
      </c>
      <c r="O243" s="55"/>
      <c r="P243" s="155">
        <f>O243*H243</f>
        <v>0</v>
      </c>
      <c r="Q243" s="155">
        <v>2.5143</v>
      </c>
      <c r="R243" s="155">
        <f>Q243*H243</f>
        <v>104.27053529999999</v>
      </c>
      <c r="S243" s="155">
        <v>0</v>
      </c>
      <c r="T243" s="15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57" t="s">
        <v>189</v>
      </c>
      <c r="AT243" s="157" t="s">
        <v>184</v>
      </c>
      <c r="AU243" s="157" t="s">
        <v>81</v>
      </c>
      <c r="AY243" s="19" t="s">
        <v>182</v>
      </c>
      <c r="BE243" s="158">
        <f>IF(N243="základní",J243,0)</f>
        <v>0</v>
      </c>
      <c r="BF243" s="158">
        <f>IF(N243="snížená",J243,0)</f>
        <v>0</v>
      </c>
      <c r="BG243" s="158">
        <f>IF(N243="zákl. přenesená",J243,0)</f>
        <v>0</v>
      </c>
      <c r="BH243" s="158">
        <f>IF(N243="sníž. přenesená",J243,0)</f>
        <v>0</v>
      </c>
      <c r="BI243" s="158">
        <f>IF(N243="nulová",J243,0)</f>
        <v>0</v>
      </c>
      <c r="BJ243" s="19" t="s">
        <v>79</v>
      </c>
      <c r="BK243" s="158">
        <f>ROUND(I243*H243,2)</f>
        <v>0</v>
      </c>
      <c r="BL243" s="19" t="s">
        <v>189</v>
      </c>
      <c r="BM243" s="157" t="s">
        <v>382</v>
      </c>
    </row>
    <row r="244" spans="1:47" s="2" customFormat="1" ht="19.2">
      <c r="A244" s="34"/>
      <c r="B244" s="35"/>
      <c r="C244" s="34"/>
      <c r="D244" s="159" t="s">
        <v>120</v>
      </c>
      <c r="E244" s="34"/>
      <c r="F244" s="160" t="s">
        <v>381</v>
      </c>
      <c r="G244" s="34"/>
      <c r="H244" s="34"/>
      <c r="I244" s="161"/>
      <c r="J244" s="34"/>
      <c r="K244" s="34"/>
      <c r="L244" s="35"/>
      <c r="M244" s="162"/>
      <c r="N244" s="163"/>
      <c r="O244" s="55"/>
      <c r="P244" s="55"/>
      <c r="Q244" s="55"/>
      <c r="R244" s="55"/>
      <c r="S244" s="55"/>
      <c r="T244" s="56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9" t="s">
        <v>120</v>
      </c>
      <c r="AU244" s="19" t="s">
        <v>81</v>
      </c>
    </row>
    <row r="245" spans="2:51" s="13" customFormat="1" ht="12">
      <c r="B245" s="164"/>
      <c r="D245" s="159" t="s">
        <v>191</v>
      </c>
      <c r="E245" s="165" t="s">
        <v>3</v>
      </c>
      <c r="F245" s="166" t="s">
        <v>383</v>
      </c>
      <c r="H245" s="167">
        <v>30.723</v>
      </c>
      <c r="I245" s="168"/>
      <c r="L245" s="164"/>
      <c r="M245" s="169"/>
      <c r="N245" s="170"/>
      <c r="O245" s="170"/>
      <c r="P245" s="170"/>
      <c r="Q245" s="170"/>
      <c r="R245" s="170"/>
      <c r="S245" s="170"/>
      <c r="T245" s="171"/>
      <c r="AT245" s="165" t="s">
        <v>191</v>
      </c>
      <c r="AU245" s="165" t="s">
        <v>81</v>
      </c>
      <c r="AV245" s="13" t="s">
        <v>81</v>
      </c>
      <c r="AW245" s="13" t="s">
        <v>33</v>
      </c>
      <c r="AX245" s="13" t="s">
        <v>72</v>
      </c>
      <c r="AY245" s="165" t="s">
        <v>182</v>
      </c>
    </row>
    <row r="246" spans="2:51" s="13" customFormat="1" ht="12">
      <c r="B246" s="164"/>
      <c r="D246" s="159" t="s">
        <v>191</v>
      </c>
      <c r="E246" s="165" t="s">
        <v>3</v>
      </c>
      <c r="F246" s="166" t="s">
        <v>384</v>
      </c>
      <c r="H246" s="167">
        <v>10.748</v>
      </c>
      <c r="I246" s="168"/>
      <c r="L246" s="164"/>
      <c r="M246" s="169"/>
      <c r="N246" s="170"/>
      <c r="O246" s="170"/>
      <c r="P246" s="170"/>
      <c r="Q246" s="170"/>
      <c r="R246" s="170"/>
      <c r="S246" s="170"/>
      <c r="T246" s="171"/>
      <c r="AT246" s="165" t="s">
        <v>191</v>
      </c>
      <c r="AU246" s="165" t="s">
        <v>81</v>
      </c>
      <c r="AV246" s="13" t="s">
        <v>81</v>
      </c>
      <c r="AW246" s="13" t="s">
        <v>33</v>
      </c>
      <c r="AX246" s="13" t="s">
        <v>72</v>
      </c>
      <c r="AY246" s="165" t="s">
        <v>182</v>
      </c>
    </row>
    <row r="247" spans="2:51" s="14" customFormat="1" ht="12">
      <c r="B247" s="172"/>
      <c r="D247" s="159" t="s">
        <v>191</v>
      </c>
      <c r="E247" s="173" t="s">
        <v>3</v>
      </c>
      <c r="F247" s="174" t="s">
        <v>211</v>
      </c>
      <c r="H247" s="175">
        <v>41.471</v>
      </c>
      <c r="I247" s="176"/>
      <c r="L247" s="172"/>
      <c r="M247" s="177"/>
      <c r="N247" s="178"/>
      <c r="O247" s="178"/>
      <c r="P247" s="178"/>
      <c r="Q247" s="178"/>
      <c r="R247" s="178"/>
      <c r="S247" s="178"/>
      <c r="T247" s="179"/>
      <c r="AT247" s="173" t="s">
        <v>191</v>
      </c>
      <c r="AU247" s="173" t="s">
        <v>81</v>
      </c>
      <c r="AV247" s="14" t="s">
        <v>189</v>
      </c>
      <c r="AW247" s="14" t="s">
        <v>33</v>
      </c>
      <c r="AX247" s="14" t="s">
        <v>79</v>
      </c>
      <c r="AY247" s="173" t="s">
        <v>182</v>
      </c>
    </row>
    <row r="248" spans="1:65" s="2" customFormat="1" ht="22.8">
      <c r="A248" s="34"/>
      <c r="B248" s="145"/>
      <c r="C248" s="146" t="s">
        <v>385</v>
      </c>
      <c r="D248" s="146" t="s">
        <v>184</v>
      </c>
      <c r="E248" s="147" t="s">
        <v>386</v>
      </c>
      <c r="F248" s="148" t="s">
        <v>387</v>
      </c>
      <c r="G248" s="149" t="s">
        <v>122</v>
      </c>
      <c r="H248" s="150">
        <v>109.16</v>
      </c>
      <c r="I248" s="151"/>
      <c r="J248" s="152">
        <f>ROUND(I248*H248,2)</f>
        <v>0</v>
      </c>
      <c r="K248" s="148" t="s">
        <v>188</v>
      </c>
      <c r="L248" s="35"/>
      <c r="M248" s="153" t="s">
        <v>3</v>
      </c>
      <c r="N248" s="154" t="s">
        <v>43</v>
      </c>
      <c r="O248" s="55"/>
      <c r="P248" s="155">
        <f>O248*H248</f>
        <v>0</v>
      </c>
      <c r="Q248" s="155">
        <v>2.50235</v>
      </c>
      <c r="R248" s="155">
        <f>Q248*H248</f>
        <v>273.156526</v>
      </c>
      <c r="S248" s="155">
        <v>0</v>
      </c>
      <c r="T248" s="156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7" t="s">
        <v>189</v>
      </c>
      <c r="AT248" s="157" t="s">
        <v>184</v>
      </c>
      <c r="AU248" s="157" t="s">
        <v>81</v>
      </c>
      <c r="AY248" s="19" t="s">
        <v>182</v>
      </c>
      <c r="BE248" s="158">
        <f>IF(N248="základní",J248,0)</f>
        <v>0</v>
      </c>
      <c r="BF248" s="158">
        <f>IF(N248="snížená",J248,0)</f>
        <v>0</v>
      </c>
      <c r="BG248" s="158">
        <f>IF(N248="zákl. přenesená",J248,0)</f>
        <v>0</v>
      </c>
      <c r="BH248" s="158">
        <f>IF(N248="sníž. přenesená",J248,0)</f>
        <v>0</v>
      </c>
      <c r="BI248" s="158">
        <f>IF(N248="nulová",J248,0)</f>
        <v>0</v>
      </c>
      <c r="BJ248" s="19" t="s">
        <v>79</v>
      </c>
      <c r="BK248" s="158">
        <f>ROUND(I248*H248,2)</f>
        <v>0</v>
      </c>
      <c r="BL248" s="19" t="s">
        <v>189</v>
      </c>
      <c r="BM248" s="157" t="s">
        <v>388</v>
      </c>
    </row>
    <row r="249" spans="1:47" s="2" customFormat="1" ht="19.2">
      <c r="A249" s="34"/>
      <c r="B249" s="35"/>
      <c r="C249" s="34"/>
      <c r="D249" s="159" t="s">
        <v>120</v>
      </c>
      <c r="E249" s="34"/>
      <c r="F249" s="160" t="s">
        <v>387</v>
      </c>
      <c r="G249" s="34"/>
      <c r="H249" s="34"/>
      <c r="I249" s="161"/>
      <c r="J249" s="34"/>
      <c r="K249" s="34"/>
      <c r="L249" s="35"/>
      <c r="M249" s="162"/>
      <c r="N249" s="163"/>
      <c r="O249" s="55"/>
      <c r="P249" s="55"/>
      <c r="Q249" s="55"/>
      <c r="R249" s="55"/>
      <c r="S249" s="55"/>
      <c r="T249" s="56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9" t="s">
        <v>120</v>
      </c>
      <c r="AU249" s="19" t="s">
        <v>81</v>
      </c>
    </row>
    <row r="250" spans="2:51" s="13" customFormat="1" ht="12">
      <c r="B250" s="164"/>
      <c r="D250" s="159" t="s">
        <v>191</v>
      </c>
      <c r="E250" s="165" t="s">
        <v>3</v>
      </c>
      <c r="F250" s="166" t="s">
        <v>389</v>
      </c>
      <c r="H250" s="167">
        <v>39.776</v>
      </c>
      <c r="I250" s="168"/>
      <c r="L250" s="164"/>
      <c r="M250" s="169"/>
      <c r="N250" s="170"/>
      <c r="O250" s="170"/>
      <c r="P250" s="170"/>
      <c r="Q250" s="170"/>
      <c r="R250" s="170"/>
      <c r="S250" s="170"/>
      <c r="T250" s="171"/>
      <c r="AT250" s="165" t="s">
        <v>191</v>
      </c>
      <c r="AU250" s="165" t="s">
        <v>81</v>
      </c>
      <c r="AV250" s="13" t="s">
        <v>81</v>
      </c>
      <c r="AW250" s="13" t="s">
        <v>33</v>
      </c>
      <c r="AX250" s="13" t="s">
        <v>72</v>
      </c>
      <c r="AY250" s="165" t="s">
        <v>182</v>
      </c>
    </row>
    <row r="251" spans="2:51" s="13" customFormat="1" ht="12">
      <c r="B251" s="164"/>
      <c r="D251" s="159" t="s">
        <v>191</v>
      </c>
      <c r="E251" s="165" t="s">
        <v>3</v>
      </c>
      <c r="F251" s="166" t="s">
        <v>390</v>
      </c>
      <c r="H251" s="167">
        <v>69.384</v>
      </c>
      <c r="I251" s="168"/>
      <c r="L251" s="164"/>
      <c r="M251" s="169"/>
      <c r="N251" s="170"/>
      <c r="O251" s="170"/>
      <c r="P251" s="170"/>
      <c r="Q251" s="170"/>
      <c r="R251" s="170"/>
      <c r="S251" s="170"/>
      <c r="T251" s="171"/>
      <c r="AT251" s="165" t="s">
        <v>191</v>
      </c>
      <c r="AU251" s="165" t="s">
        <v>81</v>
      </c>
      <c r="AV251" s="13" t="s">
        <v>81</v>
      </c>
      <c r="AW251" s="13" t="s">
        <v>33</v>
      </c>
      <c r="AX251" s="13" t="s">
        <v>72</v>
      </c>
      <c r="AY251" s="165" t="s">
        <v>182</v>
      </c>
    </row>
    <row r="252" spans="2:51" s="14" customFormat="1" ht="12">
      <c r="B252" s="172"/>
      <c r="D252" s="159" t="s">
        <v>191</v>
      </c>
      <c r="E252" s="173" t="s">
        <v>3</v>
      </c>
      <c r="F252" s="174" t="s">
        <v>211</v>
      </c>
      <c r="H252" s="175">
        <v>109.16</v>
      </c>
      <c r="I252" s="176"/>
      <c r="L252" s="172"/>
      <c r="M252" s="177"/>
      <c r="N252" s="178"/>
      <c r="O252" s="178"/>
      <c r="P252" s="178"/>
      <c r="Q252" s="178"/>
      <c r="R252" s="178"/>
      <c r="S252" s="178"/>
      <c r="T252" s="179"/>
      <c r="AT252" s="173" t="s">
        <v>191</v>
      </c>
      <c r="AU252" s="173" t="s">
        <v>81</v>
      </c>
      <c r="AV252" s="14" t="s">
        <v>189</v>
      </c>
      <c r="AW252" s="14" t="s">
        <v>33</v>
      </c>
      <c r="AX252" s="14" t="s">
        <v>79</v>
      </c>
      <c r="AY252" s="173" t="s">
        <v>182</v>
      </c>
    </row>
    <row r="253" spans="1:65" s="2" customFormat="1" ht="22.8">
      <c r="A253" s="34"/>
      <c r="B253" s="145"/>
      <c r="C253" s="146" t="s">
        <v>391</v>
      </c>
      <c r="D253" s="146" t="s">
        <v>184</v>
      </c>
      <c r="E253" s="147" t="s">
        <v>392</v>
      </c>
      <c r="F253" s="148" t="s">
        <v>393</v>
      </c>
      <c r="G253" s="149" t="s">
        <v>113</v>
      </c>
      <c r="H253" s="150">
        <v>610.81</v>
      </c>
      <c r="I253" s="151"/>
      <c r="J253" s="152">
        <f>ROUND(I253*H253,2)</f>
        <v>0</v>
      </c>
      <c r="K253" s="148" t="s">
        <v>188</v>
      </c>
      <c r="L253" s="35"/>
      <c r="M253" s="153" t="s">
        <v>3</v>
      </c>
      <c r="N253" s="154" t="s">
        <v>43</v>
      </c>
      <c r="O253" s="55"/>
      <c r="P253" s="155">
        <f>O253*H253</f>
        <v>0</v>
      </c>
      <c r="Q253" s="155">
        <v>0.00247</v>
      </c>
      <c r="R253" s="155">
        <f>Q253*H253</f>
        <v>1.5087007</v>
      </c>
      <c r="S253" s="155">
        <v>0</v>
      </c>
      <c r="T253" s="156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57" t="s">
        <v>189</v>
      </c>
      <c r="AT253" s="157" t="s">
        <v>184</v>
      </c>
      <c r="AU253" s="157" t="s">
        <v>81</v>
      </c>
      <c r="AY253" s="19" t="s">
        <v>182</v>
      </c>
      <c r="BE253" s="158">
        <f>IF(N253="základní",J253,0)</f>
        <v>0</v>
      </c>
      <c r="BF253" s="158">
        <f>IF(N253="snížená",J253,0)</f>
        <v>0</v>
      </c>
      <c r="BG253" s="158">
        <f>IF(N253="zákl. přenesená",J253,0)</f>
        <v>0</v>
      </c>
      <c r="BH253" s="158">
        <f>IF(N253="sníž. přenesená",J253,0)</f>
        <v>0</v>
      </c>
      <c r="BI253" s="158">
        <f>IF(N253="nulová",J253,0)</f>
        <v>0</v>
      </c>
      <c r="BJ253" s="19" t="s">
        <v>79</v>
      </c>
      <c r="BK253" s="158">
        <f>ROUND(I253*H253,2)</f>
        <v>0</v>
      </c>
      <c r="BL253" s="19" t="s">
        <v>189</v>
      </c>
      <c r="BM253" s="157" t="s">
        <v>394</v>
      </c>
    </row>
    <row r="254" spans="1:47" s="2" customFormat="1" ht="19.2">
      <c r="A254" s="34"/>
      <c r="B254" s="35"/>
      <c r="C254" s="34"/>
      <c r="D254" s="159" t="s">
        <v>120</v>
      </c>
      <c r="E254" s="34"/>
      <c r="F254" s="160" t="s">
        <v>393</v>
      </c>
      <c r="G254" s="34"/>
      <c r="H254" s="34"/>
      <c r="I254" s="161"/>
      <c r="J254" s="34"/>
      <c r="K254" s="34"/>
      <c r="L254" s="35"/>
      <c r="M254" s="162"/>
      <c r="N254" s="163"/>
      <c r="O254" s="55"/>
      <c r="P254" s="55"/>
      <c r="Q254" s="55"/>
      <c r="R254" s="55"/>
      <c r="S254" s="55"/>
      <c r="T254" s="56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9" t="s">
        <v>120</v>
      </c>
      <c r="AU254" s="19" t="s">
        <v>81</v>
      </c>
    </row>
    <row r="255" spans="2:51" s="13" customFormat="1" ht="12">
      <c r="B255" s="164"/>
      <c r="D255" s="159" t="s">
        <v>191</v>
      </c>
      <c r="E255" s="165" t="s">
        <v>3</v>
      </c>
      <c r="F255" s="166" t="s">
        <v>395</v>
      </c>
      <c r="H255" s="167">
        <v>16.08</v>
      </c>
      <c r="I255" s="168"/>
      <c r="L255" s="164"/>
      <c r="M255" s="169"/>
      <c r="N255" s="170"/>
      <c r="O255" s="170"/>
      <c r="P255" s="170"/>
      <c r="Q255" s="170"/>
      <c r="R255" s="170"/>
      <c r="S255" s="170"/>
      <c r="T255" s="171"/>
      <c r="AT255" s="165" t="s">
        <v>191</v>
      </c>
      <c r="AU255" s="165" t="s">
        <v>81</v>
      </c>
      <c r="AV255" s="13" t="s">
        <v>81</v>
      </c>
      <c r="AW255" s="13" t="s">
        <v>33</v>
      </c>
      <c r="AX255" s="13" t="s">
        <v>72</v>
      </c>
      <c r="AY255" s="165" t="s">
        <v>182</v>
      </c>
    </row>
    <row r="256" spans="2:51" s="13" customFormat="1" ht="12">
      <c r="B256" s="164"/>
      <c r="D256" s="159" t="s">
        <v>191</v>
      </c>
      <c r="E256" s="165" t="s">
        <v>3</v>
      </c>
      <c r="F256" s="166" t="s">
        <v>396</v>
      </c>
      <c r="H256" s="167">
        <v>346.92</v>
      </c>
      <c r="I256" s="168"/>
      <c r="L256" s="164"/>
      <c r="M256" s="169"/>
      <c r="N256" s="170"/>
      <c r="O256" s="170"/>
      <c r="P256" s="170"/>
      <c r="Q256" s="170"/>
      <c r="R256" s="170"/>
      <c r="S256" s="170"/>
      <c r="T256" s="171"/>
      <c r="AT256" s="165" t="s">
        <v>191</v>
      </c>
      <c r="AU256" s="165" t="s">
        <v>81</v>
      </c>
      <c r="AV256" s="13" t="s">
        <v>81</v>
      </c>
      <c r="AW256" s="13" t="s">
        <v>33</v>
      </c>
      <c r="AX256" s="13" t="s">
        <v>72</v>
      </c>
      <c r="AY256" s="165" t="s">
        <v>182</v>
      </c>
    </row>
    <row r="257" spans="2:51" s="13" customFormat="1" ht="12">
      <c r="B257" s="164"/>
      <c r="D257" s="159" t="s">
        <v>191</v>
      </c>
      <c r="E257" s="165" t="s">
        <v>3</v>
      </c>
      <c r="F257" s="166" t="s">
        <v>397</v>
      </c>
      <c r="H257" s="167">
        <v>204.82</v>
      </c>
      <c r="I257" s="168"/>
      <c r="L257" s="164"/>
      <c r="M257" s="169"/>
      <c r="N257" s="170"/>
      <c r="O257" s="170"/>
      <c r="P257" s="170"/>
      <c r="Q257" s="170"/>
      <c r="R257" s="170"/>
      <c r="S257" s="170"/>
      <c r="T257" s="171"/>
      <c r="AT257" s="165" t="s">
        <v>191</v>
      </c>
      <c r="AU257" s="165" t="s">
        <v>81</v>
      </c>
      <c r="AV257" s="13" t="s">
        <v>81</v>
      </c>
      <c r="AW257" s="13" t="s">
        <v>33</v>
      </c>
      <c r="AX257" s="13" t="s">
        <v>72</v>
      </c>
      <c r="AY257" s="165" t="s">
        <v>182</v>
      </c>
    </row>
    <row r="258" spans="2:51" s="13" customFormat="1" ht="12">
      <c r="B258" s="164"/>
      <c r="D258" s="159" t="s">
        <v>191</v>
      </c>
      <c r="E258" s="165" t="s">
        <v>3</v>
      </c>
      <c r="F258" s="166" t="s">
        <v>398</v>
      </c>
      <c r="H258" s="167">
        <v>42.99</v>
      </c>
      <c r="I258" s="168"/>
      <c r="L258" s="164"/>
      <c r="M258" s="169"/>
      <c r="N258" s="170"/>
      <c r="O258" s="170"/>
      <c r="P258" s="170"/>
      <c r="Q258" s="170"/>
      <c r="R258" s="170"/>
      <c r="S258" s="170"/>
      <c r="T258" s="171"/>
      <c r="AT258" s="165" t="s">
        <v>191</v>
      </c>
      <c r="AU258" s="165" t="s">
        <v>81</v>
      </c>
      <c r="AV258" s="13" t="s">
        <v>81</v>
      </c>
      <c r="AW258" s="13" t="s">
        <v>33</v>
      </c>
      <c r="AX258" s="13" t="s">
        <v>72</v>
      </c>
      <c r="AY258" s="165" t="s">
        <v>182</v>
      </c>
    </row>
    <row r="259" spans="2:51" s="14" customFormat="1" ht="12">
      <c r="B259" s="172"/>
      <c r="D259" s="159" t="s">
        <v>191</v>
      </c>
      <c r="E259" s="173" t="s">
        <v>3</v>
      </c>
      <c r="F259" s="174" t="s">
        <v>211</v>
      </c>
      <c r="H259" s="175">
        <v>610.81</v>
      </c>
      <c r="I259" s="176"/>
      <c r="L259" s="172"/>
      <c r="M259" s="177"/>
      <c r="N259" s="178"/>
      <c r="O259" s="178"/>
      <c r="P259" s="178"/>
      <c r="Q259" s="178"/>
      <c r="R259" s="178"/>
      <c r="S259" s="178"/>
      <c r="T259" s="179"/>
      <c r="AT259" s="173" t="s">
        <v>191</v>
      </c>
      <c r="AU259" s="173" t="s">
        <v>81</v>
      </c>
      <c r="AV259" s="14" t="s">
        <v>189</v>
      </c>
      <c r="AW259" s="14" t="s">
        <v>33</v>
      </c>
      <c r="AX259" s="14" t="s">
        <v>79</v>
      </c>
      <c r="AY259" s="173" t="s">
        <v>182</v>
      </c>
    </row>
    <row r="260" spans="1:65" s="2" customFormat="1" ht="22.8">
      <c r="A260" s="34"/>
      <c r="B260" s="145"/>
      <c r="C260" s="146" t="s">
        <v>399</v>
      </c>
      <c r="D260" s="146" t="s">
        <v>184</v>
      </c>
      <c r="E260" s="147" t="s">
        <v>400</v>
      </c>
      <c r="F260" s="148" t="s">
        <v>401</v>
      </c>
      <c r="G260" s="149" t="s">
        <v>113</v>
      </c>
      <c r="H260" s="150">
        <v>610.81</v>
      </c>
      <c r="I260" s="151"/>
      <c r="J260" s="152">
        <f>ROUND(I260*H260,2)</f>
        <v>0</v>
      </c>
      <c r="K260" s="148" t="s">
        <v>188</v>
      </c>
      <c r="L260" s="35"/>
      <c r="M260" s="153" t="s">
        <v>3</v>
      </c>
      <c r="N260" s="154" t="s">
        <v>43</v>
      </c>
      <c r="O260" s="55"/>
      <c r="P260" s="155">
        <f>O260*H260</f>
        <v>0</v>
      </c>
      <c r="Q260" s="155">
        <v>0</v>
      </c>
      <c r="R260" s="155">
        <f>Q260*H260</f>
        <v>0</v>
      </c>
      <c r="S260" s="155">
        <v>0</v>
      </c>
      <c r="T260" s="156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57" t="s">
        <v>189</v>
      </c>
      <c r="AT260" s="157" t="s">
        <v>184</v>
      </c>
      <c r="AU260" s="157" t="s">
        <v>81</v>
      </c>
      <c r="AY260" s="19" t="s">
        <v>182</v>
      </c>
      <c r="BE260" s="158">
        <f>IF(N260="základní",J260,0)</f>
        <v>0</v>
      </c>
      <c r="BF260" s="158">
        <f>IF(N260="snížená",J260,0)</f>
        <v>0</v>
      </c>
      <c r="BG260" s="158">
        <f>IF(N260="zákl. přenesená",J260,0)</f>
        <v>0</v>
      </c>
      <c r="BH260" s="158">
        <f>IF(N260="sníž. přenesená",J260,0)</f>
        <v>0</v>
      </c>
      <c r="BI260" s="158">
        <f>IF(N260="nulová",J260,0)</f>
        <v>0</v>
      </c>
      <c r="BJ260" s="19" t="s">
        <v>79</v>
      </c>
      <c r="BK260" s="158">
        <f>ROUND(I260*H260,2)</f>
        <v>0</v>
      </c>
      <c r="BL260" s="19" t="s">
        <v>189</v>
      </c>
      <c r="BM260" s="157" t="s">
        <v>402</v>
      </c>
    </row>
    <row r="261" spans="1:47" s="2" customFormat="1" ht="19.2">
      <c r="A261" s="34"/>
      <c r="B261" s="35"/>
      <c r="C261" s="34"/>
      <c r="D261" s="159" t="s">
        <v>120</v>
      </c>
      <c r="E261" s="34"/>
      <c r="F261" s="160" t="s">
        <v>401</v>
      </c>
      <c r="G261" s="34"/>
      <c r="H261" s="34"/>
      <c r="I261" s="161"/>
      <c r="J261" s="34"/>
      <c r="K261" s="34"/>
      <c r="L261" s="35"/>
      <c r="M261" s="162"/>
      <c r="N261" s="163"/>
      <c r="O261" s="55"/>
      <c r="P261" s="55"/>
      <c r="Q261" s="55"/>
      <c r="R261" s="55"/>
      <c r="S261" s="55"/>
      <c r="T261" s="56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9" t="s">
        <v>120</v>
      </c>
      <c r="AU261" s="19" t="s">
        <v>81</v>
      </c>
    </row>
    <row r="262" spans="1:65" s="2" customFormat="1" ht="22.8">
      <c r="A262" s="34"/>
      <c r="B262" s="145"/>
      <c r="C262" s="146" t="s">
        <v>403</v>
      </c>
      <c r="D262" s="146" t="s">
        <v>184</v>
      </c>
      <c r="E262" s="147" t="s">
        <v>404</v>
      </c>
      <c r="F262" s="148" t="s">
        <v>405</v>
      </c>
      <c r="G262" s="149" t="s">
        <v>233</v>
      </c>
      <c r="H262" s="150">
        <v>21.088</v>
      </c>
      <c r="I262" s="151"/>
      <c r="J262" s="152">
        <f>ROUND(I262*H262,2)</f>
        <v>0</v>
      </c>
      <c r="K262" s="148" t="s">
        <v>188</v>
      </c>
      <c r="L262" s="35"/>
      <c r="M262" s="153" t="s">
        <v>3</v>
      </c>
      <c r="N262" s="154" t="s">
        <v>43</v>
      </c>
      <c r="O262" s="55"/>
      <c r="P262" s="155">
        <f>O262*H262</f>
        <v>0</v>
      </c>
      <c r="Q262" s="155">
        <v>1.10951</v>
      </c>
      <c r="R262" s="155">
        <f>Q262*H262</f>
        <v>23.39734688</v>
      </c>
      <c r="S262" s="155">
        <v>0</v>
      </c>
      <c r="T262" s="156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57" t="s">
        <v>189</v>
      </c>
      <c r="AT262" s="157" t="s">
        <v>184</v>
      </c>
      <c r="AU262" s="157" t="s">
        <v>81</v>
      </c>
      <c r="AY262" s="19" t="s">
        <v>182</v>
      </c>
      <c r="BE262" s="158">
        <f>IF(N262="základní",J262,0)</f>
        <v>0</v>
      </c>
      <c r="BF262" s="158">
        <f>IF(N262="snížená",J262,0)</f>
        <v>0</v>
      </c>
      <c r="BG262" s="158">
        <f>IF(N262="zákl. přenesená",J262,0)</f>
        <v>0</v>
      </c>
      <c r="BH262" s="158">
        <f>IF(N262="sníž. přenesená",J262,0)</f>
        <v>0</v>
      </c>
      <c r="BI262" s="158">
        <f>IF(N262="nulová",J262,0)</f>
        <v>0</v>
      </c>
      <c r="BJ262" s="19" t="s">
        <v>79</v>
      </c>
      <c r="BK262" s="158">
        <f>ROUND(I262*H262,2)</f>
        <v>0</v>
      </c>
      <c r="BL262" s="19" t="s">
        <v>189</v>
      </c>
      <c r="BM262" s="157" t="s">
        <v>406</v>
      </c>
    </row>
    <row r="263" spans="1:47" s="2" customFormat="1" ht="12">
      <c r="A263" s="34"/>
      <c r="B263" s="35"/>
      <c r="C263" s="34"/>
      <c r="D263" s="159" t="s">
        <v>120</v>
      </c>
      <c r="E263" s="34"/>
      <c r="F263" s="160" t="s">
        <v>405</v>
      </c>
      <c r="G263" s="34"/>
      <c r="H263" s="34"/>
      <c r="I263" s="161"/>
      <c r="J263" s="34"/>
      <c r="K263" s="34"/>
      <c r="L263" s="35"/>
      <c r="M263" s="162"/>
      <c r="N263" s="163"/>
      <c r="O263" s="55"/>
      <c r="P263" s="55"/>
      <c r="Q263" s="55"/>
      <c r="R263" s="55"/>
      <c r="S263" s="55"/>
      <c r="T263" s="56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9" t="s">
        <v>120</v>
      </c>
      <c r="AU263" s="19" t="s">
        <v>81</v>
      </c>
    </row>
    <row r="264" spans="2:51" s="13" customFormat="1" ht="12">
      <c r="B264" s="164"/>
      <c r="D264" s="159" t="s">
        <v>191</v>
      </c>
      <c r="E264" s="165" t="s">
        <v>3</v>
      </c>
      <c r="F264" s="166" t="s">
        <v>407</v>
      </c>
      <c r="H264" s="167">
        <v>21.088</v>
      </c>
      <c r="I264" s="168"/>
      <c r="L264" s="164"/>
      <c r="M264" s="169"/>
      <c r="N264" s="170"/>
      <c r="O264" s="170"/>
      <c r="P264" s="170"/>
      <c r="Q264" s="170"/>
      <c r="R264" s="170"/>
      <c r="S264" s="170"/>
      <c r="T264" s="171"/>
      <c r="AT264" s="165" t="s">
        <v>191</v>
      </c>
      <c r="AU264" s="165" t="s">
        <v>81</v>
      </c>
      <c r="AV264" s="13" t="s">
        <v>81</v>
      </c>
      <c r="AW264" s="13" t="s">
        <v>33</v>
      </c>
      <c r="AX264" s="13" t="s">
        <v>79</v>
      </c>
      <c r="AY264" s="165" t="s">
        <v>182</v>
      </c>
    </row>
    <row r="265" spans="1:65" s="2" customFormat="1" ht="34.2">
      <c r="A265" s="34"/>
      <c r="B265" s="145"/>
      <c r="C265" s="146" t="s">
        <v>408</v>
      </c>
      <c r="D265" s="146" t="s">
        <v>184</v>
      </c>
      <c r="E265" s="147" t="s">
        <v>409</v>
      </c>
      <c r="F265" s="148" t="s">
        <v>410</v>
      </c>
      <c r="G265" s="149" t="s">
        <v>117</v>
      </c>
      <c r="H265" s="150">
        <v>0.9</v>
      </c>
      <c r="I265" s="151"/>
      <c r="J265" s="152">
        <f>ROUND(I265*H265,2)</f>
        <v>0</v>
      </c>
      <c r="K265" s="148" t="s">
        <v>188</v>
      </c>
      <c r="L265" s="35"/>
      <c r="M265" s="153" t="s">
        <v>3</v>
      </c>
      <c r="N265" s="154" t="s">
        <v>43</v>
      </c>
      <c r="O265" s="55"/>
      <c r="P265" s="155">
        <f>O265*H265</f>
        <v>0</v>
      </c>
      <c r="Q265" s="155">
        <v>0</v>
      </c>
      <c r="R265" s="155">
        <f>Q265*H265</f>
        <v>0</v>
      </c>
      <c r="S265" s="155">
        <v>0</v>
      </c>
      <c r="T265" s="156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57" t="s">
        <v>189</v>
      </c>
      <c r="AT265" s="157" t="s">
        <v>184</v>
      </c>
      <c r="AU265" s="157" t="s">
        <v>81</v>
      </c>
      <c r="AY265" s="19" t="s">
        <v>182</v>
      </c>
      <c r="BE265" s="158">
        <f>IF(N265="základní",J265,0)</f>
        <v>0</v>
      </c>
      <c r="BF265" s="158">
        <f>IF(N265="snížená",J265,0)</f>
        <v>0</v>
      </c>
      <c r="BG265" s="158">
        <f>IF(N265="zákl. přenesená",J265,0)</f>
        <v>0</v>
      </c>
      <c r="BH265" s="158">
        <f>IF(N265="sníž. přenesená",J265,0)</f>
        <v>0</v>
      </c>
      <c r="BI265" s="158">
        <f>IF(N265="nulová",J265,0)</f>
        <v>0</v>
      </c>
      <c r="BJ265" s="19" t="s">
        <v>79</v>
      </c>
      <c r="BK265" s="158">
        <f>ROUND(I265*H265,2)</f>
        <v>0</v>
      </c>
      <c r="BL265" s="19" t="s">
        <v>189</v>
      </c>
      <c r="BM265" s="157" t="s">
        <v>411</v>
      </c>
    </row>
    <row r="266" spans="1:47" s="2" customFormat="1" ht="38.4">
      <c r="A266" s="34"/>
      <c r="B266" s="35"/>
      <c r="C266" s="34"/>
      <c r="D266" s="159" t="s">
        <v>120</v>
      </c>
      <c r="E266" s="34"/>
      <c r="F266" s="160" t="s">
        <v>412</v>
      </c>
      <c r="G266" s="34"/>
      <c r="H266" s="34"/>
      <c r="I266" s="161"/>
      <c r="J266" s="34"/>
      <c r="K266" s="34"/>
      <c r="L266" s="35"/>
      <c r="M266" s="162"/>
      <c r="N266" s="163"/>
      <c r="O266" s="55"/>
      <c r="P266" s="55"/>
      <c r="Q266" s="55"/>
      <c r="R266" s="55"/>
      <c r="S266" s="55"/>
      <c r="T266" s="56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9" t="s">
        <v>120</v>
      </c>
      <c r="AU266" s="19" t="s">
        <v>81</v>
      </c>
    </row>
    <row r="267" spans="2:51" s="13" customFormat="1" ht="12">
      <c r="B267" s="164"/>
      <c r="D267" s="159" t="s">
        <v>191</v>
      </c>
      <c r="E267" s="165" t="s">
        <v>3</v>
      </c>
      <c r="F267" s="166" t="s">
        <v>413</v>
      </c>
      <c r="H267" s="167">
        <v>0.6</v>
      </c>
      <c r="I267" s="168"/>
      <c r="L267" s="164"/>
      <c r="M267" s="169"/>
      <c r="N267" s="170"/>
      <c r="O267" s="170"/>
      <c r="P267" s="170"/>
      <c r="Q267" s="170"/>
      <c r="R267" s="170"/>
      <c r="S267" s="170"/>
      <c r="T267" s="171"/>
      <c r="AT267" s="165" t="s">
        <v>191</v>
      </c>
      <c r="AU267" s="165" t="s">
        <v>81</v>
      </c>
      <c r="AV267" s="13" t="s">
        <v>81</v>
      </c>
      <c r="AW267" s="13" t="s">
        <v>33</v>
      </c>
      <c r="AX267" s="13" t="s">
        <v>72</v>
      </c>
      <c r="AY267" s="165" t="s">
        <v>182</v>
      </c>
    </row>
    <row r="268" spans="2:51" s="13" customFormat="1" ht="12">
      <c r="B268" s="164"/>
      <c r="D268" s="159" t="s">
        <v>191</v>
      </c>
      <c r="E268" s="165" t="s">
        <v>3</v>
      </c>
      <c r="F268" s="166" t="s">
        <v>414</v>
      </c>
      <c r="H268" s="167">
        <v>0.3</v>
      </c>
      <c r="I268" s="168"/>
      <c r="L268" s="164"/>
      <c r="M268" s="169"/>
      <c r="N268" s="170"/>
      <c r="O268" s="170"/>
      <c r="P268" s="170"/>
      <c r="Q268" s="170"/>
      <c r="R268" s="170"/>
      <c r="S268" s="170"/>
      <c r="T268" s="171"/>
      <c r="AT268" s="165" t="s">
        <v>191</v>
      </c>
      <c r="AU268" s="165" t="s">
        <v>81</v>
      </c>
      <c r="AV268" s="13" t="s">
        <v>81</v>
      </c>
      <c r="AW268" s="13" t="s">
        <v>33</v>
      </c>
      <c r="AX268" s="13" t="s">
        <v>72</v>
      </c>
      <c r="AY268" s="165" t="s">
        <v>182</v>
      </c>
    </row>
    <row r="269" spans="2:51" s="14" customFormat="1" ht="12">
      <c r="B269" s="172"/>
      <c r="D269" s="159" t="s">
        <v>191</v>
      </c>
      <c r="E269" s="173" t="s">
        <v>3</v>
      </c>
      <c r="F269" s="174" t="s">
        <v>211</v>
      </c>
      <c r="H269" s="175">
        <v>0.8999999999999999</v>
      </c>
      <c r="I269" s="176"/>
      <c r="L269" s="172"/>
      <c r="M269" s="177"/>
      <c r="N269" s="178"/>
      <c r="O269" s="178"/>
      <c r="P269" s="178"/>
      <c r="Q269" s="178"/>
      <c r="R269" s="178"/>
      <c r="S269" s="178"/>
      <c r="T269" s="179"/>
      <c r="AT269" s="173" t="s">
        <v>191</v>
      </c>
      <c r="AU269" s="173" t="s">
        <v>81</v>
      </c>
      <c r="AV269" s="14" t="s">
        <v>189</v>
      </c>
      <c r="AW269" s="14" t="s">
        <v>33</v>
      </c>
      <c r="AX269" s="14" t="s">
        <v>79</v>
      </c>
      <c r="AY269" s="173" t="s">
        <v>182</v>
      </c>
    </row>
    <row r="270" spans="1:65" s="2" customFormat="1" ht="16.5" customHeight="1">
      <c r="A270" s="34"/>
      <c r="B270" s="145"/>
      <c r="C270" s="146" t="s">
        <v>415</v>
      </c>
      <c r="D270" s="146" t="s">
        <v>184</v>
      </c>
      <c r="E270" s="147" t="s">
        <v>416</v>
      </c>
      <c r="F270" s="148" t="s">
        <v>417</v>
      </c>
      <c r="G270" s="149" t="s">
        <v>113</v>
      </c>
      <c r="H270" s="150">
        <v>2.46</v>
      </c>
      <c r="I270" s="151"/>
      <c r="J270" s="152">
        <f>ROUND(I270*H270,2)</f>
        <v>0</v>
      </c>
      <c r="K270" s="148" t="s">
        <v>3</v>
      </c>
      <c r="L270" s="35"/>
      <c r="M270" s="153" t="s">
        <v>3</v>
      </c>
      <c r="N270" s="154" t="s">
        <v>43</v>
      </c>
      <c r="O270" s="55"/>
      <c r="P270" s="155">
        <f>O270*H270</f>
        <v>0</v>
      </c>
      <c r="Q270" s="155">
        <v>0.01463</v>
      </c>
      <c r="R270" s="155">
        <f>Q270*H270</f>
        <v>0.0359898</v>
      </c>
      <c r="S270" s="155">
        <v>0</v>
      </c>
      <c r="T270" s="156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57" t="s">
        <v>189</v>
      </c>
      <c r="AT270" s="157" t="s">
        <v>184</v>
      </c>
      <c r="AU270" s="157" t="s">
        <v>81</v>
      </c>
      <c r="AY270" s="19" t="s">
        <v>182</v>
      </c>
      <c r="BE270" s="158">
        <f>IF(N270="základní",J270,0)</f>
        <v>0</v>
      </c>
      <c r="BF270" s="158">
        <f>IF(N270="snížená",J270,0)</f>
        <v>0</v>
      </c>
      <c r="BG270" s="158">
        <f>IF(N270="zákl. přenesená",J270,0)</f>
        <v>0</v>
      </c>
      <c r="BH270" s="158">
        <f>IF(N270="sníž. přenesená",J270,0)</f>
        <v>0</v>
      </c>
      <c r="BI270" s="158">
        <f>IF(N270="nulová",J270,0)</f>
        <v>0</v>
      </c>
      <c r="BJ270" s="19" t="s">
        <v>79</v>
      </c>
      <c r="BK270" s="158">
        <f>ROUND(I270*H270,2)</f>
        <v>0</v>
      </c>
      <c r="BL270" s="19" t="s">
        <v>189</v>
      </c>
      <c r="BM270" s="157" t="s">
        <v>418</v>
      </c>
    </row>
    <row r="271" spans="1:47" s="2" customFormat="1" ht="12">
      <c r="A271" s="34"/>
      <c r="B271" s="35"/>
      <c r="C271" s="34"/>
      <c r="D271" s="159" t="s">
        <v>120</v>
      </c>
      <c r="E271" s="34"/>
      <c r="F271" s="160" t="s">
        <v>417</v>
      </c>
      <c r="G271" s="34"/>
      <c r="H271" s="34"/>
      <c r="I271" s="161"/>
      <c r="J271" s="34"/>
      <c r="K271" s="34"/>
      <c r="L271" s="35"/>
      <c r="M271" s="162"/>
      <c r="N271" s="163"/>
      <c r="O271" s="55"/>
      <c r="P271" s="55"/>
      <c r="Q271" s="55"/>
      <c r="R271" s="55"/>
      <c r="S271" s="55"/>
      <c r="T271" s="56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9" t="s">
        <v>120</v>
      </c>
      <c r="AU271" s="19" t="s">
        <v>81</v>
      </c>
    </row>
    <row r="272" spans="2:51" s="13" customFormat="1" ht="12">
      <c r="B272" s="164"/>
      <c r="D272" s="159" t="s">
        <v>191</v>
      </c>
      <c r="E272" s="165" t="s">
        <v>3</v>
      </c>
      <c r="F272" s="166" t="s">
        <v>419</v>
      </c>
      <c r="H272" s="167">
        <v>0.84</v>
      </c>
      <c r="I272" s="168"/>
      <c r="L272" s="164"/>
      <c r="M272" s="169"/>
      <c r="N272" s="170"/>
      <c r="O272" s="170"/>
      <c r="P272" s="170"/>
      <c r="Q272" s="170"/>
      <c r="R272" s="170"/>
      <c r="S272" s="170"/>
      <c r="T272" s="171"/>
      <c r="AT272" s="165" t="s">
        <v>191</v>
      </c>
      <c r="AU272" s="165" t="s">
        <v>81</v>
      </c>
      <c r="AV272" s="13" t="s">
        <v>81</v>
      </c>
      <c r="AW272" s="13" t="s">
        <v>33</v>
      </c>
      <c r="AX272" s="13" t="s">
        <v>72</v>
      </c>
      <c r="AY272" s="165" t="s">
        <v>182</v>
      </c>
    </row>
    <row r="273" spans="2:51" s="13" customFormat="1" ht="12">
      <c r="B273" s="164"/>
      <c r="D273" s="159" t="s">
        <v>191</v>
      </c>
      <c r="E273" s="165" t="s">
        <v>3</v>
      </c>
      <c r="F273" s="166" t="s">
        <v>420</v>
      </c>
      <c r="H273" s="167">
        <v>1.62</v>
      </c>
      <c r="I273" s="168"/>
      <c r="L273" s="164"/>
      <c r="M273" s="169"/>
      <c r="N273" s="170"/>
      <c r="O273" s="170"/>
      <c r="P273" s="170"/>
      <c r="Q273" s="170"/>
      <c r="R273" s="170"/>
      <c r="S273" s="170"/>
      <c r="T273" s="171"/>
      <c r="AT273" s="165" t="s">
        <v>191</v>
      </c>
      <c r="AU273" s="165" t="s">
        <v>81</v>
      </c>
      <c r="AV273" s="13" t="s">
        <v>81</v>
      </c>
      <c r="AW273" s="13" t="s">
        <v>33</v>
      </c>
      <c r="AX273" s="13" t="s">
        <v>72</v>
      </c>
      <c r="AY273" s="165" t="s">
        <v>182</v>
      </c>
    </row>
    <row r="274" spans="2:51" s="14" customFormat="1" ht="12">
      <c r="B274" s="172"/>
      <c r="D274" s="159" t="s">
        <v>191</v>
      </c>
      <c r="E274" s="173" t="s">
        <v>3</v>
      </c>
      <c r="F274" s="174" t="s">
        <v>211</v>
      </c>
      <c r="H274" s="175">
        <v>2.46</v>
      </c>
      <c r="I274" s="176"/>
      <c r="L274" s="172"/>
      <c r="M274" s="177"/>
      <c r="N274" s="178"/>
      <c r="O274" s="178"/>
      <c r="P274" s="178"/>
      <c r="Q274" s="178"/>
      <c r="R274" s="178"/>
      <c r="S274" s="178"/>
      <c r="T274" s="179"/>
      <c r="AT274" s="173" t="s">
        <v>191</v>
      </c>
      <c r="AU274" s="173" t="s">
        <v>81</v>
      </c>
      <c r="AV274" s="14" t="s">
        <v>189</v>
      </c>
      <c r="AW274" s="14" t="s">
        <v>33</v>
      </c>
      <c r="AX274" s="14" t="s">
        <v>79</v>
      </c>
      <c r="AY274" s="173" t="s">
        <v>182</v>
      </c>
    </row>
    <row r="275" spans="1:65" s="2" customFormat="1" ht="16.5" customHeight="1">
      <c r="A275" s="34"/>
      <c r="B275" s="145"/>
      <c r="C275" s="146" t="s">
        <v>421</v>
      </c>
      <c r="D275" s="146" t="s">
        <v>184</v>
      </c>
      <c r="E275" s="147" t="s">
        <v>422</v>
      </c>
      <c r="F275" s="148" t="s">
        <v>423</v>
      </c>
      <c r="G275" s="149" t="s">
        <v>113</v>
      </c>
      <c r="H275" s="150">
        <v>2.46</v>
      </c>
      <c r="I275" s="151"/>
      <c r="J275" s="152">
        <f>ROUND(I275*H275,2)</f>
        <v>0</v>
      </c>
      <c r="K275" s="148" t="s">
        <v>3</v>
      </c>
      <c r="L275" s="35"/>
      <c r="M275" s="153" t="s">
        <v>3</v>
      </c>
      <c r="N275" s="154" t="s">
        <v>43</v>
      </c>
      <c r="O275" s="55"/>
      <c r="P275" s="155">
        <f>O275*H275</f>
        <v>0</v>
      </c>
      <c r="Q275" s="155">
        <v>0</v>
      </c>
      <c r="R275" s="155">
        <f>Q275*H275</f>
        <v>0</v>
      </c>
      <c r="S275" s="155">
        <v>0</v>
      </c>
      <c r="T275" s="156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57" t="s">
        <v>189</v>
      </c>
      <c r="AT275" s="157" t="s">
        <v>184</v>
      </c>
      <c r="AU275" s="157" t="s">
        <v>81</v>
      </c>
      <c r="AY275" s="19" t="s">
        <v>182</v>
      </c>
      <c r="BE275" s="158">
        <f>IF(N275="základní",J275,0)</f>
        <v>0</v>
      </c>
      <c r="BF275" s="158">
        <f>IF(N275="snížená",J275,0)</f>
        <v>0</v>
      </c>
      <c r="BG275" s="158">
        <f>IF(N275="zákl. přenesená",J275,0)</f>
        <v>0</v>
      </c>
      <c r="BH275" s="158">
        <f>IF(N275="sníž. přenesená",J275,0)</f>
        <v>0</v>
      </c>
      <c r="BI275" s="158">
        <f>IF(N275="nulová",J275,0)</f>
        <v>0</v>
      </c>
      <c r="BJ275" s="19" t="s">
        <v>79</v>
      </c>
      <c r="BK275" s="158">
        <f>ROUND(I275*H275,2)</f>
        <v>0</v>
      </c>
      <c r="BL275" s="19" t="s">
        <v>189</v>
      </c>
      <c r="BM275" s="157" t="s">
        <v>424</v>
      </c>
    </row>
    <row r="276" spans="1:47" s="2" customFormat="1" ht="12">
      <c r="A276" s="34"/>
      <c r="B276" s="35"/>
      <c r="C276" s="34"/>
      <c r="D276" s="159" t="s">
        <v>120</v>
      </c>
      <c r="E276" s="34"/>
      <c r="F276" s="160" t="s">
        <v>423</v>
      </c>
      <c r="G276" s="34"/>
      <c r="H276" s="34"/>
      <c r="I276" s="161"/>
      <c r="J276" s="34"/>
      <c r="K276" s="34"/>
      <c r="L276" s="35"/>
      <c r="M276" s="162"/>
      <c r="N276" s="163"/>
      <c r="O276" s="55"/>
      <c r="P276" s="55"/>
      <c r="Q276" s="55"/>
      <c r="R276" s="55"/>
      <c r="S276" s="55"/>
      <c r="T276" s="56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9" t="s">
        <v>120</v>
      </c>
      <c r="AU276" s="19" t="s">
        <v>81</v>
      </c>
    </row>
    <row r="277" spans="1:65" s="2" customFormat="1" ht="34.2">
      <c r="A277" s="34"/>
      <c r="B277" s="145"/>
      <c r="C277" s="146" t="s">
        <v>425</v>
      </c>
      <c r="D277" s="146" t="s">
        <v>184</v>
      </c>
      <c r="E277" s="147" t="s">
        <v>426</v>
      </c>
      <c r="F277" s="148" t="s">
        <v>410</v>
      </c>
      <c r="G277" s="149" t="s">
        <v>117</v>
      </c>
      <c r="H277" s="150">
        <v>0.8</v>
      </c>
      <c r="I277" s="151"/>
      <c r="J277" s="152">
        <f>ROUND(I277*H277,2)</f>
        <v>0</v>
      </c>
      <c r="K277" s="148" t="s">
        <v>188</v>
      </c>
      <c r="L277" s="35"/>
      <c r="M277" s="153" t="s">
        <v>3</v>
      </c>
      <c r="N277" s="154" t="s">
        <v>43</v>
      </c>
      <c r="O277" s="55"/>
      <c r="P277" s="155">
        <f>O277*H277</f>
        <v>0</v>
      </c>
      <c r="Q277" s="155">
        <v>0</v>
      </c>
      <c r="R277" s="155">
        <f>Q277*H277</f>
        <v>0</v>
      </c>
      <c r="S277" s="155">
        <v>0</v>
      </c>
      <c r="T277" s="156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57" t="s">
        <v>189</v>
      </c>
      <c r="AT277" s="157" t="s">
        <v>184</v>
      </c>
      <c r="AU277" s="157" t="s">
        <v>81</v>
      </c>
      <c r="AY277" s="19" t="s">
        <v>182</v>
      </c>
      <c r="BE277" s="158">
        <f>IF(N277="základní",J277,0)</f>
        <v>0</v>
      </c>
      <c r="BF277" s="158">
        <f>IF(N277="snížená",J277,0)</f>
        <v>0</v>
      </c>
      <c r="BG277" s="158">
        <f>IF(N277="zákl. přenesená",J277,0)</f>
        <v>0</v>
      </c>
      <c r="BH277" s="158">
        <f>IF(N277="sníž. přenesená",J277,0)</f>
        <v>0</v>
      </c>
      <c r="BI277" s="158">
        <f>IF(N277="nulová",J277,0)</f>
        <v>0</v>
      </c>
      <c r="BJ277" s="19" t="s">
        <v>79</v>
      </c>
      <c r="BK277" s="158">
        <f>ROUND(I277*H277,2)</f>
        <v>0</v>
      </c>
      <c r="BL277" s="19" t="s">
        <v>189</v>
      </c>
      <c r="BM277" s="157" t="s">
        <v>427</v>
      </c>
    </row>
    <row r="278" spans="1:47" s="2" customFormat="1" ht="38.4">
      <c r="A278" s="34"/>
      <c r="B278" s="35"/>
      <c r="C278" s="34"/>
      <c r="D278" s="159" t="s">
        <v>120</v>
      </c>
      <c r="E278" s="34"/>
      <c r="F278" s="160" t="s">
        <v>428</v>
      </c>
      <c r="G278" s="34"/>
      <c r="H278" s="34"/>
      <c r="I278" s="161"/>
      <c r="J278" s="34"/>
      <c r="K278" s="34"/>
      <c r="L278" s="35"/>
      <c r="M278" s="162"/>
      <c r="N278" s="163"/>
      <c r="O278" s="55"/>
      <c r="P278" s="55"/>
      <c r="Q278" s="55"/>
      <c r="R278" s="55"/>
      <c r="S278" s="55"/>
      <c r="T278" s="56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9" t="s">
        <v>120</v>
      </c>
      <c r="AU278" s="19" t="s">
        <v>81</v>
      </c>
    </row>
    <row r="279" spans="2:51" s="13" customFormat="1" ht="12">
      <c r="B279" s="164"/>
      <c r="D279" s="159" t="s">
        <v>191</v>
      </c>
      <c r="E279" s="165" t="s">
        <v>3</v>
      </c>
      <c r="F279" s="166" t="s">
        <v>429</v>
      </c>
      <c r="H279" s="167">
        <v>0.8</v>
      </c>
      <c r="I279" s="168"/>
      <c r="L279" s="164"/>
      <c r="M279" s="169"/>
      <c r="N279" s="170"/>
      <c r="O279" s="170"/>
      <c r="P279" s="170"/>
      <c r="Q279" s="170"/>
      <c r="R279" s="170"/>
      <c r="S279" s="170"/>
      <c r="T279" s="171"/>
      <c r="AT279" s="165" t="s">
        <v>191</v>
      </c>
      <c r="AU279" s="165" t="s">
        <v>81</v>
      </c>
      <c r="AV279" s="13" t="s">
        <v>81</v>
      </c>
      <c r="AW279" s="13" t="s">
        <v>33</v>
      </c>
      <c r="AX279" s="13" t="s">
        <v>79</v>
      </c>
      <c r="AY279" s="165" t="s">
        <v>182</v>
      </c>
    </row>
    <row r="280" spans="1:65" s="2" customFormat="1" ht="16.5" customHeight="1">
      <c r="A280" s="34"/>
      <c r="B280" s="145"/>
      <c r="C280" s="180" t="s">
        <v>430</v>
      </c>
      <c r="D280" s="180" t="s">
        <v>232</v>
      </c>
      <c r="E280" s="181" t="s">
        <v>431</v>
      </c>
      <c r="F280" s="182" t="s">
        <v>432</v>
      </c>
      <c r="G280" s="183" t="s">
        <v>117</v>
      </c>
      <c r="H280" s="184">
        <v>0.8</v>
      </c>
      <c r="I280" s="185"/>
      <c r="J280" s="186">
        <f>ROUND(I280*H280,2)</f>
        <v>0</v>
      </c>
      <c r="K280" s="182" t="s">
        <v>188</v>
      </c>
      <c r="L280" s="187"/>
      <c r="M280" s="188" t="s">
        <v>3</v>
      </c>
      <c r="N280" s="189" t="s">
        <v>43</v>
      </c>
      <c r="O280" s="55"/>
      <c r="P280" s="155">
        <f>O280*H280</f>
        <v>0</v>
      </c>
      <c r="Q280" s="155">
        <v>0.00755</v>
      </c>
      <c r="R280" s="155">
        <f>Q280*H280</f>
        <v>0.00604</v>
      </c>
      <c r="S280" s="155">
        <v>0</v>
      </c>
      <c r="T280" s="156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57" t="s">
        <v>223</v>
      </c>
      <c r="AT280" s="157" t="s">
        <v>232</v>
      </c>
      <c r="AU280" s="157" t="s">
        <v>81</v>
      </c>
      <c r="AY280" s="19" t="s">
        <v>182</v>
      </c>
      <c r="BE280" s="158">
        <f>IF(N280="základní",J280,0)</f>
        <v>0</v>
      </c>
      <c r="BF280" s="158">
        <f>IF(N280="snížená",J280,0)</f>
        <v>0</v>
      </c>
      <c r="BG280" s="158">
        <f>IF(N280="zákl. přenesená",J280,0)</f>
        <v>0</v>
      </c>
      <c r="BH280" s="158">
        <f>IF(N280="sníž. přenesená",J280,0)</f>
        <v>0</v>
      </c>
      <c r="BI280" s="158">
        <f>IF(N280="nulová",J280,0)</f>
        <v>0</v>
      </c>
      <c r="BJ280" s="19" t="s">
        <v>79</v>
      </c>
      <c r="BK280" s="158">
        <f>ROUND(I280*H280,2)</f>
        <v>0</v>
      </c>
      <c r="BL280" s="19" t="s">
        <v>189</v>
      </c>
      <c r="BM280" s="157" t="s">
        <v>433</v>
      </c>
    </row>
    <row r="281" spans="1:47" s="2" customFormat="1" ht="12">
      <c r="A281" s="34"/>
      <c r="B281" s="35"/>
      <c r="C281" s="34"/>
      <c r="D281" s="159" t="s">
        <v>120</v>
      </c>
      <c r="E281" s="34"/>
      <c r="F281" s="160" t="s">
        <v>432</v>
      </c>
      <c r="G281" s="34"/>
      <c r="H281" s="34"/>
      <c r="I281" s="161"/>
      <c r="J281" s="34"/>
      <c r="K281" s="34"/>
      <c r="L281" s="35"/>
      <c r="M281" s="162"/>
      <c r="N281" s="163"/>
      <c r="O281" s="55"/>
      <c r="P281" s="55"/>
      <c r="Q281" s="55"/>
      <c r="R281" s="55"/>
      <c r="S281" s="55"/>
      <c r="T281" s="56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9" t="s">
        <v>120</v>
      </c>
      <c r="AU281" s="19" t="s">
        <v>81</v>
      </c>
    </row>
    <row r="282" spans="2:63" s="12" customFormat="1" ht="22.95" customHeight="1">
      <c r="B282" s="132"/>
      <c r="D282" s="133" t="s">
        <v>71</v>
      </c>
      <c r="E282" s="143" t="s">
        <v>189</v>
      </c>
      <c r="F282" s="143" t="s">
        <v>434</v>
      </c>
      <c r="I282" s="135"/>
      <c r="J282" s="144">
        <f>BK282</f>
        <v>0</v>
      </c>
      <c r="L282" s="132"/>
      <c r="M282" s="137"/>
      <c r="N282" s="138"/>
      <c r="O282" s="138"/>
      <c r="P282" s="139">
        <f>SUM(P283:P298)</f>
        <v>0</v>
      </c>
      <c r="Q282" s="138"/>
      <c r="R282" s="139">
        <f>SUM(R283:R298)</f>
        <v>10.97976892</v>
      </c>
      <c r="S282" s="138"/>
      <c r="T282" s="140">
        <f>SUM(T283:T298)</f>
        <v>0</v>
      </c>
      <c r="AR282" s="133" t="s">
        <v>79</v>
      </c>
      <c r="AT282" s="141" t="s">
        <v>71</v>
      </c>
      <c r="AU282" s="141" t="s">
        <v>79</v>
      </c>
      <c r="AY282" s="133" t="s">
        <v>182</v>
      </c>
      <c r="BK282" s="142">
        <f>SUM(BK283:BK298)</f>
        <v>0</v>
      </c>
    </row>
    <row r="283" spans="1:65" s="2" customFormat="1" ht="16.5" customHeight="1">
      <c r="A283" s="34"/>
      <c r="B283" s="145"/>
      <c r="C283" s="146" t="s">
        <v>435</v>
      </c>
      <c r="D283" s="146" t="s">
        <v>184</v>
      </c>
      <c r="E283" s="147" t="s">
        <v>436</v>
      </c>
      <c r="F283" s="148" t="s">
        <v>437</v>
      </c>
      <c r="G283" s="149" t="s">
        <v>122</v>
      </c>
      <c r="H283" s="150">
        <v>4.245</v>
      </c>
      <c r="I283" s="151"/>
      <c r="J283" s="152">
        <f>ROUND(I283*H283,2)</f>
        <v>0</v>
      </c>
      <c r="K283" s="148" t="s">
        <v>188</v>
      </c>
      <c r="L283" s="35"/>
      <c r="M283" s="153" t="s">
        <v>3</v>
      </c>
      <c r="N283" s="154" t="s">
        <v>43</v>
      </c>
      <c r="O283" s="55"/>
      <c r="P283" s="155">
        <f>O283*H283</f>
        <v>0</v>
      </c>
      <c r="Q283" s="155">
        <v>2.4534</v>
      </c>
      <c r="R283" s="155">
        <f>Q283*H283</f>
        <v>10.414683</v>
      </c>
      <c r="S283" s="155">
        <v>0</v>
      </c>
      <c r="T283" s="156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57" t="s">
        <v>189</v>
      </c>
      <c r="AT283" s="157" t="s">
        <v>184</v>
      </c>
      <c r="AU283" s="157" t="s">
        <v>81</v>
      </c>
      <c r="AY283" s="19" t="s">
        <v>182</v>
      </c>
      <c r="BE283" s="158">
        <f>IF(N283="základní",J283,0)</f>
        <v>0</v>
      </c>
      <c r="BF283" s="158">
        <f>IF(N283="snížená",J283,0)</f>
        <v>0</v>
      </c>
      <c r="BG283" s="158">
        <f>IF(N283="zákl. přenesená",J283,0)</f>
        <v>0</v>
      </c>
      <c r="BH283" s="158">
        <f>IF(N283="sníž. přenesená",J283,0)</f>
        <v>0</v>
      </c>
      <c r="BI283" s="158">
        <f>IF(N283="nulová",J283,0)</f>
        <v>0</v>
      </c>
      <c r="BJ283" s="19" t="s">
        <v>79</v>
      </c>
      <c r="BK283" s="158">
        <f>ROUND(I283*H283,2)</f>
        <v>0</v>
      </c>
      <c r="BL283" s="19" t="s">
        <v>189</v>
      </c>
      <c r="BM283" s="157" t="s">
        <v>438</v>
      </c>
    </row>
    <row r="284" spans="1:47" s="2" customFormat="1" ht="12">
      <c r="A284" s="34"/>
      <c r="B284" s="35"/>
      <c r="C284" s="34"/>
      <c r="D284" s="159" t="s">
        <v>120</v>
      </c>
      <c r="E284" s="34"/>
      <c r="F284" s="160" t="s">
        <v>437</v>
      </c>
      <c r="G284" s="34"/>
      <c r="H284" s="34"/>
      <c r="I284" s="161"/>
      <c r="J284" s="34"/>
      <c r="K284" s="34"/>
      <c r="L284" s="35"/>
      <c r="M284" s="162"/>
      <c r="N284" s="163"/>
      <c r="O284" s="55"/>
      <c r="P284" s="55"/>
      <c r="Q284" s="55"/>
      <c r="R284" s="55"/>
      <c r="S284" s="55"/>
      <c r="T284" s="56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9" t="s">
        <v>120</v>
      </c>
      <c r="AU284" s="19" t="s">
        <v>81</v>
      </c>
    </row>
    <row r="285" spans="2:51" s="13" customFormat="1" ht="12">
      <c r="B285" s="164"/>
      <c r="D285" s="159" t="s">
        <v>191</v>
      </c>
      <c r="E285" s="165" t="s">
        <v>3</v>
      </c>
      <c r="F285" s="166" t="s">
        <v>439</v>
      </c>
      <c r="H285" s="167">
        <v>2.805</v>
      </c>
      <c r="I285" s="168"/>
      <c r="L285" s="164"/>
      <c r="M285" s="169"/>
      <c r="N285" s="170"/>
      <c r="O285" s="170"/>
      <c r="P285" s="170"/>
      <c r="Q285" s="170"/>
      <c r="R285" s="170"/>
      <c r="S285" s="170"/>
      <c r="T285" s="171"/>
      <c r="AT285" s="165" t="s">
        <v>191</v>
      </c>
      <c r="AU285" s="165" t="s">
        <v>81</v>
      </c>
      <c r="AV285" s="13" t="s">
        <v>81</v>
      </c>
      <c r="AW285" s="13" t="s">
        <v>33</v>
      </c>
      <c r="AX285" s="13" t="s">
        <v>72</v>
      </c>
      <c r="AY285" s="165" t="s">
        <v>182</v>
      </c>
    </row>
    <row r="286" spans="2:51" s="13" customFormat="1" ht="12">
      <c r="B286" s="164"/>
      <c r="D286" s="159" t="s">
        <v>191</v>
      </c>
      <c r="E286" s="165" t="s">
        <v>3</v>
      </c>
      <c r="F286" s="166" t="s">
        <v>440</v>
      </c>
      <c r="H286" s="167">
        <v>1.44</v>
      </c>
      <c r="I286" s="168"/>
      <c r="L286" s="164"/>
      <c r="M286" s="169"/>
      <c r="N286" s="170"/>
      <c r="O286" s="170"/>
      <c r="P286" s="170"/>
      <c r="Q286" s="170"/>
      <c r="R286" s="170"/>
      <c r="S286" s="170"/>
      <c r="T286" s="171"/>
      <c r="AT286" s="165" t="s">
        <v>191</v>
      </c>
      <c r="AU286" s="165" t="s">
        <v>81</v>
      </c>
      <c r="AV286" s="13" t="s">
        <v>81</v>
      </c>
      <c r="AW286" s="13" t="s">
        <v>33</v>
      </c>
      <c r="AX286" s="13" t="s">
        <v>72</v>
      </c>
      <c r="AY286" s="165" t="s">
        <v>182</v>
      </c>
    </row>
    <row r="287" spans="2:51" s="14" customFormat="1" ht="12">
      <c r="B287" s="172"/>
      <c r="D287" s="159" t="s">
        <v>191</v>
      </c>
      <c r="E287" s="173" t="s">
        <v>3</v>
      </c>
      <c r="F287" s="174" t="s">
        <v>211</v>
      </c>
      <c r="H287" s="175">
        <v>4.245</v>
      </c>
      <c r="I287" s="176"/>
      <c r="L287" s="172"/>
      <c r="M287" s="177"/>
      <c r="N287" s="178"/>
      <c r="O287" s="178"/>
      <c r="P287" s="178"/>
      <c r="Q287" s="178"/>
      <c r="R287" s="178"/>
      <c r="S287" s="178"/>
      <c r="T287" s="179"/>
      <c r="AT287" s="173" t="s">
        <v>191</v>
      </c>
      <c r="AU287" s="173" t="s">
        <v>81</v>
      </c>
      <c r="AV287" s="14" t="s">
        <v>189</v>
      </c>
      <c r="AW287" s="14" t="s">
        <v>33</v>
      </c>
      <c r="AX287" s="14" t="s">
        <v>79</v>
      </c>
      <c r="AY287" s="173" t="s">
        <v>182</v>
      </c>
    </row>
    <row r="288" spans="2:51" s="13" customFormat="1" ht="12">
      <c r="B288" s="164"/>
      <c r="D288" s="159" t="s">
        <v>191</v>
      </c>
      <c r="E288" s="165" t="s">
        <v>115</v>
      </c>
      <c r="F288" s="166" t="s">
        <v>441</v>
      </c>
      <c r="H288" s="167">
        <v>37.4</v>
      </c>
      <c r="I288" s="168"/>
      <c r="L288" s="164"/>
      <c r="M288" s="169"/>
      <c r="N288" s="170"/>
      <c r="O288" s="170"/>
      <c r="P288" s="170"/>
      <c r="Q288" s="170"/>
      <c r="R288" s="170"/>
      <c r="S288" s="170"/>
      <c r="T288" s="171"/>
      <c r="AT288" s="165" t="s">
        <v>191</v>
      </c>
      <c r="AU288" s="165" t="s">
        <v>81</v>
      </c>
      <c r="AV288" s="13" t="s">
        <v>81</v>
      </c>
      <c r="AW288" s="13" t="s">
        <v>33</v>
      </c>
      <c r="AX288" s="13" t="s">
        <v>72</v>
      </c>
      <c r="AY288" s="165" t="s">
        <v>182</v>
      </c>
    </row>
    <row r="289" spans="1:65" s="2" customFormat="1" ht="16.5" customHeight="1">
      <c r="A289" s="34"/>
      <c r="B289" s="145"/>
      <c r="C289" s="146" t="s">
        <v>442</v>
      </c>
      <c r="D289" s="146" t="s">
        <v>184</v>
      </c>
      <c r="E289" s="147" t="s">
        <v>443</v>
      </c>
      <c r="F289" s="148" t="s">
        <v>444</v>
      </c>
      <c r="G289" s="149" t="s">
        <v>113</v>
      </c>
      <c r="H289" s="150">
        <v>28.3</v>
      </c>
      <c r="I289" s="151"/>
      <c r="J289" s="152">
        <f>ROUND(I289*H289,2)</f>
        <v>0</v>
      </c>
      <c r="K289" s="148" t="s">
        <v>188</v>
      </c>
      <c r="L289" s="35"/>
      <c r="M289" s="153" t="s">
        <v>3</v>
      </c>
      <c r="N289" s="154" t="s">
        <v>43</v>
      </c>
      <c r="O289" s="55"/>
      <c r="P289" s="155">
        <f>O289*H289</f>
        <v>0</v>
      </c>
      <c r="Q289" s="155">
        <v>0.00576</v>
      </c>
      <c r="R289" s="155">
        <f>Q289*H289</f>
        <v>0.16300800000000001</v>
      </c>
      <c r="S289" s="155">
        <v>0</v>
      </c>
      <c r="T289" s="156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57" t="s">
        <v>189</v>
      </c>
      <c r="AT289" s="157" t="s">
        <v>184</v>
      </c>
      <c r="AU289" s="157" t="s">
        <v>81</v>
      </c>
      <c r="AY289" s="19" t="s">
        <v>182</v>
      </c>
      <c r="BE289" s="158">
        <f>IF(N289="základní",J289,0)</f>
        <v>0</v>
      </c>
      <c r="BF289" s="158">
        <f>IF(N289="snížená",J289,0)</f>
        <v>0</v>
      </c>
      <c r="BG289" s="158">
        <f>IF(N289="zákl. přenesená",J289,0)</f>
        <v>0</v>
      </c>
      <c r="BH289" s="158">
        <f>IF(N289="sníž. přenesená",J289,0)</f>
        <v>0</v>
      </c>
      <c r="BI289" s="158">
        <f>IF(N289="nulová",J289,0)</f>
        <v>0</v>
      </c>
      <c r="BJ289" s="19" t="s">
        <v>79</v>
      </c>
      <c r="BK289" s="158">
        <f>ROUND(I289*H289,2)</f>
        <v>0</v>
      </c>
      <c r="BL289" s="19" t="s">
        <v>189</v>
      </c>
      <c r="BM289" s="157" t="s">
        <v>445</v>
      </c>
    </row>
    <row r="290" spans="1:47" s="2" customFormat="1" ht="12">
      <c r="A290" s="34"/>
      <c r="B290" s="35"/>
      <c r="C290" s="34"/>
      <c r="D290" s="159" t="s">
        <v>120</v>
      </c>
      <c r="E290" s="34"/>
      <c r="F290" s="160" t="s">
        <v>444</v>
      </c>
      <c r="G290" s="34"/>
      <c r="H290" s="34"/>
      <c r="I290" s="161"/>
      <c r="J290" s="34"/>
      <c r="K290" s="34"/>
      <c r="L290" s="35"/>
      <c r="M290" s="162"/>
      <c r="N290" s="163"/>
      <c r="O290" s="55"/>
      <c r="P290" s="55"/>
      <c r="Q290" s="55"/>
      <c r="R290" s="55"/>
      <c r="S290" s="55"/>
      <c r="T290" s="56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9" t="s">
        <v>120</v>
      </c>
      <c r="AU290" s="19" t="s">
        <v>81</v>
      </c>
    </row>
    <row r="291" spans="2:51" s="13" customFormat="1" ht="12">
      <c r="B291" s="164"/>
      <c r="D291" s="159" t="s">
        <v>191</v>
      </c>
      <c r="E291" s="165" t="s">
        <v>3</v>
      </c>
      <c r="F291" s="166" t="s">
        <v>446</v>
      </c>
      <c r="H291" s="167">
        <v>18.7</v>
      </c>
      <c r="I291" s="168"/>
      <c r="L291" s="164"/>
      <c r="M291" s="169"/>
      <c r="N291" s="170"/>
      <c r="O291" s="170"/>
      <c r="P291" s="170"/>
      <c r="Q291" s="170"/>
      <c r="R291" s="170"/>
      <c r="S291" s="170"/>
      <c r="T291" s="171"/>
      <c r="AT291" s="165" t="s">
        <v>191</v>
      </c>
      <c r="AU291" s="165" t="s">
        <v>81</v>
      </c>
      <c r="AV291" s="13" t="s">
        <v>81</v>
      </c>
      <c r="AW291" s="13" t="s">
        <v>33</v>
      </c>
      <c r="AX291" s="13" t="s">
        <v>72</v>
      </c>
      <c r="AY291" s="165" t="s">
        <v>182</v>
      </c>
    </row>
    <row r="292" spans="2:51" s="13" customFormat="1" ht="12">
      <c r="B292" s="164"/>
      <c r="D292" s="159" t="s">
        <v>191</v>
      </c>
      <c r="E292" s="165" t="s">
        <v>3</v>
      </c>
      <c r="F292" s="166" t="s">
        <v>447</v>
      </c>
      <c r="H292" s="167">
        <v>9.6</v>
      </c>
      <c r="I292" s="168"/>
      <c r="L292" s="164"/>
      <c r="M292" s="169"/>
      <c r="N292" s="170"/>
      <c r="O292" s="170"/>
      <c r="P292" s="170"/>
      <c r="Q292" s="170"/>
      <c r="R292" s="170"/>
      <c r="S292" s="170"/>
      <c r="T292" s="171"/>
      <c r="AT292" s="165" t="s">
        <v>191</v>
      </c>
      <c r="AU292" s="165" t="s">
        <v>81</v>
      </c>
      <c r="AV292" s="13" t="s">
        <v>81</v>
      </c>
      <c r="AW292" s="13" t="s">
        <v>33</v>
      </c>
      <c r="AX292" s="13" t="s">
        <v>72</v>
      </c>
      <c r="AY292" s="165" t="s">
        <v>182</v>
      </c>
    </row>
    <row r="293" spans="2:51" s="14" customFormat="1" ht="12">
      <c r="B293" s="172"/>
      <c r="D293" s="159" t="s">
        <v>191</v>
      </c>
      <c r="E293" s="173" t="s">
        <v>3</v>
      </c>
      <c r="F293" s="174" t="s">
        <v>211</v>
      </c>
      <c r="H293" s="175">
        <v>28.299999999999997</v>
      </c>
      <c r="I293" s="176"/>
      <c r="L293" s="172"/>
      <c r="M293" s="177"/>
      <c r="N293" s="178"/>
      <c r="O293" s="178"/>
      <c r="P293" s="178"/>
      <c r="Q293" s="178"/>
      <c r="R293" s="178"/>
      <c r="S293" s="178"/>
      <c r="T293" s="179"/>
      <c r="AT293" s="173" t="s">
        <v>191</v>
      </c>
      <c r="AU293" s="173" t="s">
        <v>81</v>
      </c>
      <c r="AV293" s="14" t="s">
        <v>189</v>
      </c>
      <c r="AW293" s="14" t="s">
        <v>33</v>
      </c>
      <c r="AX293" s="14" t="s">
        <v>79</v>
      </c>
      <c r="AY293" s="173" t="s">
        <v>182</v>
      </c>
    </row>
    <row r="294" spans="1:65" s="2" customFormat="1" ht="16.5" customHeight="1">
      <c r="A294" s="34"/>
      <c r="B294" s="145"/>
      <c r="C294" s="146" t="s">
        <v>448</v>
      </c>
      <c r="D294" s="146" t="s">
        <v>184</v>
      </c>
      <c r="E294" s="147" t="s">
        <v>449</v>
      </c>
      <c r="F294" s="148" t="s">
        <v>450</v>
      </c>
      <c r="G294" s="149" t="s">
        <v>113</v>
      </c>
      <c r="H294" s="150">
        <v>28.3</v>
      </c>
      <c r="I294" s="151"/>
      <c r="J294" s="152">
        <f>ROUND(I294*H294,2)</f>
        <v>0</v>
      </c>
      <c r="K294" s="148" t="s">
        <v>188</v>
      </c>
      <c r="L294" s="35"/>
      <c r="M294" s="153" t="s">
        <v>3</v>
      </c>
      <c r="N294" s="154" t="s">
        <v>43</v>
      </c>
      <c r="O294" s="55"/>
      <c r="P294" s="155">
        <f>O294*H294</f>
        <v>0</v>
      </c>
      <c r="Q294" s="155">
        <v>0</v>
      </c>
      <c r="R294" s="155">
        <f>Q294*H294</f>
        <v>0</v>
      </c>
      <c r="S294" s="155">
        <v>0</v>
      </c>
      <c r="T294" s="156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57" t="s">
        <v>189</v>
      </c>
      <c r="AT294" s="157" t="s">
        <v>184</v>
      </c>
      <c r="AU294" s="157" t="s">
        <v>81</v>
      </c>
      <c r="AY294" s="19" t="s">
        <v>182</v>
      </c>
      <c r="BE294" s="158">
        <f>IF(N294="základní",J294,0)</f>
        <v>0</v>
      </c>
      <c r="BF294" s="158">
        <f>IF(N294="snížená",J294,0)</f>
        <v>0</v>
      </c>
      <c r="BG294" s="158">
        <f>IF(N294="zákl. přenesená",J294,0)</f>
        <v>0</v>
      </c>
      <c r="BH294" s="158">
        <f>IF(N294="sníž. přenesená",J294,0)</f>
        <v>0</v>
      </c>
      <c r="BI294" s="158">
        <f>IF(N294="nulová",J294,0)</f>
        <v>0</v>
      </c>
      <c r="BJ294" s="19" t="s">
        <v>79</v>
      </c>
      <c r="BK294" s="158">
        <f>ROUND(I294*H294,2)</f>
        <v>0</v>
      </c>
      <c r="BL294" s="19" t="s">
        <v>189</v>
      </c>
      <c r="BM294" s="157" t="s">
        <v>451</v>
      </c>
    </row>
    <row r="295" spans="1:47" s="2" customFormat="1" ht="12">
      <c r="A295" s="34"/>
      <c r="B295" s="35"/>
      <c r="C295" s="34"/>
      <c r="D295" s="159" t="s">
        <v>120</v>
      </c>
      <c r="E295" s="34"/>
      <c r="F295" s="160" t="s">
        <v>450</v>
      </c>
      <c r="G295" s="34"/>
      <c r="H295" s="34"/>
      <c r="I295" s="161"/>
      <c r="J295" s="34"/>
      <c r="K295" s="34"/>
      <c r="L295" s="35"/>
      <c r="M295" s="162"/>
      <c r="N295" s="163"/>
      <c r="O295" s="55"/>
      <c r="P295" s="55"/>
      <c r="Q295" s="55"/>
      <c r="R295" s="55"/>
      <c r="S295" s="55"/>
      <c r="T295" s="56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9" t="s">
        <v>120</v>
      </c>
      <c r="AU295" s="19" t="s">
        <v>81</v>
      </c>
    </row>
    <row r="296" spans="1:65" s="2" customFormat="1" ht="16.5" customHeight="1">
      <c r="A296" s="34"/>
      <c r="B296" s="145"/>
      <c r="C296" s="146" t="s">
        <v>452</v>
      </c>
      <c r="D296" s="146" t="s">
        <v>184</v>
      </c>
      <c r="E296" s="147" t="s">
        <v>453</v>
      </c>
      <c r="F296" s="148" t="s">
        <v>454</v>
      </c>
      <c r="G296" s="149" t="s">
        <v>233</v>
      </c>
      <c r="H296" s="150">
        <v>0.382</v>
      </c>
      <c r="I296" s="151"/>
      <c r="J296" s="152">
        <f>ROUND(I296*H296,2)</f>
        <v>0</v>
      </c>
      <c r="K296" s="148" t="s">
        <v>188</v>
      </c>
      <c r="L296" s="35"/>
      <c r="M296" s="153" t="s">
        <v>3</v>
      </c>
      <c r="N296" s="154" t="s">
        <v>43</v>
      </c>
      <c r="O296" s="55"/>
      <c r="P296" s="155">
        <f>O296*H296</f>
        <v>0</v>
      </c>
      <c r="Q296" s="155">
        <v>1.05256</v>
      </c>
      <c r="R296" s="155">
        <f>Q296*H296</f>
        <v>0.40207792</v>
      </c>
      <c r="S296" s="155">
        <v>0</v>
      </c>
      <c r="T296" s="156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57" t="s">
        <v>189</v>
      </c>
      <c r="AT296" s="157" t="s">
        <v>184</v>
      </c>
      <c r="AU296" s="157" t="s">
        <v>81</v>
      </c>
      <c r="AY296" s="19" t="s">
        <v>182</v>
      </c>
      <c r="BE296" s="158">
        <f>IF(N296="základní",J296,0)</f>
        <v>0</v>
      </c>
      <c r="BF296" s="158">
        <f>IF(N296="snížená",J296,0)</f>
        <v>0</v>
      </c>
      <c r="BG296" s="158">
        <f>IF(N296="zákl. přenesená",J296,0)</f>
        <v>0</v>
      </c>
      <c r="BH296" s="158">
        <f>IF(N296="sníž. přenesená",J296,0)</f>
        <v>0</v>
      </c>
      <c r="BI296" s="158">
        <f>IF(N296="nulová",J296,0)</f>
        <v>0</v>
      </c>
      <c r="BJ296" s="19" t="s">
        <v>79</v>
      </c>
      <c r="BK296" s="158">
        <f>ROUND(I296*H296,2)</f>
        <v>0</v>
      </c>
      <c r="BL296" s="19" t="s">
        <v>189</v>
      </c>
      <c r="BM296" s="157" t="s">
        <v>455</v>
      </c>
    </row>
    <row r="297" spans="1:47" s="2" customFormat="1" ht="12">
      <c r="A297" s="34"/>
      <c r="B297" s="35"/>
      <c r="C297" s="34"/>
      <c r="D297" s="159" t="s">
        <v>120</v>
      </c>
      <c r="E297" s="34"/>
      <c r="F297" s="160" t="s">
        <v>454</v>
      </c>
      <c r="G297" s="34"/>
      <c r="H297" s="34"/>
      <c r="I297" s="161"/>
      <c r="J297" s="34"/>
      <c r="K297" s="34"/>
      <c r="L297" s="35"/>
      <c r="M297" s="162"/>
      <c r="N297" s="163"/>
      <c r="O297" s="55"/>
      <c r="P297" s="55"/>
      <c r="Q297" s="55"/>
      <c r="R297" s="55"/>
      <c r="S297" s="55"/>
      <c r="T297" s="56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9" t="s">
        <v>120</v>
      </c>
      <c r="AU297" s="19" t="s">
        <v>81</v>
      </c>
    </row>
    <row r="298" spans="2:51" s="13" customFormat="1" ht="12">
      <c r="B298" s="164"/>
      <c r="D298" s="159" t="s">
        <v>191</v>
      </c>
      <c r="E298" s="165" t="s">
        <v>3</v>
      </c>
      <c r="F298" s="166" t="s">
        <v>456</v>
      </c>
      <c r="H298" s="167">
        <v>0.382</v>
      </c>
      <c r="I298" s="168"/>
      <c r="L298" s="164"/>
      <c r="M298" s="169"/>
      <c r="N298" s="170"/>
      <c r="O298" s="170"/>
      <c r="P298" s="170"/>
      <c r="Q298" s="170"/>
      <c r="R298" s="170"/>
      <c r="S298" s="170"/>
      <c r="T298" s="171"/>
      <c r="AT298" s="165" t="s">
        <v>191</v>
      </c>
      <c r="AU298" s="165" t="s">
        <v>81</v>
      </c>
      <c r="AV298" s="13" t="s">
        <v>81</v>
      </c>
      <c r="AW298" s="13" t="s">
        <v>33</v>
      </c>
      <c r="AX298" s="13" t="s">
        <v>79</v>
      </c>
      <c r="AY298" s="165" t="s">
        <v>182</v>
      </c>
    </row>
    <row r="299" spans="2:63" s="12" customFormat="1" ht="22.95" customHeight="1">
      <c r="B299" s="132"/>
      <c r="D299" s="133" t="s">
        <v>71</v>
      </c>
      <c r="E299" s="143" t="s">
        <v>213</v>
      </c>
      <c r="F299" s="143" t="s">
        <v>457</v>
      </c>
      <c r="I299" s="135"/>
      <c r="J299" s="144">
        <f>BK299</f>
        <v>0</v>
      </c>
      <c r="L299" s="132"/>
      <c r="M299" s="137"/>
      <c r="N299" s="138"/>
      <c r="O299" s="138"/>
      <c r="P299" s="139">
        <f>SUM(P300:P366)</f>
        <v>0</v>
      </c>
      <c r="Q299" s="138"/>
      <c r="R299" s="139">
        <f>SUM(R300:R366)</f>
        <v>20.519677779999995</v>
      </c>
      <c r="S299" s="138"/>
      <c r="T299" s="140">
        <f>SUM(T300:T366)</f>
        <v>0</v>
      </c>
      <c r="AR299" s="133" t="s">
        <v>79</v>
      </c>
      <c r="AT299" s="141" t="s">
        <v>71</v>
      </c>
      <c r="AU299" s="141" t="s">
        <v>79</v>
      </c>
      <c r="AY299" s="133" t="s">
        <v>182</v>
      </c>
      <c r="BK299" s="142">
        <f>SUM(BK300:BK366)</f>
        <v>0</v>
      </c>
    </row>
    <row r="300" spans="1:65" s="2" customFormat="1" ht="16.5" customHeight="1">
      <c r="A300" s="34"/>
      <c r="B300" s="145"/>
      <c r="C300" s="146" t="s">
        <v>458</v>
      </c>
      <c r="D300" s="146" t="s">
        <v>184</v>
      </c>
      <c r="E300" s="147" t="s">
        <v>459</v>
      </c>
      <c r="F300" s="148" t="s">
        <v>460</v>
      </c>
      <c r="G300" s="149" t="s">
        <v>113</v>
      </c>
      <c r="H300" s="150">
        <v>200.34</v>
      </c>
      <c r="I300" s="151"/>
      <c r="J300" s="152">
        <f>ROUND(I300*H300,2)</f>
        <v>0</v>
      </c>
      <c r="K300" s="148" t="s">
        <v>188</v>
      </c>
      <c r="L300" s="35"/>
      <c r="M300" s="153" t="s">
        <v>3</v>
      </c>
      <c r="N300" s="154" t="s">
        <v>43</v>
      </c>
      <c r="O300" s="55"/>
      <c r="P300" s="155">
        <f>O300*H300</f>
        <v>0</v>
      </c>
      <c r="Q300" s="155">
        <v>0.0024</v>
      </c>
      <c r="R300" s="155">
        <f>Q300*H300</f>
        <v>0.48081599999999997</v>
      </c>
      <c r="S300" s="155">
        <v>0</v>
      </c>
      <c r="T300" s="156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57" t="s">
        <v>189</v>
      </c>
      <c r="AT300" s="157" t="s">
        <v>184</v>
      </c>
      <c r="AU300" s="157" t="s">
        <v>81</v>
      </c>
      <c r="AY300" s="19" t="s">
        <v>182</v>
      </c>
      <c r="BE300" s="158">
        <f>IF(N300="základní",J300,0)</f>
        <v>0</v>
      </c>
      <c r="BF300" s="158">
        <f>IF(N300="snížená",J300,0)</f>
        <v>0</v>
      </c>
      <c r="BG300" s="158">
        <f>IF(N300="zákl. přenesená",J300,0)</f>
        <v>0</v>
      </c>
      <c r="BH300" s="158">
        <f>IF(N300="sníž. přenesená",J300,0)</f>
        <v>0</v>
      </c>
      <c r="BI300" s="158">
        <f>IF(N300="nulová",J300,0)</f>
        <v>0</v>
      </c>
      <c r="BJ300" s="19" t="s">
        <v>79</v>
      </c>
      <c r="BK300" s="158">
        <f>ROUND(I300*H300,2)</f>
        <v>0</v>
      </c>
      <c r="BL300" s="19" t="s">
        <v>189</v>
      </c>
      <c r="BM300" s="157" t="s">
        <v>461</v>
      </c>
    </row>
    <row r="301" spans="1:47" s="2" customFormat="1" ht="12">
      <c r="A301" s="34"/>
      <c r="B301" s="35"/>
      <c r="C301" s="34"/>
      <c r="D301" s="159" t="s">
        <v>120</v>
      </c>
      <c r="E301" s="34"/>
      <c r="F301" s="160" t="s">
        <v>460</v>
      </c>
      <c r="G301" s="34"/>
      <c r="H301" s="34"/>
      <c r="I301" s="161"/>
      <c r="J301" s="34"/>
      <c r="K301" s="34"/>
      <c r="L301" s="35"/>
      <c r="M301" s="162"/>
      <c r="N301" s="163"/>
      <c r="O301" s="55"/>
      <c r="P301" s="55"/>
      <c r="Q301" s="55"/>
      <c r="R301" s="55"/>
      <c r="S301" s="55"/>
      <c r="T301" s="56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9" t="s">
        <v>120</v>
      </c>
      <c r="AU301" s="19" t="s">
        <v>81</v>
      </c>
    </row>
    <row r="302" spans="2:51" s="15" customFormat="1" ht="12">
      <c r="B302" s="190"/>
      <c r="D302" s="159" t="s">
        <v>191</v>
      </c>
      <c r="E302" s="191" t="s">
        <v>3</v>
      </c>
      <c r="F302" s="192" t="s">
        <v>462</v>
      </c>
      <c r="H302" s="191" t="s">
        <v>3</v>
      </c>
      <c r="I302" s="193"/>
      <c r="L302" s="190"/>
      <c r="M302" s="194"/>
      <c r="N302" s="195"/>
      <c r="O302" s="195"/>
      <c r="P302" s="195"/>
      <c r="Q302" s="195"/>
      <c r="R302" s="195"/>
      <c r="S302" s="195"/>
      <c r="T302" s="196"/>
      <c r="AT302" s="191" t="s">
        <v>191</v>
      </c>
      <c r="AU302" s="191" t="s">
        <v>81</v>
      </c>
      <c r="AV302" s="15" t="s">
        <v>79</v>
      </c>
      <c r="AW302" s="15" t="s">
        <v>33</v>
      </c>
      <c r="AX302" s="15" t="s">
        <v>72</v>
      </c>
      <c r="AY302" s="191" t="s">
        <v>182</v>
      </c>
    </row>
    <row r="303" spans="2:51" s="13" customFormat="1" ht="12">
      <c r="B303" s="164"/>
      <c r="D303" s="159" t="s">
        <v>191</v>
      </c>
      <c r="E303" s="165" t="s">
        <v>3</v>
      </c>
      <c r="F303" s="166" t="s">
        <v>463</v>
      </c>
      <c r="H303" s="167">
        <v>85.4</v>
      </c>
      <c r="I303" s="168"/>
      <c r="L303" s="164"/>
      <c r="M303" s="169"/>
      <c r="N303" s="170"/>
      <c r="O303" s="170"/>
      <c r="P303" s="170"/>
      <c r="Q303" s="170"/>
      <c r="R303" s="170"/>
      <c r="S303" s="170"/>
      <c r="T303" s="171"/>
      <c r="AT303" s="165" t="s">
        <v>191</v>
      </c>
      <c r="AU303" s="165" t="s">
        <v>81</v>
      </c>
      <c r="AV303" s="13" t="s">
        <v>81</v>
      </c>
      <c r="AW303" s="13" t="s">
        <v>33</v>
      </c>
      <c r="AX303" s="13" t="s">
        <v>72</v>
      </c>
      <c r="AY303" s="165" t="s">
        <v>182</v>
      </c>
    </row>
    <row r="304" spans="2:51" s="13" customFormat="1" ht="12">
      <c r="B304" s="164"/>
      <c r="D304" s="159" t="s">
        <v>191</v>
      </c>
      <c r="E304" s="165" t="s">
        <v>3</v>
      </c>
      <c r="F304" s="166" t="s">
        <v>334</v>
      </c>
      <c r="H304" s="167">
        <v>24.3</v>
      </c>
      <c r="I304" s="168"/>
      <c r="L304" s="164"/>
      <c r="M304" s="169"/>
      <c r="N304" s="170"/>
      <c r="O304" s="170"/>
      <c r="P304" s="170"/>
      <c r="Q304" s="170"/>
      <c r="R304" s="170"/>
      <c r="S304" s="170"/>
      <c r="T304" s="171"/>
      <c r="AT304" s="165" t="s">
        <v>191</v>
      </c>
      <c r="AU304" s="165" t="s">
        <v>81</v>
      </c>
      <c r="AV304" s="13" t="s">
        <v>81</v>
      </c>
      <c r="AW304" s="13" t="s">
        <v>33</v>
      </c>
      <c r="AX304" s="13" t="s">
        <v>72</v>
      </c>
      <c r="AY304" s="165" t="s">
        <v>182</v>
      </c>
    </row>
    <row r="305" spans="2:51" s="13" customFormat="1" ht="12">
      <c r="B305" s="164"/>
      <c r="D305" s="159" t="s">
        <v>191</v>
      </c>
      <c r="E305" s="165" t="s">
        <v>3</v>
      </c>
      <c r="F305" s="166" t="s">
        <v>464</v>
      </c>
      <c r="H305" s="167">
        <v>31.64</v>
      </c>
      <c r="I305" s="168"/>
      <c r="L305" s="164"/>
      <c r="M305" s="169"/>
      <c r="N305" s="170"/>
      <c r="O305" s="170"/>
      <c r="P305" s="170"/>
      <c r="Q305" s="170"/>
      <c r="R305" s="170"/>
      <c r="S305" s="170"/>
      <c r="T305" s="171"/>
      <c r="AT305" s="165" t="s">
        <v>191</v>
      </c>
      <c r="AU305" s="165" t="s">
        <v>81</v>
      </c>
      <c r="AV305" s="13" t="s">
        <v>81</v>
      </c>
      <c r="AW305" s="13" t="s">
        <v>33</v>
      </c>
      <c r="AX305" s="13" t="s">
        <v>72</v>
      </c>
      <c r="AY305" s="165" t="s">
        <v>182</v>
      </c>
    </row>
    <row r="306" spans="2:51" s="13" customFormat="1" ht="12">
      <c r="B306" s="164"/>
      <c r="D306" s="159" t="s">
        <v>191</v>
      </c>
      <c r="E306" s="165" t="s">
        <v>3</v>
      </c>
      <c r="F306" s="166" t="s">
        <v>465</v>
      </c>
      <c r="H306" s="167">
        <v>34.76</v>
      </c>
      <c r="I306" s="168"/>
      <c r="L306" s="164"/>
      <c r="M306" s="169"/>
      <c r="N306" s="170"/>
      <c r="O306" s="170"/>
      <c r="P306" s="170"/>
      <c r="Q306" s="170"/>
      <c r="R306" s="170"/>
      <c r="S306" s="170"/>
      <c r="T306" s="171"/>
      <c r="AT306" s="165" t="s">
        <v>191</v>
      </c>
      <c r="AU306" s="165" t="s">
        <v>81</v>
      </c>
      <c r="AV306" s="13" t="s">
        <v>81</v>
      </c>
      <c r="AW306" s="13" t="s">
        <v>33</v>
      </c>
      <c r="AX306" s="13" t="s">
        <v>72</v>
      </c>
      <c r="AY306" s="165" t="s">
        <v>182</v>
      </c>
    </row>
    <row r="307" spans="2:51" s="13" customFormat="1" ht="12">
      <c r="B307" s="164"/>
      <c r="D307" s="159" t="s">
        <v>191</v>
      </c>
      <c r="E307" s="165" t="s">
        <v>3</v>
      </c>
      <c r="F307" s="166" t="s">
        <v>466</v>
      </c>
      <c r="H307" s="167">
        <v>24.24</v>
      </c>
      <c r="I307" s="168"/>
      <c r="L307" s="164"/>
      <c r="M307" s="169"/>
      <c r="N307" s="170"/>
      <c r="O307" s="170"/>
      <c r="P307" s="170"/>
      <c r="Q307" s="170"/>
      <c r="R307" s="170"/>
      <c r="S307" s="170"/>
      <c r="T307" s="171"/>
      <c r="AT307" s="165" t="s">
        <v>191</v>
      </c>
      <c r="AU307" s="165" t="s">
        <v>81</v>
      </c>
      <c r="AV307" s="13" t="s">
        <v>81</v>
      </c>
      <c r="AW307" s="13" t="s">
        <v>33</v>
      </c>
      <c r="AX307" s="13" t="s">
        <v>72</v>
      </c>
      <c r="AY307" s="165" t="s">
        <v>182</v>
      </c>
    </row>
    <row r="308" spans="2:51" s="14" customFormat="1" ht="12">
      <c r="B308" s="172"/>
      <c r="D308" s="159" t="s">
        <v>191</v>
      </c>
      <c r="E308" s="173" t="s">
        <v>3</v>
      </c>
      <c r="F308" s="174" t="s">
        <v>211</v>
      </c>
      <c r="H308" s="175">
        <v>200.34</v>
      </c>
      <c r="I308" s="176"/>
      <c r="L308" s="172"/>
      <c r="M308" s="177"/>
      <c r="N308" s="178"/>
      <c r="O308" s="178"/>
      <c r="P308" s="178"/>
      <c r="Q308" s="178"/>
      <c r="R308" s="178"/>
      <c r="S308" s="178"/>
      <c r="T308" s="179"/>
      <c r="AT308" s="173" t="s">
        <v>191</v>
      </c>
      <c r="AU308" s="173" t="s">
        <v>81</v>
      </c>
      <c r="AV308" s="14" t="s">
        <v>189</v>
      </c>
      <c r="AW308" s="14" t="s">
        <v>33</v>
      </c>
      <c r="AX308" s="14" t="s">
        <v>79</v>
      </c>
      <c r="AY308" s="173" t="s">
        <v>182</v>
      </c>
    </row>
    <row r="309" spans="1:65" s="2" customFormat="1" ht="21.75" customHeight="1">
      <c r="A309" s="34"/>
      <c r="B309" s="145"/>
      <c r="C309" s="146" t="s">
        <v>467</v>
      </c>
      <c r="D309" s="146" t="s">
        <v>184</v>
      </c>
      <c r="E309" s="147" t="s">
        <v>468</v>
      </c>
      <c r="F309" s="148" t="s">
        <v>469</v>
      </c>
      <c r="G309" s="149" t="s">
        <v>113</v>
      </c>
      <c r="H309" s="150">
        <v>200.34</v>
      </c>
      <c r="I309" s="151"/>
      <c r="J309" s="152">
        <f>ROUND(I309*H309,2)</f>
        <v>0</v>
      </c>
      <c r="K309" s="148" t="s">
        <v>188</v>
      </c>
      <c r="L309" s="35"/>
      <c r="M309" s="153" t="s">
        <v>3</v>
      </c>
      <c r="N309" s="154" t="s">
        <v>43</v>
      </c>
      <c r="O309" s="55"/>
      <c r="P309" s="155">
        <f>O309*H309</f>
        <v>0</v>
      </c>
      <c r="Q309" s="155">
        <v>0.00735</v>
      </c>
      <c r="R309" s="155">
        <f>Q309*H309</f>
        <v>1.472499</v>
      </c>
      <c r="S309" s="155">
        <v>0</v>
      </c>
      <c r="T309" s="156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57" t="s">
        <v>189</v>
      </c>
      <c r="AT309" s="157" t="s">
        <v>184</v>
      </c>
      <c r="AU309" s="157" t="s">
        <v>81</v>
      </c>
      <c r="AY309" s="19" t="s">
        <v>182</v>
      </c>
      <c r="BE309" s="158">
        <f>IF(N309="základní",J309,0)</f>
        <v>0</v>
      </c>
      <c r="BF309" s="158">
        <f>IF(N309="snížená",J309,0)</f>
        <v>0</v>
      </c>
      <c r="BG309" s="158">
        <f>IF(N309="zákl. přenesená",J309,0)</f>
        <v>0</v>
      </c>
      <c r="BH309" s="158">
        <f>IF(N309="sníž. přenesená",J309,0)</f>
        <v>0</v>
      </c>
      <c r="BI309" s="158">
        <f>IF(N309="nulová",J309,0)</f>
        <v>0</v>
      </c>
      <c r="BJ309" s="19" t="s">
        <v>79</v>
      </c>
      <c r="BK309" s="158">
        <f>ROUND(I309*H309,2)</f>
        <v>0</v>
      </c>
      <c r="BL309" s="19" t="s">
        <v>189</v>
      </c>
      <c r="BM309" s="157" t="s">
        <v>470</v>
      </c>
    </row>
    <row r="310" spans="1:47" s="2" customFormat="1" ht="12">
      <c r="A310" s="34"/>
      <c r="B310" s="35"/>
      <c r="C310" s="34"/>
      <c r="D310" s="159" t="s">
        <v>120</v>
      </c>
      <c r="E310" s="34"/>
      <c r="F310" s="160" t="s">
        <v>469</v>
      </c>
      <c r="G310" s="34"/>
      <c r="H310" s="34"/>
      <c r="I310" s="161"/>
      <c r="J310" s="34"/>
      <c r="K310" s="34"/>
      <c r="L310" s="35"/>
      <c r="M310" s="162"/>
      <c r="N310" s="163"/>
      <c r="O310" s="55"/>
      <c r="P310" s="55"/>
      <c r="Q310" s="55"/>
      <c r="R310" s="55"/>
      <c r="S310" s="55"/>
      <c r="T310" s="56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9" t="s">
        <v>120</v>
      </c>
      <c r="AU310" s="19" t="s">
        <v>81</v>
      </c>
    </row>
    <row r="311" spans="1:65" s="2" customFormat="1" ht="22.8">
      <c r="A311" s="34"/>
      <c r="B311" s="145"/>
      <c r="C311" s="146" t="s">
        <v>471</v>
      </c>
      <c r="D311" s="146" t="s">
        <v>184</v>
      </c>
      <c r="E311" s="147" t="s">
        <v>472</v>
      </c>
      <c r="F311" s="148" t="s">
        <v>473</v>
      </c>
      <c r="G311" s="149" t="s">
        <v>113</v>
      </c>
      <c r="H311" s="150">
        <v>46.5</v>
      </c>
      <c r="I311" s="151"/>
      <c r="J311" s="152">
        <f>ROUND(I311*H311,2)</f>
        <v>0</v>
      </c>
      <c r="K311" s="148" t="s">
        <v>188</v>
      </c>
      <c r="L311" s="35"/>
      <c r="M311" s="153" t="s">
        <v>3</v>
      </c>
      <c r="N311" s="154" t="s">
        <v>43</v>
      </c>
      <c r="O311" s="55"/>
      <c r="P311" s="155">
        <f>O311*H311</f>
        <v>0</v>
      </c>
      <c r="Q311" s="155">
        <v>0.0154</v>
      </c>
      <c r="R311" s="155">
        <f>Q311*H311</f>
        <v>0.7161000000000001</v>
      </c>
      <c r="S311" s="155">
        <v>0</v>
      </c>
      <c r="T311" s="156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57" t="s">
        <v>189</v>
      </c>
      <c r="AT311" s="157" t="s">
        <v>184</v>
      </c>
      <c r="AU311" s="157" t="s">
        <v>81</v>
      </c>
      <c r="AY311" s="19" t="s">
        <v>182</v>
      </c>
      <c r="BE311" s="158">
        <f>IF(N311="základní",J311,0)</f>
        <v>0</v>
      </c>
      <c r="BF311" s="158">
        <f>IF(N311="snížená",J311,0)</f>
        <v>0</v>
      </c>
      <c r="BG311" s="158">
        <f>IF(N311="zákl. přenesená",J311,0)</f>
        <v>0</v>
      </c>
      <c r="BH311" s="158">
        <f>IF(N311="sníž. přenesená",J311,0)</f>
        <v>0</v>
      </c>
      <c r="BI311" s="158">
        <f>IF(N311="nulová",J311,0)</f>
        <v>0</v>
      </c>
      <c r="BJ311" s="19" t="s">
        <v>79</v>
      </c>
      <c r="BK311" s="158">
        <f>ROUND(I311*H311,2)</f>
        <v>0</v>
      </c>
      <c r="BL311" s="19" t="s">
        <v>189</v>
      </c>
      <c r="BM311" s="157" t="s">
        <v>474</v>
      </c>
    </row>
    <row r="312" spans="1:47" s="2" customFormat="1" ht="12">
      <c r="A312" s="34"/>
      <c r="B312" s="35"/>
      <c r="C312" s="34"/>
      <c r="D312" s="159" t="s">
        <v>120</v>
      </c>
      <c r="E312" s="34"/>
      <c r="F312" s="160" t="s">
        <v>473</v>
      </c>
      <c r="G312" s="34"/>
      <c r="H312" s="34"/>
      <c r="I312" s="161"/>
      <c r="J312" s="34"/>
      <c r="K312" s="34"/>
      <c r="L312" s="35"/>
      <c r="M312" s="162"/>
      <c r="N312" s="163"/>
      <c r="O312" s="55"/>
      <c r="P312" s="55"/>
      <c r="Q312" s="55"/>
      <c r="R312" s="55"/>
      <c r="S312" s="55"/>
      <c r="T312" s="56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9" t="s">
        <v>120</v>
      </c>
      <c r="AU312" s="19" t="s">
        <v>81</v>
      </c>
    </row>
    <row r="313" spans="2:51" s="15" customFormat="1" ht="12">
      <c r="B313" s="190"/>
      <c r="D313" s="159" t="s">
        <v>191</v>
      </c>
      <c r="E313" s="191" t="s">
        <v>3</v>
      </c>
      <c r="F313" s="192" t="s">
        <v>475</v>
      </c>
      <c r="H313" s="191" t="s">
        <v>3</v>
      </c>
      <c r="I313" s="193"/>
      <c r="L313" s="190"/>
      <c r="M313" s="194"/>
      <c r="N313" s="195"/>
      <c r="O313" s="195"/>
      <c r="P313" s="195"/>
      <c r="Q313" s="195"/>
      <c r="R313" s="195"/>
      <c r="S313" s="195"/>
      <c r="T313" s="196"/>
      <c r="AT313" s="191" t="s">
        <v>191</v>
      </c>
      <c r="AU313" s="191" t="s">
        <v>81</v>
      </c>
      <c r="AV313" s="15" t="s">
        <v>79</v>
      </c>
      <c r="AW313" s="15" t="s">
        <v>33</v>
      </c>
      <c r="AX313" s="15" t="s">
        <v>72</v>
      </c>
      <c r="AY313" s="191" t="s">
        <v>182</v>
      </c>
    </row>
    <row r="314" spans="2:51" s="13" customFormat="1" ht="12">
      <c r="B314" s="164"/>
      <c r="D314" s="159" t="s">
        <v>191</v>
      </c>
      <c r="E314" s="165" t="s">
        <v>3</v>
      </c>
      <c r="F314" s="166" t="s">
        <v>476</v>
      </c>
      <c r="H314" s="167">
        <v>29.9</v>
      </c>
      <c r="I314" s="168"/>
      <c r="L314" s="164"/>
      <c r="M314" s="169"/>
      <c r="N314" s="170"/>
      <c r="O314" s="170"/>
      <c r="P314" s="170"/>
      <c r="Q314" s="170"/>
      <c r="R314" s="170"/>
      <c r="S314" s="170"/>
      <c r="T314" s="171"/>
      <c r="AT314" s="165" t="s">
        <v>191</v>
      </c>
      <c r="AU314" s="165" t="s">
        <v>81</v>
      </c>
      <c r="AV314" s="13" t="s">
        <v>81</v>
      </c>
      <c r="AW314" s="13" t="s">
        <v>33</v>
      </c>
      <c r="AX314" s="13" t="s">
        <v>72</v>
      </c>
      <c r="AY314" s="165" t="s">
        <v>182</v>
      </c>
    </row>
    <row r="315" spans="2:51" s="13" customFormat="1" ht="12">
      <c r="B315" s="164"/>
      <c r="D315" s="159" t="s">
        <v>191</v>
      </c>
      <c r="E315" s="165" t="s">
        <v>3</v>
      </c>
      <c r="F315" s="166" t="s">
        <v>477</v>
      </c>
      <c r="H315" s="167">
        <v>16.6</v>
      </c>
      <c r="I315" s="168"/>
      <c r="L315" s="164"/>
      <c r="M315" s="169"/>
      <c r="N315" s="170"/>
      <c r="O315" s="170"/>
      <c r="P315" s="170"/>
      <c r="Q315" s="170"/>
      <c r="R315" s="170"/>
      <c r="S315" s="170"/>
      <c r="T315" s="171"/>
      <c r="AT315" s="165" t="s">
        <v>191</v>
      </c>
      <c r="AU315" s="165" t="s">
        <v>81</v>
      </c>
      <c r="AV315" s="13" t="s">
        <v>81</v>
      </c>
      <c r="AW315" s="13" t="s">
        <v>33</v>
      </c>
      <c r="AX315" s="13" t="s">
        <v>72</v>
      </c>
      <c r="AY315" s="165" t="s">
        <v>182</v>
      </c>
    </row>
    <row r="316" spans="2:51" s="14" customFormat="1" ht="12">
      <c r="B316" s="172"/>
      <c r="D316" s="159" t="s">
        <v>191</v>
      </c>
      <c r="E316" s="173" t="s">
        <v>111</v>
      </c>
      <c r="F316" s="174" t="s">
        <v>211</v>
      </c>
      <c r="H316" s="175">
        <v>46.5</v>
      </c>
      <c r="I316" s="176"/>
      <c r="L316" s="172"/>
      <c r="M316" s="177"/>
      <c r="N316" s="178"/>
      <c r="O316" s="178"/>
      <c r="P316" s="178"/>
      <c r="Q316" s="178"/>
      <c r="R316" s="178"/>
      <c r="S316" s="178"/>
      <c r="T316" s="179"/>
      <c r="AT316" s="173" t="s">
        <v>191</v>
      </c>
      <c r="AU316" s="173" t="s">
        <v>81</v>
      </c>
      <c r="AV316" s="14" t="s">
        <v>189</v>
      </c>
      <c r="AW316" s="14" t="s">
        <v>33</v>
      </c>
      <c r="AX316" s="14" t="s">
        <v>79</v>
      </c>
      <c r="AY316" s="173" t="s">
        <v>182</v>
      </c>
    </row>
    <row r="317" spans="1:65" s="2" customFormat="1" ht="22.8">
      <c r="A317" s="34"/>
      <c r="B317" s="145"/>
      <c r="C317" s="146" t="s">
        <v>478</v>
      </c>
      <c r="D317" s="146" t="s">
        <v>184</v>
      </c>
      <c r="E317" s="147" t="s">
        <v>479</v>
      </c>
      <c r="F317" s="148" t="s">
        <v>480</v>
      </c>
      <c r="G317" s="149" t="s">
        <v>113</v>
      </c>
      <c r="H317" s="150">
        <v>153.84</v>
      </c>
      <c r="I317" s="151"/>
      <c r="J317" s="152">
        <f>ROUND(I317*H317,2)</f>
        <v>0</v>
      </c>
      <c r="K317" s="148" t="s">
        <v>188</v>
      </c>
      <c r="L317" s="35"/>
      <c r="M317" s="153" t="s">
        <v>3</v>
      </c>
      <c r="N317" s="154" t="s">
        <v>43</v>
      </c>
      <c r="O317" s="55"/>
      <c r="P317" s="155">
        <f>O317*H317</f>
        <v>0</v>
      </c>
      <c r="Q317" s="155">
        <v>0.01838</v>
      </c>
      <c r="R317" s="155">
        <f>Q317*H317</f>
        <v>2.8275792</v>
      </c>
      <c r="S317" s="155">
        <v>0</v>
      </c>
      <c r="T317" s="156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57" t="s">
        <v>189</v>
      </c>
      <c r="AT317" s="157" t="s">
        <v>184</v>
      </c>
      <c r="AU317" s="157" t="s">
        <v>81</v>
      </c>
      <c r="AY317" s="19" t="s">
        <v>182</v>
      </c>
      <c r="BE317" s="158">
        <f>IF(N317="základní",J317,0)</f>
        <v>0</v>
      </c>
      <c r="BF317" s="158">
        <f>IF(N317="snížená",J317,0)</f>
        <v>0</v>
      </c>
      <c r="BG317" s="158">
        <f>IF(N317="zákl. přenesená",J317,0)</f>
        <v>0</v>
      </c>
      <c r="BH317" s="158">
        <f>IF(N317="sníž. přenesená",J317,0)</f>
        <v>0</v>
      </c>
      <c r="BI317" s="158">
        <f>IF(N317="nulová",J317,0)</f>
        <v>0</v>
      </c>
      <c r="BJ317" s="19" t="s">
        <v>79</v>
      </c>
      <c r="BK317" s="158">
        <f>ROUND(I317*H317,2)</f>
        <v>0</v>
      </c>
      <c r="BL317" s="19" t="s">
        <v>189</v>
      </c>
      <c r="BM317" s="157" t="s">
        <v>481</v>
      </c>
    </row>
    <row r="318" spans="1:47" s="2" customFormat="1" ht="19.2">
      <c r="A318" s="34"/>
      <c r="B318" s="35"/>
      <c r="C318" s="34"/>
      <c r="D318" s="159" t="s">
        <v>120</v>
      </c>
      <c r="E318" s="34"/>
      <c r="F318" s="160" t="s">
        <v>480</v>
      </c>
      <c r="G318" s="34"/>
      <c r="H318" s="34"/>
      <c r="I318" s="161"/>
      <c r="J318" s="34"/>
      <c r="K318" s="34"/>
      <c r="L318" s="35"/>
      <c r="M318" s="162"/>
      <c r="N318" s="163"/>
      <c r="O318" s="55"/>
      <c r="P318" s="55"/>
      <c r="Q318" s="55"/>
      <c r="R318" s="55"/>
      <c r="S318" s="55"/>
      <c r="T318" s="56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9" t="s">
        <v>120</v>
      </c>
      <c r="AU318" s="19" t="s">
        <v>81</v>
      </c>
    </row>
    <row r="319" spans="2:51" s="15" customFormat="1" ht="12">
      <c r="B319" s="190"/>
      <c r="D319" s="159" t="s">
        <v>191</v>
      </c>
      <c r="E319" s="191" t="s">
        <v>3</v>
      </c>
      <c r="F319" s="192" t="s">
        <v>462</v>
      </c>
      <c r="H319" s="191" t="s">
        <v>3</v>
      </c>
      <c r="I319" s="193"/>
      <c r="L319" s="190"/>
      <c r="M319" s="194"/>
      <c r="N319" s="195"/>
      <c r="O319" s="195"/>
      <c r="P319" s="195"/>
      <c r="Q319" s="195"/>
      <c r="R319" s="195"/>
      <c r="S319" s="195"/>
      <c r="T319" s="196"/>
      <c r="AT319" s="191" t="s">
        <v>191</v>
      </c>
      <c r="AU319" s="191" t="s">
        <v>81</v>
      </c>
      <c r="AV319" s="15" t="s">
        <v>79</v>
      </c>
      <c r="AW319" s="15" t="s">
        <v>33</v>
      </c>
      <c r="AX319" s="15" t="s">
        <v>72</v>
      </c>
      <c r="AY319" s="191" t="s">
        <v>182</v>
      </c>
    </row>
    <row r="320" spans="2:51" s="13" customFormat="1" ht="12">
      <c r="B320" s="164"/>
      <c r="D320" s="159" t="s">
        <v>191</v>
      </c>
      <c r="E320" s="165" t="s">
        <v>3</v>
      </c>
      <c r="F320" s="166" t="s">
        <v>463</v>
      </c>
      <c r="H320" s="167">
        <v>85.4</v>
      </c>
      <c r="I320" s="168"/>
      <c r="L320" s="164"/>
      <c r="M320" s="169"/>
      <c r="N320" s="170"/>
      <c r="O320" s="170"/>
      <c r="P320" s="170"/>
      <c r="Q320" s="170"/>
      <c r="R320" s="170"/>
      <c r="S320" s="170"/>
      <c r="T320" s="171"/>
      <c r="AT320" s="165" t="s">
        <v>191</v>
      </c>
      <c r="AU320" s="165" t="s">
        <v>81</v>
      </c>
      <c r="AV320" s="13" t="s">
        <v>81</v>
      </c>
      <c r="AW320" s="13" t="s">
        <v>33</v>
      </c>
      <c r="AX320" s="13" t="s">
        <v>72</v>
      </c>
      <c r="AY320" s="165" t="s">
        <v>182</v>
      </c>
    </row>
    <row r="321" spans="2:51" s="13" customFormat="1" ht="12">
      <c r="B321" s="164"/>
      <c r="D321" s="159" t="s">
        <v>191</v>
      </c>
      <c r="E321" s="165" t="s">
        <v>3</v>
      </c>
      <c r="F321" s="166" t="s">
        <v>334</v>
      </c>
      <c r="H321" s="167">
        <v>24.3</v>
      </c>
      <c r="I321" s="168"/>
      <c r="L321" s="164"/>
      <c r="M321" s="169"/>
      <c r="N321" s="170"/>
      <c r="O321" s="170"/>
      <c r="P321" s="170"/>
      <c r="Q321" s="170"/>
      <c r="R321" s="170"/>
      <c r="S321" s="170"/>
      <c r="T321" s="171"/>
      <c r="AT321" s="165" t="s">
        <v>191</v>
      </c>
      <c r="AU321" s="165" t="s">
        <v>81</v>
      </c>
      <c r="AV321" s="13" t="s">
        <v>81</v>
      </c>
      <c r="AW321" s="13" t="s">
        <v>33</v>
      </c>
      <c r="AX321" s="13" t="s">
        <v>72</v>
      </c>
      <c r="AY321" s="165" t="s">
        <v>182</v>
      </c>
    </row>
    <row r="322" spans="2:51" s="13" customFormat="1" ht="12">
      <c r="B322" s="164"/>
      <c r="D322" s="159" t="s">
        <v>191</v>
      </c>
      <c r="E322" s="165" t="s">
        <v>3</v>
      </c>
      <c r="F322" s="166" t="s">
        <v>464</v>
      </c>
      <c r="H322" s="167">
        <v>31.64</v>
      </c>
      <c r="I322" s="168"/>
      <c r="L322" s="164"/>
      <c r="M322" s="169"/>
      <c r="N322" s="170"/>
      <c r="O322" s="170"/>
      <c r="P322" s="170"/>
      <c r="Q322" s="170"/>
      <c r="R322" s="170"/>
      <c r="S322" s="170"/>
      <c r="T322" s="171"/>
      <c r="AT322" s="165" t="s">
        <v>191</v>
      </c>
      <c r="AU322" s="165" t="s">
        <v>81</v>
      </c>
      <c r="AV322" s="13" t="s">
        <v>81</v>
      </c>
      <c r="AW322" s="13" t="s">
        <v>33</v>
      </c>
      <c r="AX322" s="13" t="s">
        <v>72</v>
      </c>
      <c r="AY322" s="165" t="s">
        <v>182</v>
      </c>
    </row>
    <row r="323" spans="2:51" s="13" customFormat="1" ht="12">
      <c r="B323" s="164"/>
      <c r="D323" s="159" t="s">
        <v>191</v>
      </c>
      <c r="E323" s="165" t="s">
        <v>3</v>
      </c>
      <c r="F323" s="166" t="s">
        <v>465</v>
      </c>
      <c r="H323" s="167">
        <v>34.76</v>
      </c>
      <c r="I323" s="168"/>
      <c r="L323" s="164"/>
      <c r="M323" s="169"/>
      <c r="N323" s="170"/>
      <c r="O323" s="170"/>
      <c r="P323" s="170"/>
      <c r="Q323" s="170"/>
      <c r="R323" s="170"/>
      <c r="S323" s="170"/>
      <c r="T323" s="171"/>
      <c r="AT323" s="165" t="s">
        <v>191</v>
      </c>
      <c r="AU323" s="165" t="s">
        <v>81</v>
      </c>
      <c r="AV323" s="13" t="s">
        <v>81</v>
      </c>
      <c r="AW323" s="13" t="s">
        <v>33</v>
      </c>
      <c r="AX323" s="13" t="s">
        <v>72</v>
      </c>
      <c r="AY323" s="165" t="s">
        <v>182</v>
      </c>
    </row>
    <row r="324" spans="2:51" s="13" customFormat="1" ht="12">
      <c r="B324" s="164"/>
      <c r="D324" s="159" t="s">
        <v>191</v>
      </c>
      <c r="E324" s="165" t="s">
        <v>3</v>
      </c>
      <c r="F324" s="166" t="s">
        <v>466</v>
      </c>
      <c r="H324" s="167">
        <v>24.24</v>
      </c>
      <c r="I324" s="168"/>
      <c r="L324" s="164"/>
      <c r="M324" s="169"/>
      <c r="N324" s="170"/>
      <c r="O324" s="170"/>
      <c r="P324" s="170"/>
      <c r="Q324" s="170"/>
      <c r="R324" s="170"/>
      <c r="S324" s="170"/>
      <c r="T324" s="171"/>
      <c r="AT324" s="165" t="s">
        <v>191</v>
      </c>
      <c r="AU324" s="165" t="s">
        <v>81</v>
      </c>
      <c r="AV324" s="13" t="s">
        <v>81</v>
      </c>
      <c r="AW324" s="13" t="s">
        <v>33</v>
      </c>
      <c r="AX324" s="13" t="s">
        <v>72</v>
      </c>
      <c r="AY324" s="165" t="s">
        <v>182</v>
      </c>
    </row>
    <row r="325" spans="2:51" s="13" customFormat="1" ht="12">
      <c r="B325" s="164"/>
      <c r="D325" s="159" t="s">
        <v>191</v>
      </c>
      <c r="E325" s="165" t="s">
        <v>3</v>
      </c>
      <c r="F325" s="166" t="s">
        <v>482</v>
      </c>
      <c r="H325" s="167">
        <v>-46.5</v>
      </c>
      <c r="I325" s="168"/>
      <c r="L325" s="164"/>
      <c r="M325" s="169"/>
      <c r="N325" s="170"/>
      <c r="O325" s="170"/>
      <c r="P325" s="170"/>
      <c r="Q325" s="170"/>
      <c r="R325" s="170"/>
      <c r="S325" s="170"/>
      <c r="T325" s="171"/>
      <c r="AT325" s="165" t="s">
        <v>191</v>
      </c>
      <c r="AU325" s="165" t="s">
        <v>81</v>
      </c>
      <c r="AV325" s="13" t="s">
        <v>81</v>
      </c>
      <c r="AW325" s="13" t="s">
        <v>33</v>
      </c>
      <c r="AX325" s="13" t="s">
        <v>72</v>
      </c>
      <c r="AY325" s="165" t="s">
        <v>182</v>
      </c>
    </row>
    <row r="326" spans="2:51" s="14" customFormat="1" ht="12">
      <c r="B326" s="172"/>
      <c r="D326" s="159" t="s">
        <v>191</v>
      </c>
      <c r="E326" s="173" t="s">
        <v>3</v>
      </c>
      <c r="F326" s="174" t="s">
        <v>211</v>
      </c>
      <c r="H326" s="175">
        <v>153.84</v>
      </c>
      <c r="I326" s="176"/>
      <c r="L326" s="172"/>
      <c r="M326" s="177"/>
      <c r="N326" s="178"/>
      <c r="O326" s="178"/>
      <c r="P326" s="178"/>
      <c r="Q326" s="178"/>
      <c r="R326" s="178"/>
      <c r="S326" s="178"/>
      <c r="T326" s="179"/>
      <c r="AT326" s="173" t="s">
        <v>191</v>
      </c>
      <c r="AU326" s="173" t="s">
        <v>81</v>
      </c>
      <c r="AV326" s="14" t="s">
        <v>189</v>
      </c>
      <c r="AW326" s="14" t="s">
        <v>33</v>
      </c>
      <c r="AX326" s="14" t="s">
        <v>79</v>
      </c>
      <c r="AY326" s="173" t="s">
        <v>182</v>
      </c>
    </row>
    <row r="327" spans="1:65" s="2" customFormat="1" ht="22.8">
      <c r="A327" s="34"/>
      <c r="B327" s="145"/>
      <c r="C327" s="146" t="s">
        <v>483</v>
      </c>
      <c r="D327" s="146" t="s">
        <v>184</v>
      </c>
      <c r="E327" s="147" t="s">
        <v>484</v>
      </c>
      <c r="F327" s="148" t="s">
        <v>485</v>
      </c>
      <c r="G327" s="149" t="s">
        <v>113</v>
      </c>
      <c r="H327" s="150">
        <v>153.84</v>
      </c>
      <c r="I327" s="151"/>
      <c r="J327" s="152">
        <f>ROUND(I327*H327,2)</f>
        <v>0</v>
      </c>
      <c r="K327" s="148" t="s">
        <v>188</v>
      </c>
      <c r="L327" s="35"/>
      <c r="M327" s="153" t="s">
        <v>3</v>
      </c>
      <c r="N327" s="154" t="s">
        <v>43</v>
      </c>
      <c r="O327" s="55"/>
      <c r="P327" s="155">
        <f>O327*H327</f>
        <v>0</v>
      </c>
      <c r="Q327" s="155">
        <v>0.0079</v>
      </c>
      <c r="R327" s="155">
        <f>Q327*H327</f>
        <v>1.2153360000000002</v>
      </c>
      <c r="S327" s="155">
        <v>0</v>
      </c>
      <c r="T327" s="156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57" t="s">
        <v>189</v>
      </c>
      <c r="AT327" s="157" t="s">
        <v>184</v>
      </c>
      <c r="AU327" s="157" t="s">
        <v>81</v>
      </c>
      <c r="AY327" s="19" t="s">
        <v>182</v>
      </c>
      <c r="BE327" s="158">
        <f>IF(N327="základní",J327,0)</f>
        <v>0</v>
      </c>
      <c r="BF327" s="158">
        <f>IF(N327="snížená",J327,0)</f>
        <v>0</v>
      </c>
      <c r="BG327" s="158">
        <f>IF(N327="zákl. přenesená",J327,0)</f>
        <v>0</v>
      </c>
      <c r="BH327" s="158">
        <f>IF(N327="sníž. přenesená",J327,0)</f>
        <v>0</v>
      </c>
      <c r="BI327" s="158">
        <f>IF(N327="nulová",J327,0)</f>
        <v>0</v>
      </c>
      <c r="BJ327" s="19" t="s">
        <v>79</v>
      </c>
      <c r="BK327" s="158">
        <f>ROUND(I327*H327,2)</f>
        <v>0</v>
      </c>
      <c r="BL327" s="19" t="s">
        <v>189</v>
      </c>
      <c r="BM327" s="157" t="s">
        <v>486</v>
      </c>
    </row>
    <row r="328" spans="1:47" s="2" customFormat="1" ht="19.2">
      <c r="A328" s="34"/>
      <c r="B328" s="35"/>
      <c r="C328" s="34"/>
      <c r="D328" s="159" t="s">
        <v>120</v>
      </c>
      <c r="E328" s="34"/>
      <c r="F328" s="160" t="s">
        <v>485</v>
      </c>
      <c r="G328" s="34"/>
      <c r="H328" s="34"/>
      <c r="I328" s="161"/>
      <c r="J328" s="34"/>
      <c r="K328" s="34"/>
      <c r="L328" s="35"/>
      <c r="M328" s="162"/>
      <c r="N328" s="163"/>
      <c r="O328" s="55"/>
      <c r="P328" s="55"/>
      <c r="Q328" s="55"/>
      <c r="R328" s="55"/>
      <c r="S328" s="55"/>
      <c r="T328" s="56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9" t="s">
        <v>120</v>
      </c>
      <c r="AU328" s="19" t="s">
        <v>81</v>
      </c>
    </row>
    <row r="329" spans="1:65" s="2" customFormat="1" ht="21.75" customHeight="1">
      <c r="A329" s="34"/>
      <c r="B329" s="145"/>
      <c r="C329" s="146" t="s">
        <v>487</v>
      </c>
      <c r="D329" s="146" t="s">
        <v>184</v>
      </c>
      <c r="E329" s="147" t="s">
        <v>488</v>
      </c>
      <c r="F329" s="148" t="s">
        <v>489</v>
      </c>
      <c r="G329" s="149" t="s">
        <v>113</v>
      </c>
      <c r="H329" s="150">
        <v>42.71</v>
      </c>
      <c r="I329" s="151"/>
      <c r="J329" s="152">
        <f>ROUND(I329*H329,2)</f>
        <v>0</v>
      </c>
      <c r="K329" s="148" t="s">
        <v>188</v>
      </c>
      <c r="L329" s="35"/>
      <c r="M329" s="153" t="s">
        <v>3</v>
      </c>
      <c r="N329" s="154" t="s">
        <v>43</v>
      </c>
      <c r="O329" s="55"/>
      <c r="P329" s="155">
        <f>O329*H329</f>
        <v>0</v>
      </c>
      <c r="Q329" s="155">
        <v>0</v>
      </c>
      <c r="R329" s="155">
        <f>Q329*H329</f>
        <v>0</v>
      </c>
      <c r="S329" s="155">
        <v>0</v>
      </c>
      <c r="T329" s="156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57" t="s">
        <v>189</v>
      </c>
      <c r="AT329" s="157" t="s">
        <v>184</v>
      </c>
      <c r="AU329" s="157" t="s">
        <v>81</v>
      </c>
      <c r="AY329" s="19" t="s">
        <v>182</v>
      </c>
      <c r="BE329" s="158">
        <f>IF(N329="základní",J329,0)</f>
        <v>0</v>
      </c>
      <c r="BF329" s="158">
        <f>IF(N329="snížená",J329,0)</f>
        <v>0</v>
      </c>
      <c r="BG329" s="158">
        <f>IF(N329="zákl. přenesená",J329,0)</f>
        <v>0</v>
      </c>
      <c r="BH329" s="158">
        <f>IF(N329="sníž. přenesená",J329,0)</f>
        <v>0</v>
      </c>
      <c r="BI329" s="158">
        <f>IF(N329="nulová",J329,0)</f>
        <v>0</v>
      </c>
      <c r="BJ329" s="19" t="s">
        <v>79</v>
      </c>
      <c r="BK329" s="158">
        <f>ROUND(I329*H329,2)</f>
        <v>0</v>
      </c>
      <c r="BL329" s="19" t="s">
        <v>189</v>
      </c>
      <c r="BM329" s="157" t="s">
        <v>490</v>
      </c>
    </row>
    <row r="330" spans="1:47" s="2" customFormat="1" ht="12">
      <c r="A330" s="34"/>
      <c r="B330" s="35"/>
      <c r="C330" s="34"/>
      <c r="D330" s="159" t="s">
        <v>120</v>
      </c>
      <c r="E330" s="34"/>
      <c r="F330" s="160" t="s">
        <v>489</v>
      </c>
      <c r="G330" s="34"/>
      <c r="H330" s="34"/>
      <c r="I330" s="161"/>
      <c r="J330" s="34"/>
      <c r="K330" s="34"/>
      <c r="L330" s="35"/>
      <c r="M330" s="162"/>
      <c r="N330" s="163"/>
      <c r="O330" s="55"/>
      <c r="P330" s="55"/>
      <c r="Q330" s="55"/>
      <c r="R330" s="55"/>
      <c r="S330" s="55"/>
      <c r="T330" s="56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9" t="s">
        <v>120</v>
      </c>
      <c r="AU330" s="19" t="s">
        <v>81</v>
      </c>
    </row>
    <row r="331" spans="2:51" s="13" customFormat="1" ht="12">
      <c r="B331" s="164"/>
      <c r="D331" s="159" t="s">
        <v>191</v>
      </c>
      <c r="E331" s="165" t="s">
        <v>3</v>
      </c>
      <c r="F331" s="166" t="s">
        <v>491</v>
      </c>
      <c r="H331" s="167">
        <v>42.71</v>
      </c>
      <c r="I331" s="168"/>
      <c r="L331" s="164"/>
      <c r="M331" s="169"/>
      <c r="N331" s="170"/>
      <c r="O331" s="170"/>
      <c r="P331" s="170"/>
      <c r="Q331" s="170"/>
      <c r="R331" s="170"/>
      <c r="S331" s="170"/>
      <c r="T331" s="171"/>
      <c r="AT331" s="165" t="s">
        <v>191</v>
      </c>
      <c r="AU331" s="165" t="s">
        <v>81</v>
      </c>
      <c r="AV331" s="13" t="s">
        <v>81</v>
      </c>
      <c r="AW331" s="13" t="s">
        <v>33</v>
      </c>
      <c r="AX331" s="13" t="s">
        <v>79</v>
      </c>
      <c r="AY331" s="165" t="s">
        <v>182</v>
      </c>
    </row>
    <row r="332" spans="1:65" s="2" customFormat="1" ht="16.5" customHeight="1">
      <c r="A332" s="34"/>
      <c r="B332" s="145"/>
      <c r="C332" s="146" t="s">
        <v>492</v>
      </c>
      <c r="D332" s="146" t="s">
        <v>184</v>
      </c>
      <c r="E332" s="147" t="s">
        <v>493</v>
      </c>
      <c r="F332" s="148" t="s">
        <v>494</v>
      </c>
      <c r="G332" s="149" t="s">
        <v>113</v>
      </c>
      <c r="H332" s="150">
        <v>89.76</v>
      </c>
      <c r="I332" s="151"/>
      <c r="J332" s="152">
        <f>ROUND(I332*H332,2)</f>
        <v>0</v>
      </c>
      <c r="K332" s="148" t="s">
        <v>188</v>
      </c>
      <c r="L332" s="35"/>
      <c r="M332" s="153" t="s">
        <v>3</v>
      </c>
      <c r="N332" s="154" t="s">
        <v>43</v>
      </c>
      <c r="O332" s="55"/>
      <c r="P332" s="155">
        <f>O332*H332</f>
        <v>0</v>
      </c>
      <c r="Q332" s="155">
        <v>0.0024</v>
      </c>
      <c r="R332" s="155">
        <f>Q332*H332</f>
        <v>0.215424</v>
      </c>
      <c r="S332" s="155">
        <v>0</v>
      </c>
      <c r="T332" s="156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57" t="s">
        <v>189</v>
      </c>
      <c r="AT332" s="157" t="s">
        <v>184</v>
      </c>
      <c r="AU332" s="157" t="s">
        <v>81</v>
      </c>
      <c r="AY332" s="19" t="s">
        <v>182</v>
      </c>
      <c r="BE332" s="158">
        <f>IF(N332="základní",J332,0)</f>
        <v>0</v>
      </c>
      <c r="BF332" s="158">
        <f>IF(N332="snížená",J332,0)</f>
        <v>0</v>
      </c>
      <c r="BG332" s="158">
        <f>IF(N332="zákl. přenesená",J332,0)</f>
        <v>0</v>
      </c>
      <c r="BH332" s="158">
        <f>IF(N332="sníž. přenesená",J332,0)</f>
        <v>0</v>
      </c>
      <c r="BI332" s="158">
        <f>IF(N332="nulová",J332,0)</f>
        <v>0</v>
      </c>
      <c r="BJ332" s="19" t="s">
        <v>79</v>
      </c>
      <c r="BK332" s="158">
        <f>ROUND(I332*H332,2)</f>
        <v>0</v>
      </c>
      <c r="BL332" s="19" t="s">
        <v>189</v>
      </c>
      <c r="BM332" s="157" t="s">
        <v>495</v>
      </c>
    </row>
    <row r="333" spans="1:47" s="2" customFormat="1" ht="12">
      <c r="A333" s="34"/>
      <c r="B333" s="35"/>
      <c r="C333" s="34"/>
      <c r="D333" s="159" t="s">
        <v>120</v>
      </c>
      <c r="E333" s="34"/>
      <c r="F333" s="160" t="s">
        <v>494</v>
      </c>
      <c r="G333" s="34"/>
      <c r="H333" s="34"/>
      <c r="I333" s="161"/>
      <c r="J333" s="34"/>
      <c r="K333" s="34"/>
      <c r="L333" s="35"/>
      <c r="M333" s="162"/>
      <c r="N333" s="163"/>
      <c r="O333" s="55"/>
      <c r="P333" s="55"/>
      <c r="Q333" s="55"/>
      <c r="R333" s="55"/>
      <c r="S333" s="55"/>
      <c r="T333" s="56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9" t="s">
        <v>120</v>
      </c>
      <c r="AU333" s="19" t="s">
        <v>81</v>
      </c>
    </row>
    <row r="334" spans="2:51" s="13" customFormat="1" ht="12">
      <c r="B334" s="164"/>
      <c r="D334" s="159" t="s">
        <v>191</v>
      </c>
      <c r="E334" s="165" t="s">
        <v>3</v>
      </c>
      <c r="F334" s="166" t="s">
        <v>496</v>
      </c>
      <c r="H334" s="167">
        <v>89.76</v>
      </c>
      <c r="I334" s="168"/>
      <c r="L334" s="164"/>
      <c r="M334" s="169"/>
      <c r="N334" s="170"/>
      <c r="O334" s="170"/>
      <c r="P334" s="170"/>
      <c r="Q334" s="170"/>
      <c r="R334" s="170"/>
      <c r="S334" s="170"/>
      <c r="T334" s="171"/>
      <c r="AT334" s="165" t="s">
        <v>191</v>
      </c>
      <c r="AU334" s="165" t="s">
        <v>81</v>
      </c>
      <c r="AV334" s="13" t="s">
        <v>81</v>
      </c>
      <c r="AW334" s="13" t="s">
        <v>33</v>
      </c>
      <c r="AX334" s="13" t="s">
        <v>79</v>
      </c>
      <c r="AY334" s="165" t="s">
        <v>182</v>
      </c>
    </row>
    <row r="335" spans="1:65" s="2" customFormat="1" ht="21.75" customHeight="1">
      <c r="A335" s="34"/>
      <c r="B335" s="145"/>
      <c r="C335" s="146" t="s">
        <v>497</v>
      </c>
      <c r="D335" s="146" t="s">
        <v>184</v>
      </c>
      <c r="E335" s="147" t="s">
        <v>498</v>
      </c>
      <c r="F335" s="148" t="s">
        <v>499</v>
      </c>
      <c r="G335" s="149" t="s">
        <v>113</v>
      </c>
      <c r="H335" s="150">
        <v>89.76</v>
      </c>
      <c r="I335" s="151"/>
      <c r="J335" s="152">
        <f>ROUND(I335*H335,2)</f>
        <v>0</v>
      </c>
      <c r="K335" s="148" t="s">
        <v>188</v>
      </c>
      <c r="L335" s="35"/>
      <c r="M335" s="153" t="s">
        <v>3</v>
      </c>
      <c r="N335" s="154" t="s">
        <v>43</v>
      </c>
      <c r="O335" s="55"/>
      <c r="P335" s="155">
        <f>O335*H335</f>
        <v>0</v>
      </c>
      <c r="Q335" s="155">
        <v>0.00735</v>
      </c>
      <c r="R335" s="155">
        <f>Q335*H335</f>
        <v>0.659736</v>
      </c>
      <c r="S335" s="155">
        <v>0</v>
      </c>
      <c r="T335" s="156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57" t="s">
        <v>189</v>
      </c>
      <c r="AT335" s="157" t="s">
        <v>184</v>
      </c>
      <c r="AU335" s="157" t="s">
        <v>81</v>
      </c>
      <c r="AY335" s="19" t="s">
        <v>182</v>
      </c>
      <c r="BE335" s="158">
        <f>IF(N335="základní",J335,0)</f>
        <v>0</v>
      </c>
      <c r="BF335" s="158">
        <f>IF(N335="snížená",J335,0)</f>
        <v>0</v>
      </c>
      <c r="BG335" s="158">
        <f>IF(N335="zákl. přenesená",J335,0)</f>
        <v>0</v>
      </c>
      <c r="BH335" s="158">
        <f>IF(N335="sníž. přenesená",J335,0)</f>
        <v>0</v>
      </c>
      <c r="BI335" s="158">
        <f>IF(N335="nulová",J335,0)</f>
        <v>0</v>
      </c>
      <c r="BJ335" s="19" t="s">
        <v>79</v>
      </c>
      <c r="BK335" s="158">
        <f>ROUND(I335*H335,2)</f>
        <v>0</v>
      </c>
      <c r="BL335" s="19" t="s">
        <v>189</v>
      </c>
      <c r="BM335" s="157" t="s">
        <v>500</v>
      </c>
    </row>
    <row r="336" spans="1:47" s="2" customFormat="1" ht="12">
      <c r="A336" s="34"/>
      <c r="B336" s="35"/>
      <c r="C336" s="34"/>
      <c r="D336" s="159" t="s">
        <v>120</v>
      </c>
      <c r="E336" s="34"/>
      <c r="F336" s="160" t="s">
        <v>499</v>
      </c>
      <c r="G336" s="34"/>
      <c r="H336" s="34"/>
      <c r="I336" s="161"/>
      <c r="J336" s="34"/>
      <c r="K336" s="34"/>
      <c r="L336" s="35"/>
      <c r="M336" s="162"/>
      <c r="N336" s="163"/>
      <c r="O336" s="55"/>
      <c r="P336" s="55"/>
      <c r="Q336" s="55"/>
      <c r="R336" s="55"/>
      <c r="S336" s="55"/>
      <c r="T336" s="56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9" t="s">
        <v>120</v>
      </c>
      <c r="AU336" s="19" t="s">
        <v>81</v>
      </c>
    </row>
    <row r="337" spans="1:65" s="2" customFormat="1" ht="22.8">
      <c r="A337" s="34"/>
      <c r="B337" s="145"/>
      <c r="C337" s="146" t="s">
        <v>501</v>
      </c>
      <c r="D337" s="146" t="s">
        <v>184</v>
      </c>
      <c r="E337" s="147" t="s">
        <v>502</v>
      </c>
      <c r="F337" s="148" t="s">
        <v>503</v>
      </c>
      <c r="G337" s="149" t="s">
        <v>113</v>
      </c>
      <c r="H337" s="150">
        <v>89.76</v>
      </c>
      <c r="I337" s="151"/>
      <c r="J337" s="152">
        <f>ROUND(I337*H337,2)</f>
        <v>0</v>
      </c>
      <c r="K337" s="148" t="s">
        <v>188</v>
      </c>
      <c r="L337" s="35"/>
      <c r="M337" s="153" t="s">
        <v>3</v>
      </c>
      <c r="N337" s="154" t="s">
        <v>43</v>
      </c>
      <c r="O337" s="55"/>
      <c r="P337" s="155">
        <f>O337*H337</f>
        <v>0</v>
      </c>
      <c r="Q337" s="155">
        <v>0.02636</v>
      </c>
      <c r="R337" s="155">
        <f>Q337*H337</f>
        <v>2.3660736000000004</v>
      </c>
      <c r="S337" s="155">
        <v>0</v>
      </c>
      <c r="T337" s="156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57" t="s">
        <v>189</v>
      </c>
      <c r="AT337" s="157" t="s">
        <v>184</v>
      </c>
      <c r="AU337" s="157" t="s">
        <v>81</v>
      </c>
      <c r="AY337" s="19" t="s">
        <v>182</v>
      </c>
      <c r="BE337" s="158">
        <f>IF(N337="základní",J337,0)</f>
        <v>0</v>
      </c>
      <c r="BF337" s="158">
        <f>IF(N337="snížená",J337,0)</f>
        <v>0</v>
      </c>
      <c r="BG337" s="158">
        <f>IF(N337="zákl. přenesená",J337,0)</f>
        <v>0</v>
      </c>
      <c r="BH337" s="158">
        <f>IF(N337="sníž. přenesená",J337,0)</f>
        <v>0</v>
      </c>
      <c r="BI337" s="158">
        <f>IF(N337="nulová",J337,0)</f>
        <v>0</v>
      </c>
      <c r="BJ337" s="19" t="s">
        <v>79</v>
      </c>
      <c r="BK337" s="158">
        <f>ROUND(I337*H337,2)</f>
        <v>0</v>
      </c>
      <c r="BL337" s="19" t="s">
        <v>189</v>
      </c>
      <c r="BM337" s="157" t="s">
        <v>504</v>
      </c>
    </row>
    <row r="338" spans="1:47" s="2" customFormat="1" ht="19.2">
      <c r="A338" s="34"/>
      <c r="B338" s="35"/>
      <c r="C338" s="34"/>
      <c r="D338" s="159" t="s">
        <v>120</v>
      </c>
      <c r="E338" s="34"/>
      <c r="F338" s="160" t="s">
        <v>503</v>
      </c>
      <c r="G338" s="34"/>
      <c r="H338" s="34"/>
      <c r="I338" s="161"/>
      <c r="J338" s="34"/>
      <c r="K338" s="34"/>
      <c r="L338" s="35"/>
      <c r="M338" s="162"/>
      <c r="N338" s="163"/>
      <c r="O338" s="55"/>
      <c r="P338" s="55"/>
      <c r="Q338" s="55"/>
      <c r="R338" s="55"/>
      <c r="S338" s="55"/>
      <c r="T338" s="56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9" t="s">
        <v>120</v>
      </c>
      <c r="AU338" s="19" t="s">
        <v>81</v>
      </c>
    </row>
    <row r="339" spans="1:65" s="2" customFormat="1" ht="22.8">
      <c r="A339" s="34"/>
      <c r="B339" s="145"/>
      <c r="C339" s="146" t="s">
        <v>505</v>
      </c>
      <c r="D339" s="146" t="s">
        <v>184</v>
      </c>
      <c r="E339" s="147" t="s">
        <v>506</v>
      </c>
      <c r="F339" s="148" t="s">
        <v>507</v>
      </c>
      <c r="G339" s="149" t="s">
        <v>113</v>
      </c>
      <c r="H339" s="150">
        <v>89.76</v>
      </c>
      <c r="I339" s="151"/>
      <c r="J339" s="152">
        <f>ROUND(I339*H339,2)</f>
        <v>0</v>
      </c>
      <c r="K339" s="148" t="s">
        <v>188</v>
      </c>
      <c r="L339" s="35"/>
      <c r="M339" s="153" t="s">
        <v>3</v>
      </c>
      <c r="N339" s="154" t="s">
        <v>43</v>
      </c>
      <c r="O339" s="55"/>
      <c r="P339" s="155">
        <f>O339*H339</f>
        <v>0</v>
      </c>
      <c r="Q339" s="155">
        <v>0.0079</v>
      </c>
      <c r="R339" s="155">
        <f>Q339*H339</f>
        <v>0.7091040000000001</v>
      </c>
      <c r="S339" s="155">
        <v>0</v>
      </c>
      <c r="T339" s="156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57" t="s">
        <v>189</v>
      </c>
      <c r="AT339" s="157" t="s">
        <v>184</v>
      </c>
      <c r="AU339" s="157" t="s">
        <v>81</v>
      </c>
      <c r="AY339" s="19" t="s">
        <v>182</v>
      </c>
      <c r="BE339" s="158">
        <f>IF(N339="základní",J339,0)</f>
        <v>0</v>
      </c>
      <c r="BF339" s="158">
        <f>IF(N339="snížená",J339,0)</f>
        <v>0</v>
      </c>
      <c r="BG339" s="158">
        <f>IF(N339="zákl. přenesená",J339,0)</f>
        <v>0</v>
      </c>
      <c r="BH339" s="158">
        <f>IF(N339="sníž. přenesená",J339,0)</f>
        <v>0</v>
      </c>
      <c r="BI339" s="158">
        <f>IF(N339="nulová",J339,0)</f>
        <v>0</v>
      </c>
      <c r="BJ339" s="19" t="s">
        <v>79</v>
      </c>
      <c r="BK339" s="158">
        <f>ROUND(I339*H339,2)</f>
        <v>0</v>
      </c>
      <c r="BL339" s="19" t="s">
        <v>189</v>
      </c>
      <c r="BM339" s="157" t="s">
        <v>508</v>
      </c>
    </row>
    <row r="340" spans="1:47" s="2" customFormat="1" ht="19.2">
      <c r="A340" s="34"/>
      <c r="B340" s="35"/>
      <c r="C340" s="34"/>
      <c r="D340" s="159" t="s">
        <v>120</v>
      </c>
      <c r="E340" s="34"/>
      <c r="F340" s="160" t="s">
        <v>507</v>
      </c>
      <c r="G340" s="34"/>
      <c r="H340" s="34"/>
      <c r="I340" s="161"/>
      <c r="J340" s="34"/>
      <c r="K340" s="34"/>
      <c r="L340" s="35"/>
      <c r="M340" s="162"/>
      <c r="N340" s="163"/>
      <c r="O340" s="55"/>
      <c r="P340" s="55"/>
      <c r="Q340" s="55"/>
      <c r="R340" s="55"/>
      <c r="S340" s="55"/>
      <c r="T340" s="56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9" t="s">
        <v>120</v>
      </c>
      <c r="AU340" s="19" t="s">
        <v>81</v>
      </c>
    </row>
    <row r="341" spans="1:65" s="2" customFormat="1" ht="22.8">
      <c r="A341" s="34"/>
      <c r="B341" s="145"/>
      <c r="C341" s="146" t="s">
        <v>509</v>
      </c>
      <c r="D341" s="146" t="s">
        <v>184</v>
      </c>
      <c r="E341" s="147" t="s">
        <v>510</v>
      </c>
      <c r="F341" s="148" t="s">
        <v>511</v>
      </c>
      <c r="G341" s="149" t="s">
        <v>113</v>
      </c>
      <c r="H341" s="150">
        <v>22.44</v>
      </c>
      <c r="I341" s="151"/>
      <c r="J341" s="152">
        <f>ROUND(I341*H341,2)</f>
        <v>0</v>
      </c>
      <c r="K341" s="148" t="s">
        <v>188</v>
      </c>
      <c r="L341" s="35"/>
      <c r="M341" s="153" t="s">
        <v>3</v>
      </c>
      <c r="N341" s="154" t="s">
        <v>43</v>
      </c>
      <c r="O341" s="55"/>
      <c r="P341" s="155">
        <f>O341*H341</f>
        <v>0</v>
      </c>
      <c r="Q341" s="155">
        <v>0.00438</v>
      </c>
      <c r="R341" s="155">
        <f>Q341*H341</f>
        <v>0.0982872</v>
      </c>
      <c r="S341" s="155">
        <v>0</v>
      </c>
      <c r="T341" s="156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57" t="s">
        <v>189</v>
      </c>
      <c r="AT341" s="157" t="s">
        <v>184</v>
      </c>
      <c r="AU341" s="157" t="s">
        <v>81</v>
      </c>
      <c r="AY341" s="19" t="s">
        <v>182</v>
      </c>
      <c r="BE341" s="158">
        <f>IF(N341="základní",J341,0)</f>
        <v>0</v>
      </c>
      <c r="BF341" s="158">
        <f>IF(N341="snížená",J341,0)</f>
        <v>0</v>
      </c>
      <c r="BG341" s="158">
        <f>IF(N341="zákl. přenesená",J341,0)</f>
        <v>0</v>
      </c>
      <c r="BH341" s="158">
        <f>IF(N341="sníž. přenesená",J341,0)</f>
        <v>0</v>
      </c>
      <c r="BI341" s="158">
        <f>IF(N341="nulová",J341,0)</f>
        <v>0</v>
      </c>
      <c r="BJ341" s="19" t="s">
        <v>79</v>
      </c>
      <c r="BK341" s="158">
        <f>ROUND(I341*H341,2)</f>
        <v>0</v>
      </c>
      <c r="BL341" s="19" t="s">
        <v>189</v>
      </c>
      <c r="BM341" s="157" t="s">
        <v>512</v>
      </c>
    </row>
    <row r="342" spans="1:47" s="2" customFormat="1" ht="12">
      <c r="A342" s="34"/>
      <c r="B342" s="35"/>
      <c r="C342" s="34"/>
      <c r="D342" s="159" t="s">
        <v>120</v>
      </c>
      <c r="E342" s="34"/>
      <c r="F342" s="160" t="s">
        <v>511</v>
      </c>
      <c r="G342" s="34"/>
      <c r="H342" s="34"/>
      <c r="I342" s="161"/>
      <c r="J342" s="34"/>
      <c r="K342" s="34"/>
      <c r="L342" s="35"/>
      <c r="M342" s="162"/>
      <c r="N342" s="163"/>
      <c r="O342" s="55"/>
      <c r="P342" s="55"/>
      <c r="Q342" s="55"/>
      <c r="R342" s="55"/>
      <c r="S342" s="55"/>
      <c r="T342" s="56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9" t="s">
        <v>120</v>
      </c>
      <c r="AU342" s="19" t="s">
        <v>81</v>
      </c>
    </row>
    <row r="343" spans="2:51" s="13" customFormat="1" ht="12">
      <c r="B343" s="164"/>
      <c r="D343" s="159" t="s">
        <v>191</v>
      </c>
      <c r="E343" s="165" t="s">
        <v>3</v>
      </c>
      <c r="F343" s="166" t="s">
        <v>513</v>
      </c>
      <c r="H343" s="167">
        <v>22.44</v>
      </c>
      <c r="I343" s="168"/>
      <c r="L343" s="164"/>
      <c r="M343" s="169"/>
      <c r="N343" s="170"/>
      <c r="O343" s="170"/>
      <c r="P343" s="170"/>
      <c r="Q343" s="170"/>
      <c r="R343" s="170"/>
      <c r="S343" s="170"/>
      <c r="T343" s="171"/>
      <c r="AT343" s="165" t="s">
        <v>191</v>
      </c>
      <c r="AU343" s="165" t="s">
        <v>81</v>
      </c>
      <c r="AV343" s="13" t="s">
        <v>81</v>
      </c>
      <c r="AW343" s="13" t="s">
        <v>33</v>
      </c>
      <c r="AX343" s="13" t="s">
        <v>79</v>
      </c>
      <c r="AY343" s="165" t="s">
        <v>182</v>
      </c>
    </row>
    <row r="344" spans="1:65" s="2" customFormat="1" ht="22.8">
      <c r="A344" s="34"/>
      <c r="B344" s="145"/>
      <c r="C344" s="146" t="s">
        <v>514</v>
      </c>
      <c r="D344" s="146" t="s">
        <v>184</v>
      </c>
      <c r="E344" s="147" t="s">
        <v>515</v>
      </c>
      <c r="F344" s="148" t="s">
        <v>516</v>
      </c>
      <c r="G344" s="149" t="s">
        <v>113</v>
      </c>
      <c r="H344" s="150">
        <v>14.96</v>
      </c>
      <c r="I344" s="151"/>
      <c r="J344" s="152">
        <f>ROUND(I344*H344,2)</f>
        <v>0</v>
      </c>
      <c r="K344" s="148" t="s">
        <v>188</v>
      </c>
      <c r="L344" s="35"/>
      <c r="M344" s="153" t="s">
        <v>3</v>
      </c>
      <c r="N344" s="154" t="s">
        <v>43</v>
      </c>
      <c r="O344" s="55"/>
      <c r="P344" s="155">
        <f>O344*H344</f>
        <v>0</v>
      </c>
      <c r="Q344" s="155">
        <v>0.00478</v>
      </c>
      <c r="R344" s="155">
        <f>Q344*H344</f>
        <v>0.07150880000000001</v>
      </c>
      <c r="S344" s="155">
        <v>0</v>
      </c>
      <c r="T344" s="156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57" t="s">
        <v>189</v>
      </c>
      <c r="AT344" s="157" t="s">
        <v>184</v>
      </c>
      <c r="AU344" s="157" t="s">
        <v>81</v>
      </c>
      <c r="AY344" s="19" t="s">
        <v>182</v>
      </c>
      <c r="BE344" s="158">
        <f>IF(N344="základní",J344,0)</f>
        <v>0</v>
      </c>
      <c r="BF344" s="158">
        <f>IF(N344="snížená",J344,0)</f>
        <v>0</v>
      </c>
      <c r="BG344" s="158">
        <f>IF(N344="zákl. přenesená",J344,0)</f>
        <v>0</v>
      </c>
      <c r="BH344" s="158">
        <f>IF(N344="sníž. přenesená",J344,0)</f>
        <v>0</v>
      </c>
      <c r="BI344" s="158">
        <f>IF(N344="nulová",J344,0)</f>
        <v>0</v>
      </c>
      <c r="BJ344" s="19" t="s">
        <v>79</v>
      </c>
      <c r="BK344" s="158">
        <f>ROUND(I344*H344,2)</f>
        <v>0</v>
      </c>
      <c r="BL344" s="19" t="s">
        <v>189</v>
      </c>
      <c r="BM344" s="157" t="s">
        <v>517</v>
      </c>
    </row>
    <row r="345" spans="1:47" s="2" customFormat="1" ht="12">
      <c r="A345" s="34"/>
      <c r="B345" s="35"/>
      <c r="C345" s="34"/>
      <c r="D345" s="159" t="s">
        <v>120</v>
      </c>
      <c r="E345" s="34"/>
      <c r="F345" s="160" t="s">
        <v>516</v>
      </c>
      <c r="G345" s="34"/>
      <c r="H345" s="34"/>
      <c r="I345" s="161"/>
      <c r="J345" s="34"/>
      <c r="K345" s="34"/>
      <c r="L345" s="35"/>
      <c r="M345" s="162"/>
      <c r="N345" s="163"/>
      <c r="O345" s="55"/>
      <c r="P345" s="55"/>
      <c r="Q345" s="55"/>
      <c r="R345" s="55"/>
      <c r="S345" s="55"/>
      <c r="T345" s="56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9" t="s">
        <v>120</v>
      </c>
      <c r="AU345" s="19" t="s">
        <v>81</v>
      </c>
    </row>
    <row r="346" spans="2:51" s="13" customFormat="1" ht="12">
      <c r="B346" s="164"/>
      <c r="D346" s="159" t="s">
        <v>191</v>
      </c>
      <c r="E346" s="165" t="s">
        <v>3</v>
      </c>
      <c r="F346" s="166" t="s">
        <v>518</v>
      </c>
      <c r="H346" s="167">
        <v>14.96</v>
      </c>
      <c r="I346" s="168"/>
      <c r="L346" s="164"/>
      <c r="M346" s="169"/>
      <c r="N346" s="170"/>
      <c r="O346" s="170"/>
      <c r="P346" s="170"/>
      <c r="Q346" s="170"/>
      <c r="R346" s="170"/>
      <c r="S346" s="170"/>
      <c r="T346" s="171"/>
      <c r="AT346" s="165" t="s">
        <v>191</v>
      </c>
      <c r="AU346" s="165" t="s">
        <v>81</v>
      </c>
      <c r="AV346" s="13" t="s">
        <v>81</v>
      </c>
      <c r="AW346" s="13" t="s">
        <v>33</v>
      </c>
      <c r="AX346" s="13" t="s">
        <v>79</v>
      </c>
      <c r="AY346" s="165" t="s">
        <v>182</v>
      </c>
    </row>
    <row r="347" spans="1:65" s="2" customFormat="1" ht="22.8">
      <c r="A347" s="34"/>
      <c r="B347" s="145"/>
      <c r="C347" s="146" t="s">
        <v>519</v>
      </c>
      <c r="D347" s="146" t="s">
        <v>184</v>
      </c>
      <c r="E347" s="147" t="s">
        <v>520</v>
      </c>
      <c r="F347" s="148" t="s">
        <v>521</v>
      </c>
      <c r="G347" s="149" t="s">
        <v>113</v>
      </c>
      <c r="H347" s="150">
        <v>10.56</v>
      </c>
      <c r="I347" s="151"/>
      <c r="J347" s="152">
        <f>ROUND(I347*H347,2)</f>
        <v>0</v>
      </c>
      <c r="K347" s="148" t="s">
        <v>188</v>
      </c>
      <c r="L347" s="35"/>
      <c r="M347" s="153" t="s">
        <v>3</v>
      </c>
      <c r="N347" s="154" t="s">
        <v>43</v>
      </c>
      <c r="O347" s="55"/>
      <c r="P347" s="155">
        <f>O347*H347</f>
        <v>0</v>
      </c>
      <c r="Q347" s="155">
        <v>0</v>
      </c>
      <c r="R347" s="155">
        <f>Q347*H347</f>
        <v>0</v>
      </c>
      <c r="S347" s="155">
        <v>0</v>
      </c>
      <c r="T347" s="156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57" t="s">
        <v>189</v>
      </c>
      <c r="AT347" s="157" t="s">
        <v>184</v>
      </c>
      <c r="AU347" s="157" t="s">
        <v>81</v>
      </c>
      <c r="AY347" s="19" t="s">
        <v>182</v>
      </c>
      <c r="BE347" s="158">
        <f>IF(N347="základní",J347,0)</f>
        <v>0</v>
      </c>
      <c r="BF347" s="158">
        <f>IF(N347="snížená",J347,0)</f>
        <v>0</v>
      </c>
      <c r="BG347" s="158">
        <f>IF(N347="zákl. přenesená",J347,0)</f>
        <v>0</v>
      </c>
      <c r="BH347" s="158">
        <f>IF(N347="sníž. přenesená",J347,0)</f>
        <v>0</v>
      </c>
      <c r="BI347" s="158">
        <f>IF(N347="nulová",J347,0)</f>
        <v>0</v>
      </c>
      <c r="BJ347" s="19" t="s">
        <v>79</v>
      </c>
      <c r="BK347" s="158">
        <f>ROUND(I347*H347,2)</f>
        <v>0</v>
      </c>
      <c r="BL347" s="19" t="s">
        <v>189</v>
      </c>
      <c r="BM347" s="157" t="s">
        <v>522</v>
      </c>
    </row>
    <row r="348" spans="1:47" s="2" customFormat="1" ht="12">
      <c r="A348" s="34"/>
      <c r="B348" s="35"/>
      <c r="C348" s="34"/>
      <c r="D348" s="159" t="s">
        <v>120</v>
      </c>
      <c r="E348" s="34"/>
      <c r="F348" s="160" t="s">
        <v>521</v>
      </c>
      <c r="G348" s="34"/>
      <c r="H348" s="34"/>
      <c r="I348" s="161"/>
      <c r="J348" s="34"/>
      <c r="K348" s="34"/>
      <c r="L348" s="35"/>
      <c r="M348" s="162"/>
      <c r="N348" s="163"/>
      <c r="O348" s="55"/>
      <c r="P348" s="55"/>
      <c r="Q348" s="55"/>
      <c r="R348" s="55"/>
      <c r="S348" s="55"/>
      <c r="T348" s="56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9" t="s">
        <v>120</v>
      </c>
      <c r="AU348" s="19" t="s">
        <v>81</v>
      </c>
    </row>
    <row r="349" spans="2:51" s="13" customFormat="1" ht="12">
      <c r="B349" s="164"/>
      <c r="D349" s="159" t="s">
        <v>191</v>
      </c>
      <c r="E349" s="165" t="s">
        <v>3</v>
      </c>
      <c r="F349" s="166" t="s">
        <v>523</v>
      </c>
      <c r="H349" s="167">
        <v>10.56</v>
      </c>
      <c r="I349" s="168"/>
      <c r="L349" s="164"/>
      <c r="M349" s="169"/>
      <c r="N349" s="170"/>
      <c r="O349" s="170"/>
      <c r="P349" s="170"/>
      <c r="Q349" s="170"/>
      <c r="R349" s="170"/>
      <c r="S349" s="170"/>
      <c r="T349" s="171"/>
      <c r="AT349" s="165" t="s">
        <v>191</v>
      </c>
      <c r="AU349" s="165" t="s">
        <v>81</v>
      </c>
      <c r="AV349" s="13" t="s">
        <v>81</v>
      </c>
      <c r="AW349" s="13" t="s">
        <v>33</v>
      </c>
      <c r="AX349" s="13" t="s">
        <v>79</v>
      </c>
      <c r="AY349" s="165" t="s">
        <v>182</v>
      </c>
    </row>
    <row r="350" spans="1:65" s="2" customFormat="1" ht="21.75" customHeight="1">
      <c r="A350" s="34"/>
      <c r="B350" s="145"/>
      <c r="C350" s="146" t="s">
        <v>524</v>
      </c>
      <c r="D350" s="146" t="s">
        <v>184</v>
      </c>
      <c r="E350" s="147" t="s">
        <v>525</v>
      </c>
      <c r="F350" s="148" t="s">
        <v>526</v>
      </c>
      <c r="G350" s="149" t="s">
        <v>122</v>
      </c>
      <c r="H350" s="150">
        <v>3.844</v>
      </c>
      <c r="I350" s="151"/>
      <c r="J350" s="152">
        <f>ROUND(I350*H350,2)</f>
        <v>0</v>
      </c>
      <c r="K350" s="148" t="s">
        <v>188</v>
      </c>
      <c r="L350" s="35"/>
      <c r="M350" s="153" t="s">
        <v>3</v>
      </c>
      <c r="N350" s="154" t="s">
        <v>43</v>
      </c>
      <c r="O350" s="55"/>
      <c r="P350" s="155">
        <f>O350*H350</f>
        <v>0</v>
      </c>
      <c r="Q350" s="155">
        <v>2.45329</v>
      </c>
      <c r="R350" s="155">
        <f>Q350*H350</f>
        <v>9.430446759999999</v>
      </c>
      <c r="S350" s="155">
        <v>0</v>
      </c>
      <c r="T350" s="156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57" t="s">
        <v>189</v>
      </c>
      <c r="AT350" s="157" t="s">
        <v>184</v>
      </c>
      <c r="AU350" s="157" t="s">
        <v>81</v>
      </c>
      <c r="AY350" s="19" t="s">
        <v>182</v>
      </c>
      <c r="BE350" s="158">
        <f>IF(N350="základní",J350,0)</f>
        <v>0</v>
      </c>
      <c r="BF350" s="158">
        <f>IF(N350="snížená",J350,0)</f>
        <v>0</v>
      </c>
      <c r="BG350" s="158">
        <f>IF(N350="zákl. přenesená",J350,0)</f>
        <v>0</v>
      </c>
      <c r="BH350" s="158">
        <f>IF(N350="sníž. přenesená",J350,0)</f>
        <v>0</v>
      </c>
      <c r="BI350" s="158">
        <f>IF(N350="nulová",J350,0)</f>
        <v>0</v>
      </c>
      <c r="BJ350" s="19" t="s">
        <v>79</v>
      </c>
      <c r="BK350" s="158">
        <f>ROUND(I350*H350,2)</f>
        <v>0</v>
      </c>
      <c r="BL350" s="19" t="s">
        <v>189</v>
      </c>
      <c r="BM350" s="157" t="s">
        <v>527</v>
      </c>
    </row>
    <row r="351" spans="1:47" s="2" customFormat="1" ht="12">
      <c r="A351" s="34"/>
      <c r="B351" s="35"/>
      <c r="C351" s="34"/>
      <c r="D351" s="159" t="s">
        <v>120</v>
      </c>
      <c r="E351" s="34"/>
      <c r="F351" s="160" t="s">
        <v>526</v>
      </c>
      <c r="G351" s="34"/>
      <c r="H351" s="34"/>
      <c r="I351" s="161"/>
      <c r="J351" s="34"/>
      <c r="K351" s="34"/>
      <c r="L351" s="35"/>
      <c r="M351" s="162"/>
      <c r="N351" s="163"/>
      <c r="O351" s="55"/>
      <c r="P351" s="55"/>
      <c r="Q351" s="55"/>
      <c r="R351" s="55"/>
      <c r="S351" s="55"/>
      <c r="T351" s="56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9" t="s">
        <v>120</v>
      </c>
      <c r="AU351" s="19" t="s">
        <v>81</v>
      </c>
    </row>
    <row r="352" spans="2:51" s="13" customFormat="1" ht="12">
      <c r="B352" s="164"/>
      <c r="D352" s="159" t="s">
        <v>191</v>
      </c>
      <c r="E352" s="165" t="s">
        <v>3</v>
      </c>
      <c r="F352" s="166" t="s">
        <v>528</v>
      </c>
      <c r="H352" s="167">
        <v>3.844</v>
      </c>
      <c r="I352" s="168"/>
      <c r="L352" s="164"/>
      <c r="M352" s="169"/>
      <c r="N352" s="170"/>
      <c r="O352" s="170"/>
      <c r="P352" s="170"/>
      <c r="Q352" s="170"/>
      <c r="R352" s="170"/>
      <c r="S352" s="170"/>
      <c r="T352" s="171"/>
      <c r="AT352" s="165" t="s">
        <v>191</v>
      </c>
      <c r="AU352" s="165" t="s">
        <v>81</v>
      </c>
      <c r="AV352" s="13" t="s">
        <v>81</v>
      </c>
      <c r="AW352" s="13" t="s">
        <v>33</v>
      </c>
      <c r="AX352" s="13" t="s">
        <v>79</v>
      </c>
      <c r="AY352" s="165" t="s">
        <v>182</v>
      </c>
    </row>
    <row r="353" spans="1:65" s="2" customFormat="1" ht="16.5" customHeight="1">
      <c r="A353" s="34"/>
      <c r="B353" s="145"/>
      <c r="C353" s="146" t="s">
        <v>529</v>
      </c>
      <c r="D353" s="146" t="s">
        <v>184</v>
      </c>
      <c r="E353" s="147" t="s">
        <v>530</v>
      </c>
      <c r="F353" s="148" t="s">
        <v>531</v>
      </c>
      <c r="G353" s="149" t="s">
        <v>233</v>
      </c>
      <c r="H353" s="150">
        <v>0.146</v>
      </c>
      <c r="I353" s="151"/>
      <c r="J353" s="152">
        <f>ROUND(I353*H353,2)</f>
        <v>0</v>
      </c>
      <c r="K353" s="148" t="s">
        <v>188</v>
      </c>
      <c r="L353" s="35"/>
      <c r="M353" s="153" t="s">
        <v>3</v>
      </c>
      <c r="N353" s="154" t="s">
        <v>43</v>
      </c>
      <c r="O353" s="55"/>
      <c r="P353" s="155">
        <f>O353*H353</f>
        <v>0</v>
      </c>
      <c r="Q353" s="155">
        <v>1.06277</v>
      </c>
      <c r="R353" s="155">
        <f>Q353*H353</f>
        <v>0.15516442</v>
      </c>
      <c r="S353" s="155">
        <v>0</v>
      </c>
      <c r="T353" s="156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57" t="s">
        <v>189</v>
      </c>
      <c r="AT353" s="157" t="s">
        <v>184</v>
      </c>
      <c r="AU353" s="157" t="s">
        <v>81</v>
      </c>
      <c r="AY353" s="19" t="s">
        <v>182</v>
      </c>
      <c r="BE353" s="158">
        <f>IF(N353="základní",J353,0)</f>
        <v>0</v>
      </c>
      <c r="BF353" s="158">
        <f>IF(N353="snížená",J353,0)</f>
        <v>0</v>
      </c>
      <c r="BG353" s="158">
        <f>IF(N353="zákl. přenesená",J353,0)</f>
        <v>0</v>
      </c>
      <c r="BH353" s="158">
        <f>IF(N353="sníž. přenesená",J353,0)</f>
        <v>0</v>
      </c>
      <c r="BI353" s="158">
        <f>IF(N353="nulová",J353,0)</f>
        <v>0</v>
      </c>
      <c r="BJ353" s="19" t="s">
        <v>79</v>
      </c>
      <c r="BK353" s="158">
        <f>ROUND(I353*H353,2)</f>
        <v>0</v>
      </c>
      <c r="BL353" s="19" t="s">
        <v>189</v>
      </c>
      <c r="BM353" s="157" t="s">
        <v>532</v>
      </c>
    </row>
    <row r="354" spans="1:47" s="2" customFormat="1" ht="12">
      <c r="A354" s="34"/>
      <c r="B354" s="35"/>
      <c r="C354" s="34"/>
      <c r="D354" s="159" t="s">
        <v>120</v>
      </c>
      <c r="E354" s="34"/>
      <c r="F354" s="160" t="s">
        <v>531</v>
      </c>
      <c r="G354" s="34"/>
      <c r="H354" s="34"/>
      <c r="I354" s="161"/>
      <c r="J354" s="34"/>
      <c r="K354" s="34"/>
      <c r="L354" s="35"/>
      <c r="M354" s="162"/>
      <c r="N354" s="163"/>
      <c r="O354" s="55"/>
      <c r="P354" s="55"/>
      <c r="Q354" s="55"/>
      <c r="R354" s="55"/>
      <c r="S354" s="55"/>
      <c r="T354" s="56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9" t="s">
        <v>120</v>
      </c>
      <c r="AU354" s="19" t="s">
        <v>81</v>
      </c>
    </row>
    <row r="355" spans="2:51" s="13" customFormat="1" ht="12">
      <c r="B355" s="164"/>
      <c r="D355" s="159" t="s">
        <v>191</v>
      </c>
      <c r="E355" s="165" t="s">
        <v>3</v>
      </c>
      <c r="F355" s="166" t="s">
        <v>533</v>
      </c>
      <c r="H355" s="167">
        <v>0.146</v>
      </c>
      <c r="I355" s="168"/>
      <c r="L355" s="164"/>
      <c r="M355" s="169"/>
      <c r="N355" s="170"/>
      <c r="O355" s="170"/>
      <c r="P355" s="170"/>
      <c r="Q355" s="170"/>
      <c r="R355" s="170"/>
      <c r="S355" s="170"/>
      <c r="T355" s="171"/>
      <c r="AT355" s="165" t="s">
        <v>191</v>
      </c>
      <c r="AU355" s="165" t="s">
        <v>81</v>
      </c>
      <c r="AV355" s="13" t="s">
        <v>81</v>
      </c>
      <c r="AW355" s="13" t="s">
        <v>33</v>
      </c>
      <c r="AX355" s="13" t="s">
        <v>79</v>
      </c>
      <c r="AY355" s="165" t="s">
        <v>182</v>
      </c>
    </row>
    <row r="356" spans="1:65" s="2" customFormat="1" ht="22.8">
      <c r="A356" s="34"/>
      <c r="B356" s="145"/>
      <c r="C356" s="146" t="s">
        <v>534</v>
      </c>
      <c r="D356" s="146" t="s">
        <v>184</v>
      </c>
      <c r="E356" s="147" t="s">
        <v>535</v>
      </c>
      <c r="F356" s="148" t="s">
        <v>536</v>
      </c>
      <c r="G356" s="149" t="s">
        <v>117</v>
      </c>
      <c r="H356" s="150">
        <v>81.14</v>
      </c>
      <c r="I356" s="151"/>
      <c r="J356" s="152">
        <f>ROUND(I356*H356,2)</f>
        <v>0</v>
      </c>
      <c r="K356" s="148" t="s">
        <v>188</v>
      </c>
      <c r="L356" s="35"/>
      <c r="M356" s="153" t="s">
        <v>3</v>
      </c>
      <c r="N356" s="154" t="s">
        <v>43</v>
      </c>
      <c r="O356" s="55"/>
      <c r="P356" s="155">
        <f>O356*H356</f>
        <v>0</v>
      </c>
      <c r="Q356" s="155">
        <v>2E-05</v>
      </c>
      <c r="R356" s="155">
        <f>Q356*H356</f>
        <v>0.0016228000000000002</v>
      </c>
      <c r="S356" s="155">
        <v>0</v>
      </c>
      <c r="T356" s="156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57" t="s">
        <v>189</v>
      </c>
      <c r="AT356" s="157" t="s">
        <v>184</v>
      </c>
      <c r="AU356" s="157" t="s">
        <v>81</v>
      </c>
      <c r="AY356" s="19" t="s">
        <v>182</v>
      </c>
      <c r="BE356" s="158">
        <f>IF(N356="základní",J356,0)</f>
        <v>0</v>
      </c>
      <c r="BF356" s="158">
        <f>IF(N356="snížená",J356,0)</f>
        <v>0</v>
      </c>
      <c r="BG356" s="158">
        <f>IF(N356="zákl. přenesená",J356,0)</f>
        <v>0</v>
      </c>
      <c r="BH356" s="158">
        <f>IF(N356="sníž. přenesená",J356,0)</f>
        <v>0</v>
      </c>
      <c r="BI356" s="158">
        <f>IF(N356="nulová",J356,0)</f>
        <v>0</v>
      </c>
      <c r="BJ356" s="19" t="s">
        <v>79</v>
      </c>
      <c r="BK356" s="158">
        <f>ROUND(I356*H356,2)</f>
        <v>0</v>
      </c>
      <c r="BL356" s="19" t="s">
        <v>189</v>
      </c>
      <c r="BM356" s="157" t="s">
        <v>537</v>
      </c>
    </row>
    <row r="357" spans="1:47" s="2" customFormat="1" ht="19.2">
      <c r="A357" s="34"/>
      <c r="B357" s="35"/>
      <c r="C357" s="34"/>
      <c r="D357" s="159" t="s">
        <v>120</v>
      </c>
      <c r="E357" s="34"/>
      <c r="F357" s="160" t="s">
        <v>536</v>
      </c>
      <c r="G357" s="34"/>
      <c r="H357" s="34"/>
      <c r="I357" s="161"/>
      <c r="J357" s="34"/>
      <c r="K357" s="34"/>
      <c r="L357" s="35"/>
      <c r="M357" s="162"/>
      <c r="N357" s="163"/>
      <c r="O357" s="55"/>
      <c r="P357" s="55"/>
      <c r="Q357" s="55"/>
      <c r="R357" s="55"/>
      <c r="S357" s="55"/>
      <c r="T357" s="56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9" t="s">
        <v>120</v>
      </c>
      <c r="AU357" s="19" t="s">
        <v>81</v>
      </c>
    </row>
    <row r="358" spans="2:51" s="13" customFormat="1" ht="12">
      <c r="B358" s="164"/>
      <c r="D358" s="159" t="s">
        <v>191</v>
      </c>
      <c r="E358" s="165" t="s">
        <v>3</v>
      </c>
      <c r="F358" s="166" t="s">
        <v>538</v>
      </c>
      <c r="H358" s="167">
        <v>81.14</v>
      </c>
      <c r="I358" s="168"/>
      <c r="L358" s="164"/>
      <c r="M358" s="169"/>
      <c r="N358" s="170"/>
      <c r="O358" s="170"/>
      <c r="P358" s="170"/>
      <c r="Q358" s="170"/>
      <c r="R358" s="170"/>
      <c r="S358" s="170"/>
      <c r="T358" s="171"/>
      <c r="AT358" s="165" t="s">
        <v>191</v>
      </c>
      <c r="AU358" s="165" t="s">
        <v>81</v>
      </c>
      <c r="AV358" s="13" t="s">
        <v>81</v>
      </c>
      <c r="AW358" s="13" t="s">
        <v>33</v>
      </c>
      <c r="AX358" s="13" t="s">
        <v>79</v>
      </c>
      <c r="AY358" s="165" t="s">
        <v>182</v>
      </c>
    </row>
    <row r="359" spans="1:65" s="2" customFormat="1" ht="22.8">
      <c r="A359" s="34"/>
      <c r="B359" s="145"/>
      <c r="C359" s="146" t="s">
        <v>539</v>
      </c>
      <c r="D359" s="146" t="s">
        <v>184</v>
      </c>
      <c r="E359" s="147" t="s">
        <v>540</v>
      </c>
      <c r="F359" s="148" t="s">
        <v>541</v>
      </c>
      <c r="G359" s="149" t="s">
        <v>344</v>
      </c>
      <c r="H359" s="150">
        <v>3</v>
      </c>
      <c r="I359" s="151"/>
      <c r="J359" s="152">
        <f>ROUND(I359*H359,2)</f>
        <v>0</v>
      </c>
      <c r="K359" s="148" t="s">
        <v>188</v>
      </c>
      <c r="L359" s="35"/>
      <c r="M359" s="153" t="s">
        <v>3</v>
      </c>
      <c r="N359" s="154" t="s">
        <v>43</v>
      </c>
      <c r="O359" s="55"/>
      <c r="P359" s="155">
        <f>O359*H359</f>
        <v>0</v>
      </c>
      <c r="Q359" s="155">
        <v>0.01777</v>
      </c>
      <c r="R359" s="155">
        <f>Q359*H359</f>
        <v>0.05331</v>
      </c>
      <c r="S359" s="155">
        <v>0</v>
      </c>
      <c r="T359" s="156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57" t="s">
        <v>189</v>
      </c>
      <c r="AT359" s="157" t="s">
        <v>184</v>
      </c>
      <c r="AU359" s="157" t="s">
        <v>81</v>
      </c>
      <c r="AY359" s="19" t="s">
        <v>182</v>
      </c>
      <c r="BE359" s="158">
        <f>IF(N359="základní",J359,0)</f>
        <v>0</v>
      </c>
      <c r="BF359" s="158">
        <f>IF(N359="snížená",J359,0)</f>
        <v>0</v>
      </c>
      <c r="BG359" s="158">
        <f>IF(N359="zákl. přenesená",J359,0)</f>
        <v>0</v>
      </c>
      <c r="BH359" s="158">
        <f>IF(N359="sníž. přenesená",J359,0)</f>
        <v>0</v>
      </c>
      <c r="BI359" s="158">
        <f>IF(N359="nulová",J359,0)</f>
        <v>0</v>
      </c>
      <c r="BJ359" s="19" t="s">
        <v>79</v>
      </c>
      <c r="BK359" s="158">
        <f>ROUND(I359*H359,2)</f>
        <v>0</v>
      </c>
      <c r="BL359" s="19" t="s">
        <v>189</v>
      </c>
      <c r="BM359" s="157" t="s">
        <v>542</v>
      </c>
    </row>
    <row r="360" spans="1:47" s="2" customFormat="1" ht="19.2">
      <c r="A360" s="34"/>
      <c r="B360" s="35"/>
      <c r="C360" s="34"/>
      <c r="D360" s="159" t="s">
        <v>120</v>
      </c>
      <c r="E360" s="34"/>
      <c r="F360" s="160" t="s">
        <v>541</v>
      </c>
      <c r="G360" s="34"/>
      <c r="H360" s="34"/>
      <c r="I360" s="161"/>
      <c r="J360" s="34"/>
      <c r="K360" s="34"/>
      <c r="L360" s="35"/>
      <c r="M360" s="162"/>
      <c r="N360" s="163"/>
      <c r="O360" s="55"/>
      <c r="P360" s="55"/>
      <c r="Q360" s="55"/>
      <c r="R360" s="55"/>
      <c r="S360" s="55"/>
      <c r="T360" s="56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9" t="s">
        <v>120</v>
      </c>
      <c r="AU360" s="19" t="s">
        <v>81</v>
      </c>
    </row>
    <row r="361" spans="1:65" s="2" customFormat="1" ht="16.5" customHeight="1">
      <c r="A361" s="34"/>
      <c r="B361" s="145"/>
      <c r="C361" s="180" t="s">
        <v>543</v>
      </c>
      <c r="D361" s="180" t="s">
        <v>232</v>
      </c>
      <c r="E361" s="181" t="s">
        <v>544</v>
      </c>
      <c r="F361" s="182" t="s">
        <v>545</v>
      </c>
      <c r="G361" s="183" t="s">
        <v>344</v>
      </c>
      <c r="H361" s="184">
        <v>2</v>
      </c>
      <c r="I361" s="185"/>
      <c r="J361" s="186">
        <f>ROUND(I361*H361,2)</f>
        <v>0</v>
      </c>
      <c r="K361" s="182" t="s">
        <v>188</v>
      </c>
      <c r="L361" s="187"/>
      <c r="M361" s="188" t="s">
        <v>3</v>
      </c>
      <c r="N361" s="189" t="s">
        <v>43</v>
      </c>
      <c r="O361" s="55"/>
      <c r="P361" s="155">
        <f>O361*H361</f>
        <v>0</v>
      </c>
      <c r="Q361" s="155">
        <v>0.01201</v>
      </c>
      <c r="R361" s="155">
        <f>Q361*H361</f>
        <v>0.02402</v>
      </c>
      <c r="S361" s="155">
        <v>0</v>
      </c>
      <c r="T361" s="156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57" t="s">
        <v>223</v>
      </c>
      <c r="AT361" s="157" t="s">
        <v>232</v>
      </c>
      <c r="AU361" s="157" t="s">
        <v>81</v>
      </c>
      <c r="AY361" s="19" t="s">
        <v>182</v>
      </c>
      <c r="BE361" s="158">
        <f>IF(N361="základní",J361,0)</f>
        <v>0</v>
      </c>
      <c r="BF361" s="158">
        <f>IF(N361="snížená",J361,0)</f>
        <v>0</v>
      </c>
      <c r="BG361" s="158">
        <f>IF(N361="zákl. přenesená",J361,0)</f>
        <v>0</v>
      </c>
      <c r="BH361" s="158">
        <f>IF(N361="sníž. přenesená",J361,0)</f>
        <v>0</v>
      </c>
      <c r="BI361" s="158">
        <f>IF(N361="nulová",J361,0)</f>
        <v>0</v>
      </c>
      <c r="BJ361" s="19" t="s">
        <v>79</v>
      </c>
      <c r="BK361" s="158">
        <f>ROUND(I361*H361,2)</f>
        <v>0</v>
      </c>
      <c r="BL361" s="19" t="s">
        <v>189</v>
      </c>
      <c r="BM361" s="157" t="s">
        <v>546</v>
      </c>
    </row>
    <row r="362" spans="1:47" s="2" customFormat="1" ht="12">
      <c r="A362" s="34"/>
      <c r="B362" s="35"/>
      <c r="C362" s="34"/>
      <c r="D362" s="159" t="s">
        <v>120</v>
      </c>
      <c r="E362" s="34"/>
      <c r="F362" s="160" t="s">
        <v>545</v>
      </c>
      <c r="G362" s="34"/>
      <c r="H362" s="34"/>
      <c r="I362" s="161"/>
      <c r="J362" s="34"/>
      <c r="K362" s="34"/>
      <c r="L362" s="35"/>
      <c r="M362" s="162"/>
      <c r="N362" s="163"/>
      <c r="O362" s="55"/>
      <c r="P362" s="55"/>
      <c r="Q362" s="55"/>
      <c r="R362" s="55"/>
      <c r="S362" s="55"/>
      <c r="T362" s="56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9" t="s">
        <v>120</v>
      </c>
      <c r="AU362" s="19" t="s">
        <v>81</v>
      </c>
    </row>
    <row r="363" spans="2:51" s="13" customFormat="1" ht="12">
      <c r="B363" s="164"/>
      <c r="D363" s="159" t="s">
        <v>191</v>
      </c>
      <c r="E363" s="165" t="s">
        <v>3</v>
      </c>
      <c r="F363" s="166" t="s">
        <v>547</v>
      </c>
      <c r="H363" s="167">
        <v>2</v>
      </c>
      <c r="I363" s="168"/>
      <c r="L363" s="164"/>
      <c r="M363" s="169"/>
      <c r="N363" s="170"/>
      <c r="O363" s="170"/>
      <c r="P363" s="170"/>
      <c r="Q363" s="170"/>
      <c r="R363" s="170"/>
      <c r="S363" s="170"/>
      <c r="T363" s="171"/>
      <c r="AT363" s="165" t="s">
        <v>191</v>
      </c>
      <c r="AU363" s="165" t="s">
        <v>81</v>
      </c>
      <c r="AV363" s="13" t="s">
        <v>81</v>
      </c>
      <c r="AW363" s="13" t="s">
        <v>33</v>
      </c>
      <c r="AX363" s="13" t="s">
        <v>79</v>
      </c>
      <c r="AY363" s="165" t="s">
        <v>182</v>
      </c>
    </row>
    <row r="364" spans="1:65" s="2" customFormat="1" ht="16.5" customHeight="1">
      <c r="A364" s="34"/>
      <c r="B364" s="145"/>
      <c r="C364" s="180" t="s">
        <v>548</v>
      </c>
      <c r="D364" s="180" t="s">
        <v>232</v>
      </c>
      <c r="E364" s="181" t="s">
        <v>549</v>
      </c>
      <c r="F364" s="182" t="s">
        <v>550</v>
      </c>
      <c r="G364" s="183" t="s">
        <v>344</v>
      </c>
      <c r="H364" s="184">
        <v>1</v>
      </c>
      <c r="I364" s="185"/>
      <c r="J364" s="186">
        <f>ROUND(I364*H364,2)</f>
        <v>0</v>
      </c>
      <c r="K364" s="182" t="s">
        <v>188</v>
      </c>
      <c r="L364" s="187"/>
      <c r="M364" s="188" t="s">
        <v>3</v>
      </c>
      <c r="N364" s="189" t="s">
        <v>43</v>
      </c>
      <c r="O364" s="55"/>
      <c r="P364" s="155">
        <f>O364*H364</f>
        <v>0</v>
      </c>
      <c r="Q364" s="155">
        <v>0.02265</v>
      </c>
      <c r="R364" s="155">
        <f>Q364*H364</f>
        <v>0.02265</v>
      </c>
      <c r="S364" s="155">
        <v>0</v>
      </c>
      <c r="T364" s="156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57" t="s">
        <v>223</v>
      </c>
      <c r="AT364" s="157" t="s">
        <v>232</v>
      </c>
      <c r="AU364" s="157" t="s">
        <v>81</v>
      </c>
      <c r="AY364" s="19" t="s">
        <v>182</v>
      </c>
      <c r="BE364" s="158">
        <f>IF(N364="základní",J364,0)</f>
        <v>0</v>
      </c>
      <c r="BF364" s="158">
        <f>IF(N364="snížená",J364,0)</f>
        <v>0</v>
      </c>
      <c r="BG364" s="158">
        <f>IF(N364="zákl. přenesená",J364,0)</f>
        <v>0</v>
      </c>
      <c r="BH364" s="158">
        <f>IF(N364="sníž. přenesená",J364,0)</f>
        <v>0</v>
      </c>
      <c r="BI364" s="158">
        <f>IF(N364="nulová",J364,0)</f>
        <v>0</v>
      </c>
      <c r="BJ364" s="19" t="s">
        <v>79</v>
      </c>
      <c r="BK364" s="158">
        <f>ROUND(I364*H364,2)</f>
        <v>0</v>
      </c>
      <c r="BL364" s="19" t="s">
        <v>189</v>
      </c>
      <c r="BM364" s="157" t="s">
        <v>551</v>
      </c>
    </row>
    <row r="365" spans="1:47" s="2" customFormat="1" ht="12">
      <c r="A365" s="34"/>
      <c r="B365" s="35"/>
      <c r="C365" s="34"/>
      <c r="D365" s="159" t="s">
        <v>120</v>
      </c>
      <c r="E365" s="34"/>
      <c r="F365" s="160" t="s">
        <v>550</v>
      </c>
      <c r="G365" s="34"/>
      <c r="H365" s="34"/>
      <c r="I365" s="161"/>
      <c r="J365" s="34"/>
      <c r="K365" s="34"/>
      <c r="L365" s="35"/>
      <c r="M365" s="162"/>
      <c r="N365" s="163"/>
      <c r="O365" s="55"/>
      <c r="P365" s="55"/>
      <c r="Q365" s="55"/>
      <c r="R365" s="55"/>
      <c r="S365" s="55"/>
      <c r="T365" s="56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9" t="s">
        <v>120</v>
      </c>
      <c r="AU365" s="19" t="s">
        <v>81</v>
      </c>
    </row>
    <row r="366" spans="2:51" s="13" customFormat="1" ht="12">
      <c r="B366" s="164"/>
      <c r="D366" s="159" t="s">
        <v>191</v>
      </c>
      <c r="E366" s="165" t="s">
        <v>3</v>
      </c>
      <c r="F366" s="166" t="s">
        <v>552</v>
      </c>
      <c r="H366" s="167">
        <v>1</v>
      </c>
      <c r="I366" s="168"/>
      <c r="L366" s="164"/>
      <c r="M366" s="169"/>
      <c r="N366" s="170"/>
      <c r="O366" s="170"/>
      <c r="P366" s="170"/>
      <c r="Q366" s="170"/>
      <c r="R366" s="170"/>
      <c r="S366" s="170"/>
      <c r="T366" s="171"/>
      <c r="AT366" s="165" t="s">
        <v>191</v>
      </c>
      <c r="AU366" s="165" t="s">
        <v>81</v>
      </c>
      <c r="AV366" s="13" t="s">
        <v>81</v>
      </c>
      <c r="AW366" s="13" t="s">
        <v>33</v>
      </c>
      <c r="AX366" s="13" t="s">
        <v>79</v>
      </c>
      <c r="AY366" s="165" t="s">
        <v>182</v>
      </c>
    </row>
    <row r="367" spans="2:63" s="12" customFormat="1" ht="22.95" customHeight="1">
      <c r="B367" s="132"/>
      <c r="D367" s="133" t="s">
        <v>71</v>
      </c>
      <c r="E367" s="143" t="s">
        <v>223</v>
      </c>
      <c r="F367" s="143" t="s">
        <v>553</v>
      </c>
      <c r="I367" s="135"/>
      <c r="J367" s="144">
        <f>BK367</f>
        <v>0</v>
      </c>
      <c r="L367" s="132"/>
      <c r="M367" s="137"/>
      <c r="N367" s="138"/>
      <c r="O367" s="138"/>
      <c r="P367" s="139">
        <f>SUM(P368:P378)</f>
        <v>0</v>
      </c>
      <c r="Q367" s="138"/>
      <c r="R367" s="139">
        <f>SUM(R368:R378)</f>
        <v>4.99586</v>
      </c>
      <c r="S367" s="138"/>
      <c r="T367" s="140">
        <f>SUM(T368:T378)</f>
        <v>0</v>
      </c>
      <c r="AR367" s="133" t="s">
        <v>79</v>
      </c>
      <c r="AT367" s="141" t="s">
        <v>71</v>
      </c>
      <c r="AU367" s="141" t="s">
        <v>79</v>
      </c>
      <c r="AY367" s="133" t="s">
        <v>182</v>
      </c>
      <c r="BK367" s="142">
        <f>SUM(BK368:BK378)</f>
        <v>0</v>
      </c>
    </row>
    <row r="368" spans="1:65" s="2" customFormat="1" ht="16.5" customHeight="1">
      <c r="A368" s="34"/>
      <c r="B368" s="145"/>
      <c r="C368" s="146" t="s">
        <v>554</v>
      </c>
      <c r="D368" s="146" t="s">
        <v>184</v>
      </c>
      <c r="E368" s="147" t="s">
        <v>555</v>
      </c>
      <c r="F368" s="148" t="s">
        <v>556</v>
      </c>
      <c r="G368" s="149" t="s">
        <v>344</v>
      </c>
      <c r="H368" s="150">
        <v>2</v>
      </c>
      <c r="I368" s="151"/>
      <c r="J368" s="152">
        <f>ROUND(I368*H368,2)</f>
        <v>0</v>
      </c>
      <c r="K368" s="148" t="s">
        <v>188</v>
      </c>
      <c r="L368" s="35"/>
      <c r="M368" s="153" t="s">
        <v>3</v>
      </c>
      <c r="N368" s="154" t="s">
        <v>43</v>
      </c>
      <c r="O368" s="55"/>
      <c r="P368" s="155">
        <f>O368*H368</f>
        <v>0</v>
      </c>
      <c r="Q368" s="155">
        <v>1.53073</v>
      </c>
      <c r="R368" s="155">
        <f>Q368*H368</f>
        <v>3.06146</v>
      </c>
      <c r="S368" s="155">
        <v>0</v>
      </c>
      <c r="T368" s="156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57" t="s">
        <v>189</v>
      </c>
      <c r="AT368" s="157" t="s">
        <v>184</v>
      </c>
      <c r="AU368" s="157" t="s">
        <v>81</v>
      </c>
      <c r="AY368" s="19" t="s">
        <v>182</v>
      </c>
      <c r="BE368" s="158">
        <f>IF(N368="základní",J368,0)</f>
        <v>0</v>
      </c>
      <c r="BF368" s="158">
        <f>IF(N368="snížená",J368,0)</f>
        <v>0</v>
      </c>
      <c r="BG368" s="158">
        <f>IF(N368="zákl. přenesená",J368,0)</f>
        <v>0</v>
      </c>
      <c r="BH368" s="158">
        <f>IF(N368="sníž. přenesená",J368,0)</f>
        <v>0</v>
      </c>
      <c r="BI368" s="158">
        <f>IF(N368="nulová",J368,0)</f>
        <v>0</v>
      </c>
      <c r="BJ368" s="19" t="s">
        <v>79</v>
      </c>
      <c r="BK368" s="158">
        <f>ROUND(I368*H368,2)</f>
        <v>0</v>
      </c>
      <c r="BL368" s="19" t="s">
        <v>189</v>
      </c>
      <c r="BM368" s="157" t="s">
        <v>557</v>
      </c>
    </row>
    <row r="369" spans="1:47" s="2" customFormat="1" ht="12">
      <c r="A369" s="34"/>
      <c r="B369" s="35"/>
      <c r="C369" s="34"/>
      <c r="D369" s="159" t="s">
        <v>120</v>
      </c>
      <c r="E369" s="34"/>
      <c r="F369" s="160" t="s">
        <v>556</v>
      </c>
      <c r="G369" s="34"/>
      <c r="H369" s="34"/>
      <c r="I369" s="161"/>
      <c r="J369" s="34"/>
      <c r="K369" s="34"/>
      <c r="L369" s="35"/>
      <c r="M369" s="162"/>
      <c r="N369" s="163"/>
      <c r="O369" s="55"/>
      <c r="P369" s="55"/>
      <c r="Q369" s="55"/>
      <c r="R369" s="55"/>
      <c r="S369" s="55"/>
      <c r="T369" s="56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9" t="s">
        <v>120</v>
      </c>
      <c r="AU369" s="19" t="s">
        <v>81</v>
      </c>
    </row>
    <row r="370" spans="2:51" s="13" customFormat="1" ht="12">
      <c r="B370" s="164"/>
      <c r="D370" s="159" t="s">
        <v>191</v>
      </c>
      <c r="E370" s="165" t="s">
        <v>3</v>
      </c>
      <c r="F370" s="166" t="s">
        <v>558</v>
      </c>
      <c r="H370" s="167">
        <v>2</v>
      </c>
      <c r="I370" s="168"/>
      <c r="L370" s="164"/>
      <c r="M370" s="169"/>
      <c r="N370" s="170"/>
      <c r="O370" s="170"/>
      <c r="P370" s="170"/>
      <c r="Q370" s="170"/>
      <c r="R370" s="170"/>
      <c r="S370" s="170"/>
      <c r="T370" s="171"/>
      <c r="AT370" s="165" t="s">
        <v>191</v>
      </c>
      <c r="AU370" s="165" t="s">
        <v>81</v>
      </c>
      <c r="AV370" s="13" t="s">
        <v>81</v>
      </c>
      <c r="AW370" s="13" t="s">
        <v>33</v>
      </c>
      <c r="AX370" s="13" t="s">
        <v>79</v>
      </c>
      <c r="AY370" s="165" t="s">
        <v>182</v>
      </c>
    </row>
    <row r="371" spans="1:65" s="2" customFormat="1" ht="22.8">
      <c r="A371" s="34"/>
      <c r="B371" s="145"/>
      <c r="C371" s="146" t="s">
        <v>559</v>
      </c>
      <c r="D371" s="146" t="s">
        <v>184</v>
      </c>
      <c r="E371" s="147" t="s">
        <v>560</v>
      </c>
      <c r="F371" s="148" t="s">
        <v>561</v>
      </c>
      <c r="G371" s="149" t="s">
        <v>344</v>
      </c>
      <c r="H371" s="150">
        <v>2</v>
      </c>
      <c r="I371" s="151"/>
      <c r="J371" s="152">
        <f>ROUND(I371*H371,2)</f>
        <v>0</v>
      </c>
      <c r="K371" s="148" t="s">
        <v>188</v>
      </c>
      <c r="L371" s="35"/>
      <c r="M371" s="153" t="s">
        <v>3</v>
      </c>
      <c r="N371" s="154" t="s">
        <v>43</v>
      </c>
      <c r="O371" s="55"/>
      <c r="P371" s="155">
        <f>O371*H371</f>
        <v>0</v>
      </c>
      <c r="Q371" s="155">
        <v>0.41132</v>
      </c>
      <c r="R371" s="155">
        <f>Q371*H371</f>
        <v>0.82264</v>
      </c>
      <c r="S371" s="155">
        <v>0</v>
      </c>
      <c r="T371" s="156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57" t="s">
        <v>189</v>
      </c>
      <c r="AT371" s="157" t="s">
        <v>184</v>
      </c>
      <c r="AU371" s="157" t="s">
        <v>81</v>
      </c>
      <c r="AY371" s="19" t="s">
        <v>182</v>
      </c>
      <c r="BE371" s="158">
        <f>IF(N371="základní",J371,0)</f>
        <v>0</v>
      </c>
      <c r="BF371" s="158">
        <f>IF(N371="snížená",J371,0)</f>
        <v>0</v>
      </c>
      <c r="BG371" s="158">
        <f>IF(N371="zákl. přenesená",J371,0)</f>
        <v>0</v>
      </c>
      <c r="BH371" s="158">
        <f>IF(N371="sníž. přenesená",J371,0)</f>
        <v>0</v>
      </c>
      <c r="BI371" s="158">
        <f>IF(N371="nulová",J371,0)</f>
        <v>0</v>
      </c>
      <c r="BJ371" s="19" t="s">
        <v>79</v>
      </c>
      <c r="BK371" s="158">
        <f>ROUND(I371*H371,2)</f>
        <v>0</v>
      </c>
      <c r="BL371" s="19" t="s">
        <v>189</v>
      </c>
      <c r="BM371" s="157" t="s">
        <v>562</v>
      </c>
    </row>
    <row r="372" spans="1:47" s="2" customFormat="1" ht="12">
      <c r="A372" s="34"/>
      <c r="B372" s="35"/>
      <c r="C372" s="34"/>
      <c r="D372" s="159" t="s">
        <v>120</v>
      </c>
      <c r="E372" s="34"/>
      <c r="F372" s="160" t="s">
        <v>561</v>
      </c>
      <c r="G372" s="34"/>
      <c r="H372" s="34"/>
      <c r="I372" s="161"/>
      <c r="J372" s="34"/>
      <c r="K372" s="34"/>
      <c r="L372" s="35"/>
      <c r="M372" s="162"/>
      <c r="N372" s="163"/>
      <c r="O372" s="55"/>
      <c r="P372" s="55"/>
      <c r="Q372" s="55"/>
      <c r="R372" s="55"/>
      <c r="S372" s="55"/>
      <c r="T372" s="56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T372" s="19" t="s">
        <v>120</v>
      </c>
      <c r="AU372" s="19" t="s">
        <v>81</v>
      </c>
    </row>
    <row r="373" spans="1:65" s="2" customFormat="1" ht="16.5" customHeight="1">
      <c r="A373" s="34"/>
      <c r="B373" s="145"/>
      <c r="C373" s="146" t="s">
        <v>563</v>
      </c>
      <c r="D373" s="146" t="s">
        <v>184</v>
      </c>
      <c r="E373" s="147" t="s">
        <v>564</v>
      </c>
      <c r="F373" s="148" t="s">
        <v>565</v>
      </c>
      <c r="G373" s="149" t="s">
        <v>344</v>
      </c>
      <c r="H373" s="150">
        <v>4</v>
      </c>
      <c r="I373" s="151"/>
      <c r="J373" s="152">
        <f>ROUND(I373*H373,2)</f>
        <v>0</v>
      </c>
      <c r="K373" s="148" t="s">
        <v>188</v>
      </c>
      <c r="L373" s="35"/>
      <c r="M373" s="153" t="s">
        <v>3</v>
      </c>
      <c r="N373" s="154" t="s">
        <v>43</v>
      </c>
      <c r="O373" s="55"/>
      <c r="P373" s="155">
        <f>O373*H373</f>
        <v>0</v>
      </c>
      <c r="Q373" s="155">
        <v>0.21734</v>
      </c>
      <c r="R373" s="155">
        <f>Q373*H373</f>
        <v>0.86936</v>
      </c>
      <c r="S373" s="155">
        <v>0</v>
      </c>
      <c r="T373" s="156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57" t="s">
        <v>189</v>
      </c>
      <c r="AT373" s="157" t="s">
        <v>184</v>
      </c>
      <c r="AU373" s="157" t="s">
        <v>81</v>
      </c>
      <c r="AY373" s="19" t="s">
        <v>182</v>
      </c>
      <c r="BE373" s="158">
        <f>IF(N373="základní",J373,0)</f>
        <v>0</v>
      </c>
      <c r="BF373" s="158">
        <f>IF(N373="snížená",J373,0)</f>
        <v>0</v>
      </c>
      <c r="BG373" s="158">
        <f>IF(N373="zákl. přenesená",J373,0)</f>
        <v>0</v>
      </c>
      <c r="BH373" s="158">
        <f>IF(N373="sníž. přenesená",J373,0)</f>
        <v>0</v>
      </c>
      <c r="BI373" s="158">
        <f>IF(N373="nulová",J373,0)</f>
        <v>0</v>
      </c>
      <c r="BJ373" s="19" t="s">
        <v>79</v>
      </c>
      <c r="BK373" s="158">
        <f>ROUND(I373*H373,2)</f>
        <v>0</v>
      </c>
      <c r="BL373" s="19" t="s">
        <v>189</v>
      </c>
      <c r="BM373" s="157" t="s">
        <v>566</v>
      </c>
    </row>
    <row r="374" spans="1:47" s="2" customFormat="1" ht="12">
      <c r="A374" s="34"/>
      <c r="B374" s="35"/>
      <c r="C374" s="34"/>
      <c r="D374" s="159" t="s">
        <v>120</v>
      </c>
      <c r="E374" s="34"/>
      <c r="F374" s="160" t="s">
        <v>565</v>
      </c>
      <c r="G374" s="34"/>
      <c r="H374" s="34"/>
      <c r="I374" s="161"/>
      <c r="J374" s="34"/>
      <c r="K374" s="34"/>
      <c r="L374" s="35"/>
      <c r="M374" s="162"/>
      <c r="N374" s="163"/>
      <c r="O374" s="55"/>
      <c r="P374" s="55"/>
      <c r="Q374" s="55"/>
      <c r="R374" s="55"/>
      <c r="S374" s="55"/>
      <c r="T374" s="56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9" t="s">
        <v>120</v>
      </c>
      <c r="AU374" s="19" t="s">
        <v>81</v>
      </c>
    </row>
    <row r="375" spans="1:65" s="2" customFormat="1" ht="21.75" customHeight="1">
      <c r="A375" s="34"/>
      <c r="B375" s="145"/>
      <c r="C375" s="180" t="s">
        <v>567</v>
      </c>
      <c r="D375" s="180" t="s">
        <v>232</v>
      </c>
      <c r="E375" s="181" t="s">
        <v>568</v>
      </c>
      <c r="F375" s="182" t="s">
        <v>569</v>
      </c>
      <c r="G375" s="183" t="s">
        <v>113</v>
      </c>
      <c r="H375" s="184">
        <v>1</v>
      </c>
      <c r="I375" s="185"/>
      <c r="J375" s="186">
        <f>ROUND(I375*H375,2)</f>
        <v>0</v>
      </c>
      <c r="K375" s="182" t="s">
        <v>3</v>
      </c>
      <c r="L375" s="187"/>
      <c r="M375" s="188" t="s">
        <v>3</v>
      </c>
      <c r="N375" s="189" t="s">
        <v>43</v>
      </c>
      <c r="O375" s="55"/>
      <c r="P375" s="155">
        <f>O375*H375</f>
        <v>0</v>
      </c>
      <c r="Q375" s="155">
        <v>0.0324</v>
      </c>
      <c r="R375" s="155">
        <f>Q375*H375</f>
        <v>0.0324</v>
      </c>
      <c r="S375" s="155">
        <v>0</v>
      </c>
      <c r="T375" s="156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57" t="s">
        <v>223</v>
      </c>
      <c r="AT375" s="157" t="s">
        <v>232</v>
      </c>
      <c r="AU375" s="157" t="s">
        <v>81</v>
      </c>
      <c r="AY375" s="19" t="s">
        <v>182</v>
      </c>
      <c r="BE375" s="158">
        <f>IF(N375="základní",J375,0)</f>
        <v>0</v>
      </c>
      <c r="BF375" s="158">
        <f>IF(N375="snížená",J375,0)</f>
        <v>0</v>
      </c>
      <c r="BG375" s="158">
        <f>IF(N375="zákl. přenesená",J375,0)</f>
        <v>0</v>
      </c>
      <c r="BH375" s="158">
        <f>IF(N375="sníž. přenesená",J375,0)</f>
        <v>0</v>
      </c>
      <c r="BI375" s="158">
        <f>IF(N375="nulová",J375,0)</f>
        <v>0</v>
      </c>
      <c r="BJ375" s="19" t="s">
        <v>79</v>
      </c>
      <c r="BK375" s="158">
        <f>ROUND(I375*H375,2)</f>
        <v>0</v>
      </c>
      <c r="BL375" s="19" t="s">
        <v>189</v>
      </c>
      <c r="BM375" s="157" t="s">
        <v>570</v>
      </c>
    </row>
    <row r="376" spans="1:47" s="2" customFormat="1" ht="12">
      <c r="A376" s="34"/>
      <c r="B376" s="35"/>
      <c r="C376" s="34"/>
      <c r="D376" s="159" t="s">
        <v>120</v>
      </c>
      <c r="E376" s="34"/>
      <c r="F376" s="160" t="s">
        <v>571</v>
      </c>
      <c r="G376" s="34"/>
      <c r="H376" s="34"/>
      <c r="I376" s="161"/>
      <c r="J376" s="34"/>
      <c r="K376" s="34"/>
      <c r="L376" s="35"/>
      <c r="M376" s="162"/>
      <c r="N376" s="163"/>
      <c r="O376" s="55"/>
      <c r="P376" s="55"/>
      <c r="Q376" s="55"/>
      <c r="R376" s="55"/>
      <c r="S376" s="55"/>
      <c r="T376" s="56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9" t="s">
        <v>120</v>
      </c>
      <c r="AU376" s="19" t="s">
        <v>81</v>
      </c>
    </row>
    <row r="377" spans="1:65" s="2" customFormat="1" ht="21.75" customHeight="1">
      <c r="A377" s="34"/>
      <c r="B377" s="145"/>
      <c r="C377" s="180" t="s">
        <v>572</v>
      </c>
      <c r="D377" s="180" t="s">
        <v>232</v>
      </c>
      <c r="E377" s="181" t="s">
        <v>573</v>
      </c>
      <c r="F377" s="182" t="s">
        <v>574</v>
      </c>
      <c r="G377" s="183" t="s">
        <v>113</v>
      </c>
      <c r="H377" s="184">
        <v>3</v>
      </c>
      <c r="I377" s="185"/>
      <c r="J377" s="186">
        <f>ROUND(I377*H377,2)</f>
        <v>0</v>
      </c>
      <c r="K377" s="182" t="s">
        <v>3</v>
      </c>
      <c r="L377" s="187"/>
      <c r="M377" s="188" t="s">
        <v>3</v>
      </c>
      <c r="N377" s="189" t="s">
        <v>43</v>
      </c>
      <c r="O377" s="55"/>
      <c r="P377" s="155">
        <f>O377*H377</f>
        <v>0</v>
      </c>
      <c r="Q377" s="155">
        <v>0.07</v>
      </c>
      <c r="R377" s="155">
        <f>Q377*H377</f>
        <v>0.21000000000000002</v>
      </c>
      <c r="S377" s="155">
        <v>0</v>
      </c>
      <c r="T377" s="156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57" t="s">
        <v>223</v>
      </c>
      <c r="AT377" s="157" t="s">
        <v>232</v>
      </c>
      <c r="AU377" s="157" t="s">
        <v>81</v>
      </c>
      <c r="AY377" s="19" t="s">
        <v>182</v>
      </c>
      <c r="BE377" s="158">
        <f>IF(N377="základní",J377,0)</f>
        <v>0</v>
      </c>
      <c r="BF377" s="158">
        <f>IF(N377="snížená",J377,0)</f>
        <v>0</v>
      </c>
      <c r="BG377" s="158">
        <f>IF(N377="zákl. přenesená",J377,0)</f>
        <v>0</v>
      </c>
      <c r="BH377" s="158">
        <f>IF(N377="sníž. přenesená",J377,0)</f>
        <v>0</v>
      </c>
      <c r="BI377" s="158">
        <f>IF(N377="nulová",J377,0)</f>
        <v>0</v>
      </c>
      <c r="BJ377" s="19" t="s">
        <v>79</v>
      </c>
      <c r="BK377" s="158">
        <f>ROUND(I377*H377,2)</f>
        <v>0</v>
      </c>
      <c r="BL377" s="19" t="s">
        <v>189</v>
      </c>
      <c r="BM377" s="157" t="s">
        <v>575</v>
      </c>
    </row>
    <row r="378" spans="1:47" s="2" customFormat="1" ht="12">
      <c r="A378" s="34"/>
      <c r="B378" s="35"/>
      <c r="C378" s="34"/>
      <c r="D378" s="159" t="s">
        <v>120</v>
      </c>
      <c r="E378" s="34"/>
      <c r="F378" s="160" t="s">
        <v>574</v>
      </c>
      <c r="G378" s="34"/>
      <c r="H378" s="34"/>
      <c r="I378" s="161"/>
      <c r="J378" s="34"/>
      <c r="K378" s="34"/>
      <c r="L378" s="35"/>
      <c r="M378" s="162"/>
      <c r="N378" s="163"/>
      <c r="O378" s="55"/>
      <c r="P378" s="55"/>
      <c r="Q378" s="55"/>
      <c r="R378" s="55"/>
      <c r="S378" s="55"/>
      <c r="T378" s="56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9" t="s">
        <v>120</v>
      </c>
      <c r="AU378" s="19" t="s">
        <v>81</v>
      </c>
    </row>
    <row r="379" spans="2:63" s="12" customFormat="1" ht="22.95" customHeight="1">
      <c r="B379" s="132"/>
      <c r="D379" s="133" t="s">
        <v>71</v>
      </c>
      <c r="E379" s="143" t="s">
        <v>227</v>
      </c>
      <c r="F379" s="143" t="s">
        <v>576</v>
      </c>
      <c r="I379" s="135"/>
      <c r="J379" s="144">
        <f>BK379</f>
        <v>0</v>
      </c>
      <c r="L379" s="132"/>
      <c r="M379" s="137"/>
      <c r="N379" s="138"/>
      <c r="O379" s="138"/>
      <c r="P379" s="139">
        <f>SUM(P380:P415)</f>
        <v>0</v>
      </c>
      <c r="Q379" s="138"/>
      <c r="R379" s="139">
        <f>SUM(R380:R415)</f>
        <v>292.49744880000003</v>
      </c>
      <c r="S379" s="138"/>
      <c r="T379" s="140">
        <f>SUM(T380:T415)</f>
        <v>0.043000000000000003</v>
      </c>
      <c r="AR379" s="133" t="s">
        <v>79</v>
      </c>
      <c r="AT379" s="141" t="s">
        <v>71</v>
      </c>
      <c r="AU379" s="141" t="s">
        <v>79</v>
      </c>
      <c r="AY379" s="133" t="s">
        <v>182</v>
      </c>
      <c r="BK379" s="142">
        <f>SUM(BK380:BK415)</f>
        <v>0</v>
      </c>
    </row>
    <row r="380" spans="1:65" s="2" customFormat="1" ht="22.8">
      <c r="A380" s="34"/>
      <c r="B380" s="145"/>
      <c r="C380" s="146" t="s">
        <v>577</v>
      </c>
      <c r="D380" s="146" t="s">
        <v>184</v>
      </c>
      <c r="E380" s="147" t="s">
        <v>578</v>
      </c>
      <c r="F380" s="148" t="s">
        <v>579</v>
      </c>
      <c r="G380" s="149" t="s">
        <v>122</v>
      </c>
      <c r="H380" s="150">
        <v>292.422</v>
      </c>
      <c r="I380" s="151"/>
      <c r="J380" s="152">
        <f>ROUND(I380*H380,2)</f>
        <v>0</v>
      </c>
      <c r="K380" s="148" t="s">
        <v>188</v>
      </c>
      <c r="L380" s="35"/>
      <c r="M380" s="153" t="s">
        <v>3</v>
      </c>
      <c r="N380" s="154" t="s">
        <v>43</v>
      </c>
      <c r="O380" s="55"/>
      <c r="P380" s="155">
        <f>O380*H380</f>
        <v>0</v>
      </c>
      <c r="Q380" s="155">
        <v>0</v>
      </c>
      <c r="R380" s="155">
        <f>Q380*H380</f>
        <v>0</v>
      </c>
      <c r="S380" s="155">
        <v>0</v>
      </c>
      <c r="T380" s="156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57" t="s">
        <v>189</v>
      </c>
      <c r="AT380" s="157" t="s">
        <v>184</v>
      </c>
      <c r="AU380" s="157" t="s">
        <v>81</v>
      </c>
      <c r="AY380" s="19" t="s">
        <v>182</v>
      </c>
      <c r="BE380" s="158">
        <f>IF(N380="základní",J380,0)</f>
        <v>0</v>
      </c>
      <c r="BF380" s="158">
        <f>IF(N380="snížená",J380,0)</f>
        <v>0</v>
      </c>
      <c r="BG380" s="158">
        <f>IF(N380="zákl. přenesená",J380,0)</f>
        <v>0</v>
      </c>
      <c r="BH380" s="158">
        <f>IF(N380="sníž. přenesená",J380,0)</f>
        <v>0</v>
      </c>
      <c r="BI380" s="158">
        <f>IF(N380="nulová",J380,0)</f>
        <v>0</v>
      </c>
      <c r="BJ380" s="19" t="s">
        <v>79</v>
      </c>
      <c r="BK380" s="158">
        <f>ROUND(I380*H380,2)</f>
        <v>0</v>
      </c>
      <c r="BL380" s="19" t="s">
        <v>189</v>
      </c>
      <c r="BM380" s="157" t="s">
        <v>580</v>
      </c>
    </row>
    <row r="381" spans="1:47" s="2" customFormat="1" ht="19.2">
      <c r="A381" s="34"/>
      <c r="B381" s="35"/>
      <c r="C381" s="34"/>
      <c r="D381" s="159" t="s">
        <v>120</v>
      </c>
      <c r="E381" s="34"/>
      <c r="F381" s="160" t="s">
        <v>579</v>
      </c>
      <c r="G381" s="34"/>
      <c r="H381" s="34"/>
      <c r="I381" s="161"/>
      <c r="J381" s="34"/>
      <c r="K381" s="34"/>
      <c r="L381" s="35"/>
      <c r="M381" s="162"/>
      <c r="N381" s="163"/>
      <c r="O381" s="55"/>
      <c r="P381" s="55"/>
      <c r="Q381" s="55"/>
      <c r="R381" s="55"/>
      <c r="S381" s="55"/>
      <c r="T381" s="56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9" t="s">
        <v>120</v>
      </c>
      <c r="AU381" s="19" t="s">
        <v>81</v>
      </c>
    </row>
    <row r="382" spans="2:51" s="13" customFormat="1" ht="12">
      <c r="B382" s="164"/>
      <c r="D382" s="159" t="s">
        <v>191</v>
      </c>
      <c r="E382" s="165" t="s">
        <v>3</v>
      </c>
      <c r="F382" s="166" t="s">
        <v>581</v>
      </c>
      <c r="H382" s="167">
        <v>292.422</v>
      </c>
      <c r="I382" s="168"/>
      <c r="L382" s="164"/>
      <c r="M382" s="169"/>
      <c r="N382" s="170"/>
      <c r="O382" s="170"/>
      <c r="P382" s="170"/>
      <c r="Q382" s="170"/>
      <c r="R382" s="170"/>
      <c r="S382" s="170"/>
      <c r="T382" s="171"/>
      <c r="AT382" s="165" t="s">
        <v>191</v>
      </c>
      <c r="AU382" s="165" t="s">
        <v>81</v>
      </c>
      <c r="AV382" s="13" t="s">
        <v>81</v>
      </c>
      <c r="AW382" s="13" t="s">
        <v>33</v>
      </c>
      <c r="AX382" s="13" t="s">
        <v>72</v>
      </c>
      <c r="AY382" s="165" t="s">
        <v>182</v>
      </c>
    </row>
    <row r="383" spans="2:51" s="14" customFormat="1" ht="12">
      <c r="B383" s="172"/>
      <c r="D383" s="159" t="s">
        <v>191</v>
      </c>
      <c r="E383" s="173" t="s">
        <v>3</v>
      </c>
      <c r="F383" s="174" t="s">
        <v>211</v>
      </c>
      <c r="H383" s="175">
        <v>292.422</v>
      </c>
      <c r="I383" s="176"/>
      <c r="L383" s="172"/>
      <c r="M383" s="177"/>
      <c r="N383" s="178"/>
      <c r="O383" s="178"/>
      <c r="P383" s="178"/>
      <c r="Q383" s="178"/>
      <c r="R383" s="178"/>
      <c r="S383" s="178"/>
      <c r="T383" s="179"/>
      <c r="AT383" s="173" t="s">
        <v>191</v>
      </c>
      <c r="AU383" s="173" t="s">
        <v>81</v>
      </c>
      <c r="AV383" s="14" t="s">
        <v>189</v>
      </c>
      <c r="AW383" s="14" t="s">
        <v>33</v>
      </c>
      <c r="AX383" s="14" t="s">
        <v>79</v>
      </c>
      <c r="AY383" s="173" t="s">
        <v>182</v>
      </c>
    </row>
    <row r="384" spans="2:51" s="15" customFormat="1" ht="12">
      <c r="B384" s="190"/>
      <c r="D384" s="159" t="s">
        <v>191</v>
      </c>
      <c r="E384" s="191" t="s">
        <v>3</v>
      </c>
      <c r="F384" s="192" t="s">
        <v>582</v>
      </c>
      <c r="H384" s="191" t="s">
        <v>3</v>
      </c>
      <c r="I384" s="193"/>
      <c r="L384" s="190"/>
      <c r="M384" s="194"/>
      <c r="N384" s="195"/>
      <c r="O384" s="195"/>
      <c r="P384" s="195"/>
      <c r="Q384" s="195"/>
      <c r="R384" s="195"/>
      <c r="S384" s="195"/>
      <c r="T384" s="196"/>
      <c r="AT384" s="191" t="s">
        <v>191</v>
      </c>
      <c r="AU384" s="191" t="s">
        <v>81</v>
      </c>
      <c r="AV384" s="15" t="s">
        <v>79</v>
      </c>
      <c r="AW384" s="15" t="s">
        <v>33</v>
      </c>
      <c r="AX384" s="15" t="s">
        <v>72</v>
      </c>
      <c r="AY384" s="191" t="s">
        <v>182</v>
      </c>
    </row>
    <row r="385" spans="1:65" s="2" customFormat="1" ht="22.8">
      <c r="A385" s="34"/>
      <c r="B385" s="145"/>
      <c r="C385" s="146" t="s">
        <v>583</v>
      </c>
      <c r="D385" s="146" t="s">
        <v>184</v>
      </c>
      <c r="E385" s="147" t="s">
        <v>584</v>
      </c>
      <c r="F385" s="148" t="s">
        <v>585</v>
      </c>
      <c r="G385" s="149" t="s">
        <v>122</v>
      </c>
      <c r="H385" s="150">
        <v>292.422</v>
      </c>
      <c r="I385" s="151"/>
      <c r="J385" s="152">
        <f>ROUND(I385*H385,2)</f>
        <v>0</v>
      </c>
      <c r="K385" s="148" t="s">
        <v>188</v>
      </c>
      <c r="L385" s="35"/>
      <c r="M385" s="153" t="s">
        <v>3</v>
      </c>
      <c r="N385" s="154" t="s">
        <v>43</v>
      </c>
      <c r="O385" s="55"/>
      <c r="P385" s="155">
        <f>O385*H385</f>
        <v>0</v>
      </c>
      <c r="Q385" s="155">
        <v>0</v>
      </c>
      <c r="R385" s="155">
        <f>Q385*H385</f>
        <v>0</v>
      </c>
      <c r="S385" s="155">
        <v>0</v>
      </c>
      <c r="T385" s="156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57" t="s">
        <v>189</v>
      </c>
      <c r="AT385" s="157" t="s">
        <v>184</v>
      </c>
      <c r="AU385" s="157" t="s">
        <v>81</v>
      </c>
      <c r="AY385" s="19" t="s">
        <v>182</v>
      </c>
      <c r="BE385" s="158">
        <f>IF(N385="základní",J385,0)</f>
        <v>0</v>
      </c>
      <c r="BF385" s="158">
        <f>IF(N385="snížená",J385,0)</f>
        <v>0</v>
      </c>
      <c r="BG385" s="158">
        <f>IF(N385="zákl. přenesená",J385,0)</f>
        <v>0</v>
      </c>
      <c r="BH385" s="158">
        <f>IF(N385="sníž. přenesená",J385,0)</f>
        <v>0</v>
      </c>
      <c r="BI385" s="158">
        <f>IF(N385="nulová",J385,0)</f>
        <v>0</v>
      </c>
      <c r="BJ385" s="19" t="s">
        <v>79</v>
      </c>
      <c r="BK385" s="158">
        <f>ROUND(I385*H385,2)</f>
        <v>0</v>
      </c>
      <c r="BL385" s="19" t="s">
        <v>189</v>
      </c>
      <c r="BM385" s="157" t="s">
        <v>586</v>
      </c>
    </row>
    <row r="386" spans="1:47" s="2" customFormat="1" ht="12">
      <c r="A386" s="34"/>
      <c r="B386" s="35"/>
      <c r="C386" s="34"/>
      <c r="D386" s="159" t="s">
        <v>120</v>
      </c>
      <c r="E386" s="34"/>
      <c r="F386" s="160" t="s">
        <v>585</v>
      </c>
      <c r="G386" s="34"/>
      <c r="H386" s="34"/>
      <c r="I386" s="161"/>
      <c r="J386" s="34"/>
      <c r="K386" s="34"/>
      <c r="L386" s="35"/>
      <c r="M386" s="162"/>
      <c r="N386" s="163"/>
      <c r="O386" s="55"/>
      <c r="P386" s="55"/>
      <c r="Q386" s="55"/>
      <c r="R386" s="55"/>
      <c r="S386" s="55"/>
      <c r="T386" s="56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9" t="s">
        <v>120</v>
      </c>
      <c r="AU386" s="19" t="s">
        <v>81</v>
      </c>
    </row>
    <row r="387" spans="1:65" s="2" customFormat="1" ht="16.5" customHeight="1">
      <c r="A387" s="34"/>
      <c r="B387" s="145"/>
      <c r="C387" s="180" t="s">
        <v>587</v>
      </c>
      <c r="D387" s="180" t="s">
        <v>232</v>
      </c>
      <c r="E387" s="181" t="s">
        <v>588</v>
      </c>
      <c r="F387" s="182" t="s">
        <v>589</v>
      </c>
      <c r="G387" s="183" t="s">
        <v>122</v>
      </c>
      <c r="H387" s="184">
        <v>292.422</v>
      </c>
      <c r="I387" s="185"/>
      <c r="J387" s="186">
        <f>ROUND(I387*H387,2)</f>
        <v>0</v>
      </c>
      <c r="K387" s="182" t="s">
        <v>188</v>
      </c>
      <c r="L387" s="187"/>
      <c r="M387" s="188" t="s">
        <v>3</v>
      </c>
      <c r="N387" s="189" t="s">
        <v>43</v>
      </c>
      <c r="O387" s="55"/>
      <c r="P387" s="155">
        <f>O387*H387</f>
        <v>0</v>
      </c>
      <c r="Q387" s="155">
        <v>1</v>
      </c>
      <c r="R387" s="155">
        <f>Q387*H387</f>
        <v>292.422</v>
      </c>
      <c r="S387" s="155">
        <v>0</v>
      </c>
      <c r="T387" s="156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57" t="s">
        <v>223</v>
      </c>
      <c r="AT387" s="157" t="s">
        <v>232</v>
      </c>
      <c r="AU387" s="157" t="s">
        <v>81</v>
      </c>
      <c r="AY387" s="19" t="s">
        <v>182</v>
      </c>
      <c r="BE387" s="158">
        <f>IF(N387="základní",J387,0)</f>
        <v>0</v>
      </c>
      <c r="BF387" s="158">
        <f>IF(N387="snížená",J387,0)</f>
        <v>0</v>
      </c>
      <c r="BG387" s="158">
        <f>IF(N387="zákl. přenesená",J387,0)</f>
        <v>0</v>
      </c>
      <c r="BH387" s="158">
        <f>IF(N387="sníž. přenesená",J387,0)</f>
        <v>0</v>
      </c>
      <c r="BI387" s="158">
        <f>IF(N387="nulová",J387,0)</f>
        <v>0</v>
      </c>
      <c r="BJ387" s="19" t="s">
        <v>79</v>
      </c>
      <c r="BK387" s="158">
        <f>ROUND(I387*H387,2)</f>
        <v>0</v>
      </c>
      <c r="BL387" s="19" t="s">
        <v>189</v>
      </c>
      <c r="BM387" s="157" t="s">
        <v>590</v>
      </c>
    </row>
    <row r="388" spans="1:47" s="2" customFormat="1" ht="12">
      <c r="A388" s="34"/>
      <c r="B388" s="35"/>
      <c r="C388" s="34"/>
      <c r="D388" s="159" t="s">
        <v>120</v>
      </c>
      <c r="E388" s="34"/>
      <c r="F388" s="160" t="s">
        <v>589</v>
      </c>
      <c r="G388" s="34"/>
      <c r="H388" s="34"/>
      <c r="I388" s="161"/>
      <c r="J388" s="34"/>
      <c r="K388" s="34"/>
      <c r="L388" s="35"/>
      <c r="M388" s="162"/>
      <c r="N388" s="163"/>
      <c r="O388" s="55"/>
      <c r="P388" s="55"/>
      <c r="Q388" s="55"/>
      <c r="R388" s="55"/>
      <c r="S388" s="55"/>
      <c r="T388" s="56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9" t="s">
        <v>120</v>
      </c>
      <c r="AU388" s="19" t="s">
        <v>81</v>
      </c>
    </row>
    <row r="389" spans="1:65" s="2" customFormat="1" ht="22.8">
      <c r="A389" s="34"/>
      <c r="B389" s="145"/>
      <c r="C389" s="146" t="s">
        <v>591</v>
      </c>
      <c r="D389" s="146" t="s">
        <v>184</v>
      </c>
      <c r="E389" s="147" t="s">
        <v>592</v>
      </c>
      <c r="F389" s="148" t="s">
        <v>593</v>
      </c>
      <c r="G389" s="149" t="s">
        <v>113</v>
      </c>
      <c r="H389" s="150">
        <v>125.28</v>
      </c>
      <c r="I389" s="151"/>
      <c r="J389" s="152">
        <f>ROUND(I389*H389,2)</f>
        <v>0</v>
      </c>
      <c r="K389" s="148" t="s">
        <v>188</v>
      </c>
      <c r="L389" s="35"/>
      <c r="M389" s="153" t="s">
        <v>3</v>
      </c>
      <c r="N389" s="154" t="s">
        <v>43</v>
      </c>
      <c r="O389" s="55"/>
      <c r="P389" s="155">
        <f>O389*H389</f>
        <v>0</v>
      </c>
      <c r="Q389" s="155">
        <v>0</v>
      </c>
      <c r="R389" s="155">
        <f>Q389*H389</f>
        <v>0</v>
      </c>
      <c r="S389" s="155">
        <v>0</v>
      </c>
      <c r="T389" s="156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57" t="s">
        <v>189</v>
      </c>
      <c r="AT389" s="157" t="s">
        <v>184</v>
      </c>
      <c r="AU389" s="157" t="s">
        <v>81</v>
      </c>
      <c r="AY389" s="19" t="s">
        <v>182</v>
      </c>
      <c r="BE389" s="158">
        <f>IF(N389="základní",J389,0)</f>
        <v>0</v>
      </c>
      <c r="BF389" s="158">
        <f>IF(N389="snížená",J389,0)</f>
        <v>0</v>
      </c>
      <c r="BG389" s="158">
        <f>IF(N389="zákl. přenesená",J389,0)</f>
        <v>0</v>
      </c>
      <c r="BH389" s="158">
        <f>IF(N389="sníž. přenesená",J389,0)</f>
        <v>0</v>
      </c>
      <c r="BI389" s="158">
        <f>IF(N389="nulová",J389,0)</f>
        <v>0</v>
      </c>
      <c r="BJ389" s="19" t="s">
        <v>79</v>
      </c>
      <c r="BK389" s="158">
        <f>ROUND(I389*H389,2)</f>
        <v>0</v>
      </c>
      <c r="BL389" s="19" t="s">
        <v>189</v>
      </c>
      <c r="BM389" s="157" t="s">
        <v>594</v>
      </c>
    </row>
    <row r="390" spans="1:47" s="2" customFormat="1" ht="19.2">
      <c r="A390" s="34"/>
      <c r="B390" s="35"/>
      <c r="C390" s="34"/>
      <c r="D390" s="159" t="s">
        <v>120</v>
      </c>
      <c r="E390" s="34"/>
      <c r="F390" s="160" t="s">
        <v>593</v>
      </c>
      <c r="G390" s="34"/>
      <c r="H390" s="34"/>
      <c r="I390" s="161"/>
      <c r="J390" s="34"/>
      <c r="K390" s="34"/>
      <c r="L390" s="35"/>
      <c r="M390" s="162"/>
      <c r="N390" s="163"/>
      <c r="O390" s="55"/>
      <c r="P390" s="55"/>
      <c r="Q390" s="55"/>
      <c r="R390" s="55"/>
      <c r="S390" s="55"/>
      <c r="T390" s="56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9" t="s">
        <v>120</v>
      </c>
      <c r="AU390" s="19" t="s">
        <v>81</v>
      </c>
    </row>
    <row r="391" spans="2:51" s="13" customFormat="1" ht="12">
      <c r="B391" s="164"/>
      <c r="D391" s="159" t="s">
        <v>191</v>
      </c>
      <c r="E391" s="165" t="s">
        <v>3</v>
      </c>
      <c r="F391" s="166" t="s">
        <v>595</v>
      </c>
      <c r="H391" s="167">
        <v>125.28</v>
      </c>
      <c r="I391" s="168"/>
      <c r="L391" s="164"/>
      <c r="M391" s="169"/>
      <c r="N391" s="170"/>
      <c r="O391" s="170"/>
      <c r="P391" s="170"/>
      <c r="Q391" s="170"/>
      <c r="R391" s="170"/>
      <c r="S391" s="170"/>
      <c r="T391" s="171"/>
      <c r="AT391" s="165" t="s">
        <v>191</v>
      </c>
      <c r="AU391" s="165" t="s">
        <v>81</v>
      </c>
      <c r="AV391" s="13" t="s">
        <v>81</v>
      </c>
      <c r="AW391" s="13" t="s">
        <v>33</v>
      </c>
      <c r="AX391" s="13" t="s">
        <v>79</v>
      </c>
      <c r="AY391" s="165" t="s">
        <v>182</v>
      </c>
    </row>
    <row r="392" spans="1:65" s="2" customFormat="1" ht="22.8">
      <c r="A392" s="34"/>
      <c r="B392" s="145"/>
      <c r="C392" s="146" t="s">
        <v>596</v>
      </c>
      <c r="D392" s="146" t="s">
        <v>184</v>
      </c>
      <c r="E392" s="147" t="s">
        <v>597</v>
      </c>
      <c r="F392" s="148" t="s">
        <v>598</v>
      </c>
      <c r="G392" s="149" t="s">
        <v>113</v>
      </c>
      <c r="H392" s="150">
        <v>3758.4</v>
      </c>
      <c r="I392" s="151"/>
      <c r="J392" s="152">
        <f>ROUND(I392*H392,2)</f>
        <v>0</v>
      </c>
      <c r="K392" s="148" t="s">
        <v>188</v>
      </c>
      <c r="L392" s="35"/>
      <c r="M392" s="153" t="s">
        <v>3</v>
      </c>
      <c r="N392" s="154" t="s">
        <v>43</v>
      </c>
      <c r="O392" s="55"/>
      <c r="P392" s="155">
        <f>O392*H392</f>
        <v>0</v>
      </c>
      <c r="Q392" s="155">
        <v>0</v>
      </c>
      <c r="R392" s="155">
        <f>Q392*H392</f>
        <v>0</v>
      </c>
      <c r="S392" s="155">
        <v>0</v>
      </c>
      <c r="T392" s="156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57" t="s">
        <v>189</v>
      </c>
      <c r="AT392" s="157" t="s">
        <v>184</v>
      </c>
      <c r="AU392" s="157" t="s">
        <v>81</v>
      </c>
      <c r="AY392" s="19" t="s">
        <v>182</v>
      </c>
      <c r="BE392" s="158">
        <f>IF(N392="základní",J392,0)</f>
        <v>0</v>
      </c>
      <c r="BF392" s="158">
        <f>IF(N392="snížená",J392,0)</f>
        <v>0</v>
      </c>
      <c r="BG392" s="158">
        <f>IF(N392="zákl. přenesená",J392,0)</f>
        <v>0</v>
      </c>
      <c r="BH392" s="158">
        <f>IF(N392="sníž. přenesená",J392,0)</f>
        <v>0</v>
      </c>
      <c r="BI392" s="158">
        <f>IF(N392="nulová",J392,0)</f>
        <v>0</v>
      </c>
      <c r="BJ392" s="19" t="s">
        <v>79</v>
      </c>
      <c r="BK392" s="158">
        <f>ROUND(I392*H392,2)</f>
        <v>0</v>
      </c>
      <c r="BL392" s="19" t="s">
        <v>189</v>
      </c>
      <c r="BM392" s="157" t="s">
        <v>599</v>
      </c>
    </row>
    <row r="393" spans="1:47" s="2" customFormat="1" ht="19.2">
      <c r="A393" s="34"/>
      <c r="B393" s="35"/>
      <c r="C393" s="34"/>
      <c r="D393" s="159" t="s">
        <v>120</v>
      </c>
      <c r="E393" s="34"/>
      <c r="F393" s="160" t="s">
        <v>598</v>
      </c>
      <c r="G393" s="34"/>
      <c r="H393" s="34"/>
      <c r="I393" s="161"/>
      <c r="J393" s="34"/>
      <c r="K393" s="34"/>
      <c r="L393" s="35"/>
      <c r="M393" s="162"/>
      <c r="N393" s="163"/>
      <c r="O393" s="55"/>
      <c r="P393" s="55"/>
      <c r="Q393" s="55"/>
      <c r="R393" s="55"/>
      <c r="S393" s="55"/>
      <c r="T393" s="56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9" t="s">
        <v>120</v>
      </c>
      <c r="AU393" s="19" t="s">
        <v>81</v>
      </c>
    </row>
    <row r="394" spans="2:51" s="13" customFormat="1" ht="12">
      <c r="B394" s="164"/>
      <c r="D394" s="159" t="s">
        <v>191</v>
      </c>
      <c r="E394" s="165" t="s">
        <v>3</v>
      </c>
      <c r="F394" s="166" t="s">
        <v>600</v>
      </c>
      <c r="H394" s="167">
        <v>3758.4</v>
      </c>
      <c r="I394" s="168"/>
      <c r="L394" s="164"/>
      <c r="M394" s="169"/>
      <c r="N394" s="170"/>
      <c r="O394" s="170"/>
      <c r="P394" s="170"/>
      <c r="Q394" s="170"/>
      <c r="R394" s="170"/>
      <c r="S394" s="170"/>
      <c r="T394" s="171"/>
      <c r="AT394" s="165" t="s">
        <v>191</v>
      </c>
      <c r="AU394" s="165" t="s">
        <v>81</v>
      </c>
      <c r="AV394" s="13" t="s">
        <v>81</v>
      </c>
      <c r="AW394" s="13" t="s">
        <v>33</v>
      </c>
      <c r="AX394" s="13" t="s">
        <v>79</v>
      </c>
      <c r="AY394" s="165" t="s">
        <v>182</v>
      </c>
    </row>
    <row r="395" spans="1:65" s="2" customFormat="1" ht="22.8">
      <c r="A395" s="34"/>
      <c r="B395" s="145"/>
      <c r="C395" s="146" t="s">
        <v>601</v>
      </c>
      <c r="D395" s="146" t="s">
        <v>184</v>
      </c>
      <c r="E395" s="147" t="s">
        <v>602</v>
      </c>
      <c r="F395" s="148" t="s">
        <v>603</v>
      </c>
      <c r="G395" s="149" t="s">
        <v>113</v>
      </c>
      <c r="H395" s="150">
        <v>125.28</v>
      </c>
      <c r="I395" s="151"/>
      <c r="J395" s="152">
        <f>ROUND(I395*H395,2)</f>
        <v>0</v>
      </c>
      <c r="K395" s="148" t="s">
        <v>188</v>
      </c>
      <c r="L395" s="35"/>
      <c r="M395" s="153" t="s">
        <v>3</v>
      </c>
      <c r="N395" s="154" t="s">
        <v>43</v>
      </c>
      <c r="O395" s="55"/>
      <c r="P395" s="155">
        <f>O395*H395</f>
        <v>0</v>
      </c>
      <c r="Q395" s="155">
        <v>0</v>
      </c>
      <c r="R395" s="155">
        <f>Q395*H395</f>
        <v>0</v>
      </c>
      <c r="S395" s="155">
        <v>0</v>
      </c>
      <c r="T395" s="156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57" t="s">
        <v>189</v>
      </c>
      <c r="AT395" s="157" t="s">
        <v>184</v>
      </c>
      <c r="AU395" s="157" t="s">
        <v>81</v>
      </c>
      <c r="AY395" s="19" t="s">
        <v>182</v>
      </c>
      <c r="BE395" s="158">
        <f>IF(N395="základní",J395,0)</f>
        <v>0</v>
      </c>
      <c r="BF395" s="158">
        <f>IF(N395="snížená",J395,0)</f>
        <v>0</v>
      </c>
      <c r="BG395" s="158">
        <f>IF(N395="zákl. přenesená",J395,0)</f>
        <v>0</v>
      </c>
      <c r="BH395" s="158">
        <f>IF(N395="sníž. přenesená",J395,0)</f>
        <v>0</v>
      </c>
      <c r="BI395" s="158">
        <f>IF(N395="nulová",J395,0)</f>
        <v>0</v>
      </c>
      <c r="BJ395" s="19" t="s">
        <v>79</v>
      </c>
      <c r="BK395" s="158">
        <f>ROUND(I395*H395,2)</f>
        <v>0</v>
      </c>
      <c r="BL395" s="19" t="s">
        <v>189</v>
      </c>
      <c r="BM395" s="157" t="s">
        <v>604</v>
      </c>
    </row>
    <row r="396" spans="1:47" s="2" customFormat="1" ht="19.2">
      <c r="A396" s="34"/>
      <c r="B396" s="35"/>
      <c r="C396" s="34"/>
      <c r="D396" s="159" t="s">
        <v>120</v>
      </c>
      <c r="E396" s="34"/>
      <c r="F396" s="160" t="s">
        <v>603</v>
      </c>
      <c r="G396" s="34"/>
      <c r="H396" s="34"/>
      <c r="I396" s="161"/>
      <c r="J396" s="34"/>
      <c r="K396" s="34"/>
      <c r="L396" s="35"/>
      <c r="M396" s="162"/>
      <c r="N396" s="163"/>
      <c r="O396" s="55"/>
      <c r="P396" s="55"/>
      <c r="Q396" s="55"/>
      <c r="R396" s="55"/>
      <c r="S396" s="55"/>
      <c r="T396" s="56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T396" s="19" t="s">
        <v>120</v>
      </c>
      <c r="AU396" s="19" t="s">
        <v>81</v>
      </c>
    </row>
    <row r="397" spans="1:65" s="2" customFormat="1" ht="21.75" customHeight="1">
      <c r="A397" s="34"/>
      <c r="B397" s="145"/>
      <c r="C397" s="146" t="s">
        <v>605</v>
      </c>
      <c r="D397" s="146" t="s">
        <v>184</v>
      </c>
      <c r="E397" s="147" t="s">
        <v>606</v>
      </c>
      <c r="F397" s="148" t="s">
        <v>607</v>
      </c>
      <c r="G397" s="149" t="s">
        <v>113</v>
      </c>
      <c r="H397" s="150">
        <v>106.28</v>
      </c>
      <c r="I397" s="151"/>
      <c r="J397" s="152">
        <f>ROUND(I397*H397,2)</f>
        <v>0</v>
      </c>
      <c r="K397" s="148" t="s">
        <v>188</v>
      </c>
      <c r="L397" s="35"/>
      <c r="M397" s="153" t="s">
        <v>3</v>
      </c>
      <c r="N397" s="154" t="s">
        <v>43</v>
      </c>
      <c r="O397" s="55"/>
      <c r="P397" s="155">
        <f>O397*H397</f>
        <v>0</v>
      </c>
      <c r="Q397" s="155">
        <v>1E-05</v>
      </c>
      <c r="R397" s="155">
        <f>Q397*H397</f>
        <v>0.0010628</v>
      </c>
      <c r="S397" s="155">
        <v>0</v>
      </c>
      <c r="T397" s="156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57" t="s">
        <v>189</v>
      </c>
      <c r="AT397" s="157" t="s">
        <v>184</v>
      </c>
      <c r="AU397" s="157" t="s">
        <v>81</v>
      </c>
      <c r="AY397" s="19" t="s">
        <v>182</v>
      </c>
      <c r="BE397" s="158">
        <f>IF(N397="základní",J397,0)</f>
        <v>0</v>
      </c>
      <c r="BF397" s="158">
        <f>IF(N397="snížená",J397,0)</f>
        <v>0</v>
      </c>
      <c r="BG397" s="158">
        <f>IF(N397="zákl. přenesená",J397,0)</f>
        <v>0</v>
      </c>
      <c r="BH397" s="158">
        <f>IF(N397="sníž. přenesená",J397,0)</f>
        <v>0</v>
      </c>
      <c r="BI397" s="158">
        <f>IF(N397="nulová",J397,0)</f>
        <v>0</v>
      </c>
      <c r="BJ397" s="19" t="s">
        <v>79</v>
      </c>
      <c r="BK397" s="158">
        <f>ROUND(I397*H397,2)</f>
        <v>0</v>
      </c>
      <c r="BL397" s="19" t="s">
        <v>189</v>
      </c>
      <c r="BM397" s="157" t="s">
        <v>608</v>
      </c>
    </row>
    <row r="398" spans="1:47" s="2" customFormat="1" ht="12">
      <c r="A398" s="34"/>
      <c r="B398" s="35"/>
      <c r="C398" s="34"/>
      <c r="D398" s="159" t="s">
        <v>120</v>
      </c>
      <c r="E398" s="34"/>
      <c r="F398" s="160" t="s">
        <v>607</v>
      </c>
      <c r="G398" s="34"/>
      <c r="H398" s="34"/>
      <c r="I398" s="161"/>
      <c r="J398" s="34"/>
      <c r="K398" s="34"/>
      <c r="L398" s="35"/>
      <c r="M398" s="162"/>
      <c r="N398" s="163"/>
      <c r="O398" s="55"/>
      <c r="P398" s="55"/>
      <c r="Q398" s="55"/>
      <c r="R398" s="55"/>
      <c r="S398" s="55"/>
      <c r="T398" s="56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9" t="s">
        <v>120</v>
      </c>
      <c r="AU398" s="19" t="s">
        <v>81</v>
      </c>
    </row>
    <row r="399" spans="2:51" s="13" customFormat="1" ht="12">
      <c r="B399" s="164"/>
      <c r="D399" s="159" t="s">
        <v>191</v>
      </c>
      <c r="E399" s="165" t="s">
        <v>3</v>
      </c>
      <c r="F399" s="166" t="s">
        <v>609</v>
      </c>
      <c r="H399" s="167">
        <v>42.71</v>
      </c>
      <c r="I399" s="168"/>
      <c r="L399" s="164"/>
      <c r="M399" s="169"/>
      <c r="N399" s="170"/>
      <c r="O399" s="170"/>
      <c r="P399" s="170"/>
      <c r="Q399" s="170"/>
      <c r="R399" s="170"/>
      <c r="S399" s="170"/>
      <c r="T399" s="171"/>
      <c r="AT399" s="165" t="s">
        <v>191</v>
      </c>
      <c r="AU399" s="165" t="s">
        <v>81</v>
      </c>
      <c r="AV399" s="13" t="s">
        <v>81</v>
      </c>
      <c r="AW399" s="13" t="s">
        <v>33</v>
      </c>
      <c r="AX399" s="13" t="s">
        <v>72</v>
      </c>
      <c r="AY399" s="165" t="s">
        <v>182</v>
      </c>
    </row>
    <row r="400" spans="2:51" s="13" customFormat="1" ht="12">
      <c r="B400" s="164"/>
      <c r="D400" s="159" t="s">
        <v>191</v>
      </c>
      <c r="E400" s="165" t="s">
        <v>3</v>
      </c>
      <c r="F400" s="166" t="s">
        <v>610</v>
      </c>
      <c r="H400" s="167">
        <v>63.57</v>
      </c>
      <c r="I400" s="168"/>
      <c r="L400" s="164"/>
      <c r="M400" s="169"/>
      <c r="N400" s="170"/>
      <c r="O400" s="170"/>
      <c r="P400" s="170"/>
      <c r="Q400" s="170"/>
      <c r="R400" s="170"/>
      <c r="S400" s="170"/>
      <c r="T400" s="171"/>
      <c r="AT400" s="165" t="s">
        <v>191</v>
      </c>
      <c r="AU400" s="165" t="s">
        <v>81</v>
      </c>
      <c r="AV400" s="13" t="s">
        <v>81</v>
      </c>
      <c r="AW400" s="13" t="s">
        <v>33</v>
      </c>
      <c r="AX400" s="13" t="s">
        <v>72</v>
      </c>
      <c r="AY400" s="165" t="s">
        <v>182</v>
      </c>
    </row>
    <row r="401" spans="2:51" s="14" customFormat="1" ht="12">
      <c r="B401" s="172"/>
      <c r="D401" s="159" t="s">
        <v>191</v>
      </c>
      <c r="E401" s="173" t="s">
        <v>3</v>
      </c>
      <c r="F401" s="174" t="s">
        <v>211</v>
      </c>
      <c r="H401" s="175">
        <v>106.28</v>
      </c>
      <c r="I401" s="176"/>
      <c r="L401" s="172"/>
      <c r="M401" s="177"/>
      <c r="N401" s="178"/>
      <c r="O401" s="178"/>
      <c r="P401" s="178"/>
      <c r="Q401" s="178"/>
      <c r="R401" s="178"/>
      <c r="S401" s="178"/>
      <c r="T401" s="179"/>
      <c r="AT401" s="173" t="s">
        <v>191</v>
      </c>
      <c r="AU401" s="173" t="s">
        <v>81</v>
      </c>
      <c r="AV401" s="14" t="s">
        <v>189</v>
      </c>
      <c r="AW401" s="14" t="s">
        <v>33</v>
      </c>
      <c r="AX401" s="14" t="s">
        <v>79</v>
      </c>
      <c r="AY401" s="173" t="s">
        <v>182</v>
      </c>
    </row>
    <row r="402" spans="1:65" s="2" customFormat="1" ht="33" customHeight="1">
      <c r="A402" s="34"/>
      <c r="B402" s="145"/>
      <c r="C402" s="146" t="s">
        <v>611</v>
      </c>
      <c r="D402" s="146" t="s">
        <v>184</v>
      </c>
      <c r="E402" s="147" t="s">
        <v>612</v>
      </c>
      <c r="F402" s="148" t="s">
        <v>613</v>
      </c>
      <c r="G402" s="149" t="s">
        <v>117</v>
      </c>
      <c r="H402" s="150">
        <v>60</v>
      </c>
      <c r="I402" s="151"/>
      <c r="J402" s="152">
        <f>ROUND(I402*H402,2)</f>
        <v>0</v>
      </c>
      <c r="K402" s="148" t="s">
        <v>188</v>
      </c>
      <c r="L402" s="35"/>
      <c r="M402" s="153" t="s">
        <v>3</v>
      </c>
      <c r="N402" s="154" t="s">
        <v>43</v>
      </c>
      <c r="O402" s="55"/>
      <c r="P402" s="155">
        <f>O402*H402</f>
        <v>0</v>
      </c>
      <c r="Q402" s="155">
        <v>0.00122</v>
      </c>
      <c r="R402" s="155">
        <f>Q402*H402</f>
        <v>0.0732</v>
      </c>
      <c r="S402" s="155">
        <v>0</v>
      </c>
      <c r="T402" s="156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57" t="s">
        <v>189</v>
      </c>
      <c r="AT402" s="157" t="s">
        <v>184</v>
      </c>
      <c r="AU402" s="157" t="s">
        <v>81</v>
      </c>
      <c r="AY402" s="19" t="s">
        <v>182</v>
      </c>
      <c r="BE402" s="158">
        <f>IF(N402="základní",J402,0)</f>
        <v>0</v>
      </c>
      <c r="BF402" s="158">
        <f>IF(N402="snížená",J402,0)</f>
        <v>0</v>
      </c>
      <c r="BG402" s="158">
        <f>IF(N402="zákl. přenesená",J402,0)</f>
        <v>0</v>
      </c>
      <c r="BH402" s="158">
        <f>IF(N402="sníž. přenesená",J402,0)</f>
        <v>0</v>
      </c>
      <c r="BI402" s="158">
        <f>IF(N402="nulová",J402,0)</f>
        <v>0</v>
      </c>
      <c r="BJ402" s="19" t="s">
        <v>79</v>
      </c>
      <c r="BK402" s="158">
        <f>ROUND(I402*H402,2)</f>
        <v>0</v>
      </c>
      <c r="BL402" s="19" t="s">
        <v>189</v>
      </c>
      <c r="BM402" s="157" t="s">
        <v>614</v>
      </c>
    </row>
    <row r="403" spans="1:47" s="2" customFormat="1" ht="19.2">
      <c r="A403" s="34"/>
      <c r="B403" s="35"/>
      <c r="C403" s="34"/>
      <c r="D403" s="159" t="s">
        <v>120</v>
      </c>
      <c r="E403" s="34"/>
      <c r="F403" s="160" t="s">
        <v>613</v>
      </c>
      <c r="G403" s="34"/>
      <c r="H403" s="34"/>
      <c r="I403" s="161"/>
      <c r="J403" s="34"/>
      <c r="K403" s="34"/>
      <c r="L403" s="35"/>
      <c r="M403" s="162"/>
      <c r="N403" s="163"/>
      <c r="O403" s="55"/>
      <c r="P403" s="55"/>
      <c r="Q403" s="55"/>
      <c r="R403" s="55"/>
      <c r="S403" s="55"/>
      <c r="T403" s="56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9" t="s">
        <v>120</v>
      </c>
      <c r="AU403" s="19" t="s">
        <v>81</v>
      </c>
    </row>
    <row r="404" spans="2:51" s="13" customFormat="1" ht="12">
      <c r="B404" s="164"/>
      <c r="D404" s="159" t="s">
        <v>191</v>
      </c>
      <c r="E404" s="165" t="s">
        <v>3</v>
      </c>
      <c r="F404" s="166" t="s">
        <v>615</v>
      </c>
      <c r="H404" s="167">
        <v>60</v>
      </c>
      <c r="I404" s="168"/>
      <c r="L404" s="164"/>
      <c r="M404" s="169"/>
      <c r="N404" s="170"/>
      <c r="O404" s="170"/>
      <c r="P404" s="170"/>
      <c r="Q404" s="170"/>
      <c r="R404" s="170"/>
      <c r="S404" s="170"/>
      <c r="T404" s="171"/>
      <c r="AT404" s="165" t="s">
        <v>191</v>
      </c>
      <c r="AU404" s="165" t="s">
        <v>81</v>
      </c>
      <c r="AV404" s="13" t="s">
        <v>81</v>
      </c>
      <c r="AW404" s="13" t="s">
        <v>33</v>
      </c>
      <c r="AX404" s="13" t="s">
        <v>79</v>
      </c>
      <c r="AY404" s="165" t="s">
        <v>182</v>
      </c>
    </row>
    <row r="405" spans="1:65" s="2" customFormat="1" ht="22.8">
      <c r="A405" s="34"/>
      <c r="B405" s="145"/>
      <c r="C405" s="146" t="s">
        <v>616</v>
      </c>
      <c r="D405" s="146" t="s">
        <v>184</v>
      </c>
      <c r="E405" s="147" t="s">
        <v>617</v>
      </c>
      <c r="F405" s="148" t="s">
        <v>618</v>
      </c>
      <c r="G405" s="149" t="s">
        <v>344</v>
      </c>
      <c r="H405" s="150">
        <v>12</v>
      </c>
      <c r="I405" s="151"/>
      <c r="J405" s="152">
        <f>ROUND(I405*H405,2)</f>
        <v>0</v>
      </c>
      <c r="K405" s="148" t="s">
        <v>188</v>
      </c>
      <c r="L405" s="35"/>
      <c r="M405" s="153" t="s">
        <v>3</v>
      </c>
      <c r="N405" s="154" t="s">
        <v>43</v>
      </c>
      <c r="O405" s="55"/>
      <c r="P405" s="155">
        <f>O405*H405</f>
        <v>0</v>
      </c>
      <c r="Q405" s="155">
        <v>2E-05</v>
      </c>
      <c r="R405" s="155">
        <f>Q405*H405</f>
        <v>0.00024000000000000003</v>
      </c>
      <c r="S405" s="155">
        <v>0</v>
      </c>
      <c r="T405" s="156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57" t="s">
        <v>189</v>
      </c>
      <c r="AT405" s="157" t="s">
        <v>184</v>
      </c>
      <c r="AU405" s="157" t="s">
        <v>81</v>
      </c>
      <c r="AY405" s="19" t="s">
        <v>182</v>
      </c>
      <c r="BE405" s="158">
        <f>IF(N405="základní",J405,0)</f>
        <v>0</v>
      </c>
      <c r="BF405" s="158">
        <f>IF(N405="snížená",J405,0)</f>
        <v>0</v>
      </c>
      <c r="BG405" s="158">
        <f>IF(N405="zákl. přenesená",J405,0)</f>
        <v>0</v>
      </c>
      <c r="BH405" s="158">
        <f>IF(N405="sníž. přenesená",J405,0)</f>
        <v>0</v>
      </c>
      <c r="BI405" s="158">
        <f>IF(N405="nulová",J405,0)</f>
        <v>0</v>
      </c>
      <c r="BJ405" s="19" t="s">
        <v>79</v>
      </c>
      <c r="BK405" s="158">
        <f>ROUND(I405*H405,2)</f>
        <v>0</v>
      </c>
      <c r="BL405" s="19" t="s">
        <v>189</v>
      </c>
      <c r="BM405" s="157" t="s">
        <v>619</v>
      </c>
    </row>
    <row r="406" spans="1:47" s="2" customFormat="1" ht="12">
      <c r="A406" s="34"/>
      <c r="B406" s="35"/>
      <c r="C406" s="34"/>
      <c r="D406" s="159" t="s">
        <v>120</v>
      </c>
      <c r="E406" s="34"/>
      <c r="F406" s="160" t="s">
        <v>618</v>
      </c>
      <c r="G406" s="34"/>
      <c r="H406" s="34"/>
      <c r="I406" s="161"/>
      <c r="J406" s="34"/>
      <c r="K406" s="34"/>
      <c r="L406" s="35"/>
      <c r="M406" s="162"/>
      <c r="N406" s="163"/>
      <c r="O406" s="55"/>
      <c r="P406" s="55"/>
      <c r="Q406" s="55"/>
      <c r="R406" s="55"/>
      <c r="S406" s="55"/>
      <c r="T406" s="56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9" t="s">
        <v>120</v>
      </c>
      <c r="AU406" s="19" t="s">
        <v>81</v>
      </c>
    </row>
    <row r="407" spans="2:51" s="13" customFormat="1" ht="12">
      <c r="B407" s="164"/>
      <c r="D407" s="159" t="s">
        <v>191</v>
      </c>
      <c r="E407" s="165" t="s">
        <v>3</v>
      </c>
      <c r="F407" s="166" t="s">
        <v>620</v>
      </c>
      <c r="H407" s="167">
        <v>12</v>
      </c>
      <c r="I407" s="168"/>
      <c r="L407" s="164"/>
      <c r="M407" s="169"/>
      <c r="N407" s="170"/>
      <c r="O407" s="170"/>
      <c r="P407" s="170"/>
      <c r="Q407" s="170"/>
      <c r="R407" s="170"/>
      <c r="S407" s="170"/>
      <c r="T407" s="171"/>
      <c r="AT407" s="165" t="s">
        <v>191</v>
      </c>
      <c r="AU407" s="165" t="s">
        <v>81</v>
      </c>
      <c r="AV407" s="13" t="s">
        <v>81</v>
      </c>
      <c r="AW407" s="13" t="s">
        <v>33</v>
      </c>
      <c r="AX407" s="13" t="s">
        <v>79</v>
      </c>
      <c r="AY407" s="165" t="s">
        <v>182</v>
      </c>
    </row>
    <row r="408" spans="1:65" s="2" customFormat="1" ht="22.8">
      <c r="A408" s="34"/>
      <c r="B408" s="145"/>
      <c r="C408" s="146" t="s">
        <v>621</v>
      </c>
      <c r="D408" s="146" t="s">
        <v>184</v>
      </c>
      <c r="E408" s="147" t="s">
        <v>622</v>
      </c>
      <c r="F408" s="148" t="s">
        <v>623</v>
      </c>
      <c r="G408" s="149" t="s">
        <v>117</v>
      </c>
      <c r="H408" s="150">
        <v>0.4</v>
      </c>
      <c r="I408" s="151"/>
      <c r="J408" s="152">
        <f>ROUND(I408*H408,2)</f>
        <v>0</v>
      </c>
      <c r="K408" s="148" t="s">
        <v>188</v>
      </c>
      <c r="L408" s="35"/>
      <c r="M408" s="153" t="s">
        <v>3</v>
      </c>
      <c r="N408" s="154" t="s">
        <v>43</v>
      </c>
      <c r="O408" s="55"/>
      <c r="P408" s="155">
        <f>O408*H408</f>
        <v>0</v>
      </c>
      <c r="Q408" s="155">
        <v>0.00084</v>
      </c>
      <c r="R408" s="155">
        <f>Q408*H408</f>
        <v>0.00033600000000000004</v>
      </c>
      <c r="S408" s="155">
        <v>0.02</v>
      </c>
      <c r="T408" s="156">
        <f>S408*H408</f>
        <v>0.008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57" t="s">
        <v>189</v>
      </c>
      <c r="AT408" s="157" t="s">
        <v>184</v>
      </c>
      <c r="AU408" s="157" t="s">
        <v>81</v>
      </c>
      <c r="AY408" s="19" t="s">
        <v>182</v>
      </c>
      <c r="BE408" s="158">
        <f>IF(N408="základní",J408,0)</f>
        <v>0</v>
      </c>
      <c r="BF408" s="158">
        <f>IF(N408="snížená",J408,0)</f>
        <v>0</v>
      </c>
      <c r="BG408" s="158">
        <f>IF(N408="zákl. přenesená",J408,0)</f>
        <v>0</v>
      </c>
      <c r="BH408" s="158">
        <f>IF(N408="sníž. přenesená",J408,0)</f>
        <v>0</v>
      </c>
      <c r="BI408" s="158">
        <f>IF(N408="nulová",J408,0)</f>
        <v>0</v>
      </c>
      <c r="BJ408" s="19" t="s">
        <v>79</v>
      </c>
      <c r="BK408" s="158">
        <f>ROUND(I408*H408,2)</f>
        <v>0</v>
      </c>
      <c r="BL408" s="19" t="s">
        <v>189</v>
      </c>
      <c r="BM408" s="157" t="s">
        <v>624</v>
      </c>
    </row>
    <row r="409" spans="1:47" s="2" customFormat="1" ht="19.2">
      <c r="A409" s="34"/>
      <c r="B409" s="35"/>
      <c r="C409" s="34"/>
      <c r="D409" s="159" t="s">
        <v>120</v>
      </c>
      <c r="E409" s="34"/>
      <c r="F409" s="160" t="s">
        <v>623</v>
      </c>
      <c r="G409" s="34"/>
      <c r="H409" s="34"/>
      <c r="I409" s="161"/>
      <c r="J409" s="34"/>
      <c r="K409" s="34"/>
      <c r="L409" s="35"/>
      <c r="M409" s="162"/>
      <c r="N409" s="163"/>
      <c r="O409" s="55"/>
      <c r="P409" s="55"/>
      <c r="Q409" s="55"/>
      <c r="R409" s="55"/>
      <c r="S409" s="55"/>
      <c r="T409" s="56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T409" s="19" t="s">
        <v>120</v>
      </c>
      <c r="AU409" s="19" t="s">
        <v>81</v>
      </c>
    </row>
    <row r="410" spans="2:51" s="13" customFormat="1" ht="12">
      <c r="B410" s="164"/>
      <c r="D410" s="159" t="s">
        <v>191</v>
      </c>
      <c r="E410" s="165" t="s">
        <v>3</v>
      </c>
      <c r="F410" s="166" t="s">
        <v>625</v>
      </c>
      <c r="H410" s="167">
        <v>0.4</v>
      </c>
      <c r="I410" s="168"/>
      <c r="L410" s="164"/>
      <c r="M410" s="169"/>
      <c r="N410" s="170"/>
      <c r="O410" s="170"/>
      <c r="P410" s="170"/>
      <c r="Q410" s="170"/>
      <c r="R410" s="170"/>
      <c r="S410" s="170"/>
      <c r="T410" s="171"/>
      <c r="AT410" s="165" t="s">
        <v>191</v>
      </c>
      <c r="AU410" s="165" t="s">
        <v>81</v>
      </c>
      <c r="AV410" s="13" t="s">
        <v>81</v>
      </c>
      <c r="AW410" s="13" t="s">
        <v>33</v>
      </c>
      <c r="AX410" s="13" t="s">
        <v>79</v>
      </c>
      <c r="AY410" s="165" t="s">
        <v>182</v>
      </c>
    </row>
    <row r="411" spans="1:65" s="2" customFormat="1" ht="22.8">
      <c r="A411" s="34"/>
      <c r="B411" s="145"/>
      <c r="C411" s="146" t="s">
        <v>626</v>
      </c>
      <c r="D411" s="146" t="s">
        <v>184</v>
      </c>
      <c r="E411" s="147" t="s">
        <v>627</v>
      </c>
      <c r="F411" s="148" t="s">
        <v>628</v>
      </c>
      <c r="G411" s="149" t="s">
        <v>117</v>
      </c>
      <c r="H411" s="150">
        <v>0.5</v>
      </c>
      <c r="I411" s="151"/>
      <c r="J411" s="152">
        <f>ROUND(I411*H411,2)</f>
        <v>0</v>
      </c>
      <c r="K411" s="148" t="s">
        <v>188</v>
      </c>
      <c r="L411" s="35"/>
      <c r="M411" s="153" t="s">
        <v>3</v>
      </c>
      <c r="N411" s="154" t="s">
        <v>43</v>
      </c>
      <c r="O411" s="55"/>
      <c r="P411" s="155">
        <f>O411*H411</f>
        <v>0</v>
      </c>
      <c r="Q411" s="155">
        <v>0.00122</v>
      </c>
      <c r="R411" s="155">
        <f>Q411*H411</f>
        <v>0.00061</v>
      </c>
      <c r="S411" s="155">
        <v>0.07</v>
      </c>
      <c r="T411" s="156">
        <f>S411*H411</f>
        <v>0.035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57" t="s">
        <v>189</v>
      </c>
      <c r="AT411" s="157" t="s">
        <v>184</v>
      </c>
      <c r="AU411" s="157" t="s">
        <v>81</v>
      </c>
      <c r="AY411" s="19" t="s">
        <v>182</v>
      </c>
      <c r="BE411" s="158">
        <f>IF(N411="základní",J411,0)</f>
        <v>0</v>
      </c>
      <c r="BF411" s="158">
        <f>IF(N411="snížená",J411,0)</f>
        <v>0</v>
      </c>
      <c r="BG411" s="158">
        <f>IF(N411="zákl. přenesená",J411,0)</f>
        <v>0</v>
      </c>
      <c r="BH411" s="158">
        <f>IF(N411="sníž. přenesená",J411,0)</f>
        <v>0</v>
      </c>
      <c r="BI411" s="158">
        <f>IF(N411="nulová",J411,0)</f>
        <v>0</v>
      </c>
      <c r="BJ411" s="19" t="s">
        <v>79</v>
      </c>
      <c r="BK411" s="158">
        <f>ROUND(I411*H411,2)</f>
        <v>0</v>
      </c>
      <c r="BL411" s="19" t="s">
        <v>189</v>
      </c>
      <c r="BM411" s="157" t="s">
        <v>629</v>
      </c>
    </row>
    <row r="412" spans="1:47" s="2" customFormat="1" ht="19.2">
      <c r="A412" s="34"/>
      <c r="B412" s="35"/>
      <c r="C412" s="34"/>
      <c r="D412" s="159" t="s">
        <v>120</v>
      </c>
      <c r="E412" s="34"/>
      <c r="F412" s="160" t="s">
        <v>628</v>
      </c>
      <c r="G412" s="34"/>
      <c r="H412" s="34"/>
      <c r="I412" s="161"/>
      <c r="J412" s="34"/>
      <c r="K412" s="34"/>
      <c r="L412" s="35"/>
      <c r="M412" s="162"/>
      <c r="N412" s="163"/>
      <c r="O412" s="55"/>
      <c r="P412" s="55"/>
      <c r="Q412" s="55"/>
      <c r="R412" s="55"/>
      <c r="S412" s="55"/>
      <c r="T412" s="56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T412" s="19" t="s">
        <v>120</v>
      </c>
      <c r="AU412" s="19" t="s">
        <v>81</v>
      </c>
    </row>
    <row r="413" spans="2:51" s="13" customFormat="1" ht="12">
      <c r="B413" s="164"/>
      <c r="D413" s="159" t="s">
        <v>191</v>
      </c>
      <c r="E413" s="165" t="s">
        <v>3</v>
      </c>
      <c r="F413" s="166" t="s">
        <v>630</v>
      </c>
      <c r="H413" s="167">
        <v>0.25</v>
      </c>
      <c r="I413" s="168"/>
      <c r="L413" s="164"/>
      <c r="M413" s="169"/>
      <c r="N413" s="170"/>
      <c r="O413" s="170"/>
      <c r="P413" s="170"/>
      <c r="Q413" s="170"/>
      <c r="R413" s="170"/>
      <c r="S413" s="170"/>
      <c r="T413" s="171"/>
      <c r="AT413" s="165" t="s">
        <v>191</v>
      </c>
      <c r="AU413" s="165" t="s">
        <v>81</v>
      </c>
      <c r="AV413" s="13" t="s">
        <v>81</v>
      </c>
      <c r="AW413" s="13" t="s">
        <v>33</v>
      </c>
      <c r="AX413" s="13" t="s">
        <v>72</v>
      </c>
      <c r="AY413" s="165" t="s">
        <v>182</v>
      </c>
    </row>
    <row r="414" spans="2:51" s="13" customFormat="1" ht="12">
      <c r="B414" s="164"/>
      <c r="D414" s="159" t="s">
        <v>191</v>
      </c>
      <c r="E414" s="165" t="s">
        <v>3</v>
      </c>
      <c r="F414" s="166" t="s">
        <v>631</v>
      </c>
      <c r="H414" s="167">
        <v>0.25</v>
      </c>
      <c r="I414" s="168"/>
      <c r="L414" s="164"/>
      <c r="M414" s="169"/>
      <c r="N414" s="170"/>
      <c r="O414" s="170"/>
      <c r="P414" s="170"/>
      <c r="Q414" s="170"/>
      <c r="R414" s="170"/>
      <c r="S414" s="170"/>
      <c r="T414" s="171"/>
      <c r="AT414" s="165" t="s">
        <v>191</v>
      </c>
      <c r="AU414" s="165" t="s">
        <v>81</v>
      </c>
      <c r="AV414" s="13" t="s">
        <v>81</v>
      </c>
      <c r="AW414" s="13" t="s">
        <v>33</v>
      </c>
      <c r="AX414" s="13" t="s">
        <v>72</v>
      </c>
      <c r="AY414" s="165" t="s">
        <v>182</v>
      </c>
    </row>
    <row r="415" spans="2:51" s="14" customFormat="1" ht="12">
      <c r="B415" s="172"/>
      <c r="D415" s="159" t="s">
        <v>191</v>
      </c>
      <c r="E415" s="173" t="s">
        <v>3</v>
      </c>
      <c r="F415" s="174" t="s">
        <v>211</v>
      </c>
      <c r="H415" s="175">
        <v>0.5</v>
      </c>
      <c r="I415" s="176"/>
      <c r="L415" s="172"/>
      <c r="M415" s="177"/>
      <c r="N415" s="178"/>
      <c r="O415" s="178"/>
      <c r="P415" s="178"/>
      <c r="Q415" s="178"/>
      <c r="R415" s="178"/>
      <c r="S415" s="178"/>
      <c r="T415" s="179"/>
      <c r="AT415" s="173" t="s">
        <v>191</v>
      </c>
      <c r="AU415" s="173" t="s">
        <v>81</v>
      </c>
      <c r="AV415" s="14" t="s">
        <v>189</v>
      </c>
      <c r="AW415" s="14" t="s">
        <v>33</v>
      </c>
      <c r="AX415" s="14" t="s">
        <v>79</v>
      </c>
      <c r="AY415" s="173" t="s">
        <v>182</v>
      </c>
    </row>
    <row r="416" spans="2:63" s="12" customFormat="1" ht="22.95" customHeight="1">
      <c r="B416" s="132"/>
      <c r="D416" s="133" t="s">
        <v>71</v>
      </c>
      <c r="E416" s="143" t="s">
        <v>632</v>
      </c>
      <c r="F416" s="143" t="s">
        <v>633</v>
      </c>
      <c r="I416" s="135"/>
      <c r="J416" s="144">
        <f>BK416</f>
        <v>0</v>
      </c>
      <c r="L416" s="132"/>
      <c r="M416" s="137"/>
      <c r="N416" s="138"/>
      <c r="O416" s="138"/>
      <c r="P416" s="139">
        <f>SUM(P417:P418)</f>
        <v>0</v>
      </c>
      <c r="Q416" s="138"/>
      <c r="R416" s="139">
        <f>SUM(R417:R418)</f>
        <v>0</v>
      </c>
      <c r="S416" s="138"/>
      <c r="T416" s="140">
        <f>SUM(T417:T418)</f>
        <v>0</v>
      </c>
      <c r="AR416" s="133" t="s">
        <v>79</v>
      </c>
      <c r="AT416" s="141" t="s">
        <v>71</v>
      </c>
      <c r="AU416" s="141" t="s">
        <v>79</v>
      </c>
      <c r="AY416" s="133" t="s">
        <v>182</v>
      </c>
      <c r="BK416" s="142">
        <f>SUM(BK417:BK418)</f>
        <v>0</v>
      </c>
    </row>
    <row r="417" spans="1:65" s="2" customFormat="1" ht="33" customHeight="1">
      <c r="A417" s="34"/>
      <c r="B417" s="145"/>
      <c r="C417" s="146" t="s">
        <v>634</v>
      </c>
      <c r="D417" s="146" t="s">
        <v>184</v>
      </c>
      <c r="E417" s="147" t="s">
        <v>635</v>
      </c>
      <c r="F417" s="148" t="s">
        <v>636</v>
      </c>
      <c r="G417" s="149" t="s">
        <v>233</v>
      </c>
      <c r="H417" s="150">
        <v>947.709</v>
      </c>
      <c r="I417" s="151"/>
      <c r="J417" s="152">
        <f>ROUND(I417*H417,2)</f>
        <v>0</v>
      </c>
      <c r="K417" s="148" t="s">
        <v>188</v>
      </c>
      <c r="L417" s="35"/>
      <c r="M417" s="153" t="s">
        <v>3</v>
      </c>
      <c r="N417" s="154" t="s">
        <v>43</v>
      </c>
      <c r="O417" s="55"/>
      <c r="P417" s="155">
        <f>O417*H417</f>
        <v>0</v>
      </c>
      <c r="Q417" s="155">
        <v>0</v>
      </c>
      <c r="R417" s="155">
        <f>Q417*H417</f>
        <v>0</v>
      </c>
      <c r="S417" s="155">
        <v>0</v>
      </c>
      <c r="T417" s="156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57" t="s">
        <v>189</v>
      </c>
      <c r="AT417" s="157" t="s">
        <v>184</v>
      </c>
      <c r="AU417" s="157" t="s">
        <v>81</v>
      </c>
      <c r="AY417" s="19" t="s">
        <v>182</v>
      </c>
      <c r="BE417" s="158">
        <f>IF(N417="základní",J417,0)</f>
        <v>0</v>
      </c>
      <c r="BF417" s="158">
        <f>IF(N417="snížená",J417,0)</f>
        <v>0</v>
      </c>
      <c r="BG417" s="158">
        <f>IF(N417="zákl. přenesená",J417,0)</f>
        <v>0</v>
      </c>
      <c r="BH417" s="158">
        <f>IF(N417="sníž. přenesená",J417,0)</f>
        <v>0</v>
      </c>
      <c r="BI417" s="158">
        <f>IF(N417="nulová",J417,0)</f>
        <v>0</v>
      </c>
      <c r="BJ417" s="19" t="s">
        <v>79</v>
      </c>
      <c r="BK417" s="158">
        <f>ROUND(I417*H417,2)</f>
        <v>0</v>
      </c>
      <c r="BL417" s="19" t="s">
        <v>189</v>
      </c>
      <c r="BM417" s="157" t="s">
        <v>637</v>
      </c>
    </row>
    <row r="418" spans="1:47" s="2" customFormat="1" ht="19.2">
      <c r="A418" s="34"/>
      <c r="B418" s="35"/>
      <c r="C418" s="34"/>
      <c r="D418" s="159" t="s">
        <v>120</v>
      </c>
      <c r="E418" s="34"/>
      <c r="F418" s="160" t="s">
        <v>636</v>
      </c>
      <c r="G418" s="34"/>
      <c r="H418" s="34"/>
      <c r="I418" s="161"/>
      <c r="J418" s="34"/>
      <c r="K418" s="34"/>
      <c r="L418" s="35"/>
      <c r="M418" s="162"/>
      <c r="N418" s="163"/>
      <c r="O418" s="55"/>
      <c r="P418" s="55"/>
      <c r="Q418" s="55"/>
      <c r="R418" s="55"/>
      <c r="S418" s="55"/>
      <c r="T418" s="56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9" t="s">
        <v>120</v>
      </c>
      <c r="AU418" s="19" t="s">
        <v>81</v>
      </c>
    </row>
    <row r="419" spans="2:63" s="12" customFormat="1" ht="25.95" customHeight="1">
      <c r="B419" s="132"/>
      <c r="D419" s="133" t="s">
        <v>71</v>
      </c>
      <c r="E419" s="134" t="s">
        <v>638</v>
      </c>
      <c r="F419" s="134" t="s">
        <v>639</v>
      </c>
      <c r="I419" s="135"/>
      <c r="J419" s="136">
        <f>BK419</f>
        <v>0</v>
      </c>
      <c r="L419" s="132"/>
      <c r="M419" s="137"/>
      <c r="N419" s="138"/>
      <c r="O419" s="138"/>
      <c r="P419" s="139">
        <f>P420+P446+P473+P482+P501+P516+P522+P544+P595+P618+P635+P660+P713+P740+P769+P780+P802</f>
        <v>0</v>
      </c>
      <c r="Q419" s="138"/>
      <c r="R419" s="139">
        <f>R420+R446+R473+R482+R501+R516+R522+R544+R595+R618+R635+R660+R713+R740+R769+R780+R802</f>
        <v>14.113315210000001</v>
      </c>
      <c r="S419" s="138"/>
      <c r="T419" s="140">
        <f>T420+T446+T473+T482+T501+T516+T522+T544+T595+T618+T635+T660+T713+T740+T769+T780+T802</f>
        <v>0</v>
      </c>
      <c r="AR419" s="133" t="s">
        <v>81</v>
      </c>
      <c r="AT419" s="141" t="s">
        <v>71</v>
      </c>
      <c r="AU419" s="141" t="s">
        <v>72</v>
      </c>
      <c r="AY419" s="133" t="s">
        <v>182</v>
      </c>
      <c r="BK419" s="142">
        <f>BK420+BK446+BK473+BK482+BK501+BK516+BK522+BK544+BK595+BK618+BK635+BK660+BK713+BK740+BK769+BK780+BK802</f>
        <v>0</v>
      </c>
    </row>
    <row r="420" spans="2:63" s="12" customFormat="1" ht="22.95" customHeight="1">
      <c r="B420" s="132"/>
      <c r="D420" s="133" t="s">
        <v>71</v>
      </c>
      <c r="E420" s="143" t="s">
        <v>640</v>
      </c>
      <c r="F420" s="143" t="s">
        <v>641</v>
      </c>
      <c r="I420" s="135"/>
      <c r="J420" s="144">
        <f>BK420</f>
        <v>0</v>
      </c>
      <c r="L420" s="132"/>
      <c r="M420" s="137"/>
      <c r="N420" s="138"/>
      <c r="O420" s="138"/>
      <c r="P420" s="139">
        <f>SUM(P421:P445)</f>
        <v>0</v>
      </c>
      <c r="Q420" s="138"/>
      <c r="R420" s="139">
        <f>SUM(R421:R445)</f>
        <v>1.3481441600000001</v>
      </c>
      <c r="S420" s="138"/>
      <c r="T420" s="140">
        <f>SUM(T421:T445)</f>
        <v>0</v>
      </c>
      <c r="AR420" s="133" t="s">
        <v>81</v>
      </c>
      <c r="AT420" s="141" t="s">
        <v>71</v>
      </c>
      <c r="AU420" s="141" t="s">
        <v>79</v>
      </c>
      <c r="AY420" s="133" t="s">
        <v>182</v>
      </c>
      <c r="BK420" s="142">
        <f>SUM(BK421:BK445)</f>
        <v>0</v>
      </c>
    </row>
    <row r="421" spans="1:65" s="2" customFormat="1" ht="21.75" customHeight="1">
      <c r="A421" s="34"/>
      <c r="B421" s="145"/>
      <c r="C421" s="146" t="s">
        <v>642</v>
      </c>
      <c r="D421" s="146" t="s">
        <v>184</v>
      </c>
      <c r="E421" s="147" t="s">
        <v>643</v>
      </c>
      <c r="F421" s="148" t="s">
        <v>644</v>
      </c>
      <c r="G421" s="149" t="s">
        <v>113</v>
      </c>
      <c r="H421" s="150">
        <v>65.15</v>
      </c>
      <c r="I421" s="151"/>
      <c r="J421" s="152">
        <f>ROUND(I421*H421,2)</f>
        <v>0</v>
      </c>
      <c r="K421" s="148" t="s">
        <v>188</v>
      </c>
      <c r="L421" s="35"/>
      <c r="M421" s="153" t="s">
        <v>3</v>
      </c>
      <c r="N421" s="154" t="s">
        <v>43</v>
      </c>
      <c r="O421" s="55"/>
      <c r="P421" s="155">
        <f>O421*H421</f>
        <v>0</v>
      </c>
      <c r="Q421" s="155">
        <v>0</v>
      </c>
      <c r="R421" s="155">
        <f>Q421*H421</f>
        <v>0</v>
      </c>
      <c r="S421" s="155">
        <v>0</v>
      </c>
      <c r="T421" s="156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57" t="s">
        <v>261</v>
      </c>
      <c r="AT421" s="157" t="s">
        <v>184</v>
      </c>
      <c r="AU421" s="157" t="s">
        <v>81</v>
      </c>
      <c r="AY421" s="19" t="s">
        <v>182</v>
      </c>
      <c r="BE421" s="158">
        <f>IF(N421="základní",J421,0)</f>
        <v>0</v>
      </c>
      <c r="BF421" s="158">
        <f>IF(N421="snížená",J421,0)</f>
        <v>0</v>
      </c>
      <c r="BG421" s="158">
        <f>IF(N421="zákl. přenesená",J421,0)</f>
        <v>0</v>
      </c>
      <c r="BH421" s="158">
        <f>IF(N421="sníž. přenesená",J421,0)</f>
        <v>0</v>
      </c>
      <c r="BI421" s="158">
        <f>IF(N421="nulová",J421,0)</f>
        <v>0</v>
      </c>
      <c r="BJ421" s="19" t="s">
        <v>79</v>
      </c>
      <c r="BK421" s="158">
        <f>ROUND(I421*H421,2)</f>
        <v>0</v>
      </c>
      <c r="BL421" s="19" t="s">
        <v>261</v>
      </c>
      <c r="BM421" s="157" t="s">
        <v>645</v>
      </c>
    </row>
    <row r="422" spans="1:47" s="2" customFormat="1" ht="12">
      <c r="A422" s="34"/>
      <c r="B422" s="35"/>
      <c r="C422" s="34"/>
      <c r="D422" s="159" t="s">
        <v>120</v>
      </c>
      <c r="E422" s="34"/>
      <c r="F422" s="160" t="s">
        <v>644</v>
      </c>
      <c r="G422" s="34"/>
      <c r="H422" s="34"/>
      <c r="I422" s="161"/>
      <c r="J422" s="34"/>
      <c r="K422" s="34"/>
      <c r="L422" s="35"/>
      <c r="M422" s="162"/>
      <c r="N422" s="163"/>
      <c r="O422" s="55"/>
      <c r="P422" s="55"/>
      <c r="Q422" s="55"/>
      <c r="R422" s="55"/>
      <c r="S422" s="55"/>
      <c r="T422" s="56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9" t="s">
        <v>120</v>
      </c>
      <c r="AU422" s="19" t="s">
        <v>81</v>
      </c>
    </row>
    <row r="423" spans="2:51" s="13" customFormat="1" ht="12">
      <c r="B423" s="164"/>
      <c r="D423" s="159" t="s">
        <v>191</v>
      </c>
      <c r="E423" s="165" t="s">
        <v>3</v>
      </c>
      <c r="F423" s="166" t="s">
        <v>646</v>
      </c>
      <c r="H423" s="167">
        <v>42.71</v>
      </c>
      <c r="I423" s="168"/>
      <c r="L423" s="164"/>
      <c r="M423" s="169"/>
      <c r="N423" s="170"/>
      <c r="O423" s="170"/>
      <c r="P423" s="170"/>
      <c r="Q423" s="170"/>
      <c r="R423" s="170"/>
      <c r="S423" s="170"/>
      <c r="T423" s="171"/>
      <c r="AT423" s="165" t="s">
        <v>191</v>
      </c>
      <c r="AU423" s="165" t="s">
        <v>81</v>
      </c>
      <c r="AV423" s="13" t="s">
        <v>81</v>
      </c>
      <c r="AW423" s="13" t="s">
        <v>33</v>
      </c>
      <c r="AX423" s="13" t="s">
        <v>72</v>
      </c>
      <c r="AY423" s="165" t="s">
        <v>182</v>
      </c>
    </row>
    <row r="424" spans="2:51" s="13" customFormat="1" ht="12">
      <c r="B424" s="164"/>
      <c r="D424" s="159" t="s">
        <v>191</v>
      </c>
      <c r="E424" s="165" t="s">
        <v>3</v>
      </c>
      <c r="F424" s="166" t="s">
        <v>647</v>
      </c>
      <c r="H424" s="167">
        <v>22.44</v>
      </c>
      <c r="I424" s="168"/>
      <c r="L424" s="164"/>
      <c r="M424" s="169"/>
      <c r="N424" s="170"/>
      <c r="O424" s="170"/>
      <c r="P424" s="170"/>
      <c r="Q424" s="170"/>
      <c r="R424" s="170"/>
      <c r="S424" s="170"/>
      <c r="T424" s="171"/>
      <c r="AT424" s="165" t="s">
        <v>191</v>
      </c>
      <c r="AU424" s="165" t="s">
        <v>81</v>
      </c>
      <c r="AV424" s="13" t="s">
        <v>81</v>
      </c>
      <c r="AW424" s="13" t="s">
        <v>33</v>
      </c>
      <c r="AX424" s="13" t="s">
        <v>72</v>
      </c>
      <c r="AY424" s="165" t="s">
        <v>182</v>
      </c>
    </row>
    <row r="425" spans="2:51" s="14" customFormat="1" ht="12">
      <c r="B425" s="172"/>
      <c r="D425" s="159" t="s">
        <v>191</v>
      </c>
      <c r="E425" s="173" t="s">
        <v>3</v>
      </c>
      <c r="F425" s="174" t="s">
        <v>211</v>
      </c>
      <c r="H425" s="175">
        <v>65.15</v>
      </c>
      <c r="I425" s="176"/>
      <c r="L425" s="172"/>
      <c r="M425" s="177"/>
      <c r="N425" s="178"/>
      <c r="O425" s="178"/>
      <c r="P425" s="178"/>
      <c r="Q425" s="178"/>
      <c r="R425" s="178"/>
      <c r="S425" s="178"/>
      <c r="T425" s="179"/>
      <c r="AT425" s="173" t="s">
        <v>191</v>
      </c>
      <c r="AU425" s="173" t="s">
        <v>81</v>
      </c>
      <c r="AV425" s="14" t="s">
        <v>189</v>
      </c>
      <c r="AW425" s="14" t="s">
        <v>33</v>
      </c>
      <c r="AX425" s="14" t="s">
        <v>79</v>
      </c>
      <c r="AY425" s="173" t="s">
        <v>182</v>
      </c>
    </row>
    <row r="426" spans="1:65" s="2" customFormat="1" ht="16.5" customHeight="1">
      <c r="A426" s="34"/>
      <c r="B426" s="145"/>
      <c r="C426" s="180" t="s">
        <v>648</v>
      </c>
      <c r="D426" s="180" t="s">
        <v>232</v>
      </c>
      <c r="E426" s="181" t="s">
        <v>649</v>
      </c>
      <c r="F426" s="182" t="s">
        <v>650</v>
      </c>
      <c r="G426" s="183" t="s">
        <v>233</v>
      </c>
      <c r="H426" s="184">
        <v>0.02</v>
      </c>
      <c r="I426" s="185"/>
      <c r="J426" s="186">
        <f>ROUND(I426*H426,2)</f>
        <v>0</v>
      </c>
      <c r="K426" s="182" t="s">
        <v>188</v>
      </c>
      <c r="L426" s="187"/>
      <c r="M426" s="188" t="s">
        <v>3</v>
      </c>
      <c r="N426" s="189" t="s">
        <v>43</v>
      </c>
      <c r="O426" s="55"/>
      <c r="P426" s="155">
        <f>O426*H426</f>
        <v>0</v>
      </c>
      <c r="Q426" s="155">
        <v>1</v>
      </c>
      <c r="R426" s="155">
        <f>Q426*H426</f>
        <v>0.02</v>
      </c>
      <c r="S426" s="155">
        <v>0</v>
      </c>
      <c r="T426" s="156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57" t="s">
        <v>347</v>
      </c>
      <c r="AT426" s="157" t="s">
        <v>232</v>
      </c>
      <c r="AU426" s="157" t="s">
        <v>81</v>
      </c>
      <c r="AY426" s="19" t="s">
        <v>182</v>
      </c>
      <c r="BE426" s="158">
        <f>IF(N426="základní",J426,0)</f>
        <v>0</v>
      </c>
      <c r="BF426" s="158">
        <f>IF(N426="snížená",J426,0)</f>
        <v>0</v>
      </c>
      <c r="BG426" s="158">
        <f>IF(N426="zákl. přenesená",J426,0)</f>
        <v>0</v>
      </c>
      <c r="BH426" s="158">
        <f>IF(N426="sníž. přenesená",J426,0)</f>
        <v>0</v>
      </c>
      <c r="BI426" s="158">
        <f>IF(N426="nulová",J426,0)</f>
        <v>0</v>
      </c>
      <c r="BJ426" s="19" t="s">
        <v>79</v>
      </c>
      <c r="BK426" s="158">
        <f>ROUND(I426*H426,2)</f>
        <v>0</v>
      </c>
      <c r="BL426" s="19" t="s">
        <v>261</v>
      </c>
      <c r="BM426" s="157" t="s">
        <v>651</v>
      </c>
    </row>
    <row r="427" spans="1:47" s="2" customFormat="1" ht="12">
      <c r="A427" s="34"/>
      <c r="B427" s="35"/>
      <c r="C427" s="34"/>
      <c r="D427" s="159" t="s">
        <v>120</v>
      </c>
      <c r="E427" s="34"/>
      <c r="F427" s="160" t="s">
        <v>650</v>
      </c>
      <c r="G427" s="34"/>
      <c r="H427" s="34"/>
      <c r="I427" s="161"/>
      <c r="J427" s="34"/>
      <c r="K427" s="34"/>
      <c r="L427" s="35"/>
      <c r="M427" s="162"/>
      <c r="N427" s="163"/>
      <c r="O427" s="55"/>
      <c r="P427" s="55"/>
      <c r="Q427" s="55"/>
      <c r="R427" s="55"/>
      <c r="S427" s="55"/>
      <c r="T427" s="56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T427" s="19" t="s">
        <v>120</v>
      </c>
      <c r="AU427" s="19" t="s">
        <v>81</v>
      </c>
    </row>
    <row r="428" spans="1:47" s="2" customFormat="1" ht="19.2">
      <c r="A428" s="34"/>
      <c r="B428" s="35"/>
      <c r="C428" s="34"/>
      <c r="D428" s="159" t="s">
        <v>652</v>
      </c>
      <c r="E428" s="34"/>
      <c r="F428" s="197" t="s">
        <v>653</v>
      </c>
      <c r="G428" s="34"/>
      <c r="H428" s="34"/>
      <c r="I428" s="161"/>
      <c r="J428" s="34"/>
      <c r="K428" s="34"/>
      <c r="L428" s="35"/>
      <c r="M428" s="162"/>
      <c r="N428" s="163"/>
      <c r="O428" s="55"/>
      <c r="P428" s="55"/>
      <c r="Q428" s="55"/>
      <c r="R428" s="55"/>
      <c r="S428" s="55"/>
      <c r="T428" s="56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T428" s="19" t="s">
        <v>652</v>
      </c>
      <c r="AU428" s="19" t="s">
        <v>81</v>
      </c>
    </row>
    <row r="429" spans="2:51" s="13" customFormat="1" ht="12">
      <c r="B429" s="164"/>
      <c r="D429" s="159" t="s">
        <v>191</v>
      </c>
      <c r="E429" s="165" t="s">
        <v>3</v>
      </c>
      <c r="F429" s="166" t="s">
        <v>654</v>
      </c>
      <c r="H429" s="167">
        <v>0.02</v>
      </c>
      <c r="I429" s="168"/>
      <c r="L429" s="164"/>
      <c r="M429" s="169"/>
      <c r="N429" s="170"/>
      <c r="O429" s="170"/>
      <c r="P429" s="170"/>
      <c r="Q429" s="170"/>
      <c r="R429" s="170"/>
      <c r="S429" s="170"/>
      <c r="T429" s="171"/>
      <c r="AT429" s="165" t="s">
        <v>191</v>
      </c>
      <c r="AU429" s="165" t="s">
        <v>81</v>
      </c>
      <c r="AV429" s="13" t="s">
        <v>81</v>
      </c>
      <c r="AW429" s="13" t="s">
        <v>33</v>
      </c>
      <c r="AX429" s="13" t="s">
        <v>79</v>
      </c>
      <c r="AY429" s="165" t="s">
        <v>182</v>
      </c>
    </row>
    <row r="430" spans="1:65" s="2" customFormat="1" ht="16.5" customHeight="1">
      <c r="A430" s="34"/>
      <c r="B430" s="145"/>
      <c r="C430" s="146" t="s">
        <v>655</v>
      </c>
      <c r="D430" s="146" t="s">
        <v>184</v>
      </c>
      <c r="E430" s="147" t="s">
        <v>656</v>
      </c>
      <c r="F430" s="148" t="s">
        <v>657</v>
      </c>
      <c r="G430" s="149" t="s">
        <v>113</v>
      </c>
      <c r="H430" s="150">
        <v>211.12</v>
      </c>
      <c r="I430" s="151"/>
      <c r="J430" s="152">
        <f>ROUND(I430*H430,2)</f>
        <v>0</v>
      </c>
      <c r="K430" s="148" t="s">
        <v>188</v>
      </c>
      <c r="L430" s="35"/>
      <c r="M430" s="153" t="s">
        <v>3</v>
      </c>
      <c r="N430" s="154" t="s">
        <v>43</v>
      </c>
      <c r="O430" s="55"/>
      <c r="P430" s="155">
        <f>O430*H430</f>
        <v>0</v>
      </c>
      <c r="Q430" s="155">
        <v>0</v>
      </c>
      <c r="R430" s="155">
        <f>Q430*H430</f>
        <v>0</v>
      </c>
      <c r="S430" s="155">
        <v>0</v>
      </c>
      <c r="T430" s="156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57" t="s">
        <v>261</v>
      </c>
      <c r="AT430" s="157" t="s">
        <v>184</v>
      </c>
      <c r="AU430" s="157" t="s">
        <v>81</v>
      </c>
      <c r="AY430" s="19" t="s">
        <v>182</v>
      </c>
      <c r="BE430" s="158">
        <f>IF(N430="základní",J430,0)</f>
        <v>0</v>
      </c>
      <c r="BF430" s="158">
        <f>IF(N430="snížená",J430,0)</f>
        <v>0</v>
      </c>
      <c r="BG430" s="158">
        <f>IF(N430="zákl. přenesená",J430,0)</f>
        <v>0</v>
      </c>
      <c r="BH430" s="158">
        <f>IF(N430="sníž. přenesená",J430,0)</f>
        <v>0</v>
      </c>
      <c r="BI430" s="158">
        <f>IF(N430="nulová",J430,0)</f>
        <v>0</v>
      </c>
      <c r="BJ430" s="19" t="s">
        <v>79</v>
      </c>
      <c r="BK430" s="158">
        <f>ROUND(I430*H430,2)</f>
        <v>0</v>
      </c>
      <c r="BL430" s="19" t="s">
        <v>261</v>
      </c>
      <c r="BM430" s="157" t="s">
        <v>658</v>
      </c>
    </row>
    <row r="431" spans="1:47" s="2" customFormat="1" ht="12">
      <c r="A431" s="34"/>
      <c r="B431" s="35"/>
      <c r="C431" s="34"/>
      <c r="D431" s="159" t="s">
        <v>120</v>
      </c>
      <c r="E431" s="34"/>
      <c r="F431" s="160" t="s">
        <v>657</v>
      </c>
      <c r="G431" s="34"/>
      <c r="H431" s="34"/>
      <c r="I431" s="161"/>
      <c r="J431" s="34"/>
      <c r="K431" s="34"/>
      <c r="L431" s="35"/>
      <c r="M431" s="162"/>
      <c r="N431" s="163"/>
      <c r="O431" s="55"/>
      <c r="P431" s="55"/>
      <c r="Q431" s="55"/>
      <c r="R431" s="55"/>
      <c r="S431" s="55"/>
      <c r="T431" s="56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T431" s="19" t="s">
        <v>120</v>
      </c>
      <c r="AU431" s="19" t="s">
        <v>81</v>
      </c>
    </row>
    <row r="432" spans="2:51" s="13" customFormat="1" ht="12">
      <c r="B432" s="164"/>
      <c r="D432" s="159" t="s">
        <v>191</v>
      </c>
      <c r="E432" s="165" t="s">
        <v>3</v>
      </c>
      <c r="F432" s="166" t="s">
        <v>659</v>
      </c>
      <c r="H432" s="167">
        <v>211.12</v>
      </c>
      <c r="I432" s="168"/>
      <c r="L432" s="164"/>
      <c r="M432" s="169"/>
      <c r="N432" s="170"/>
      <c r="O432" s="170"/>
      <c r="P432" s="170"/>
      <c r="Q432" s="170"/>
      <c r="R432" s="170"/>
      <c r="S432" s="170"/>
      <c r="T432" s="171"/>
      <c r="AT432" s="165" t="s">
        <v>191</v>
      </c>
      <c r="AU432" s="165" t="s">
        <v>81</v>
      </c>
      <c r="AV432" s="13" t="s">
        <v>81</v>
      </c>
      <c r="AW432" s="13" t="s">
        <v>33</v>
      </c>
      <c r="AX432" s="13" t="s">
        <v>79</v>
      </c>
      <c r="AY432" s="165" t="s">
        <v>182</v>
      </c>
    </row>
    <row r="433" spans="1:65" s="2" customFormat="1" ht="21.75" customHeight="1">
      <c r="A433" s="34"/>
      <c r="B433" s="145"/>
      <c r="C433" s="180" t="s">
        <v>660</v>
      </c>
      <c r="D433" s="180" t="s">
        <v>232</v>
      </c>
      <c r="E433" s="181" t="s">
        <v>661</v>
      </c>
      <c r="F433" s="182" t="s">
        <v>662</v>
      </c>
      <c r="G433" s="183" t="s">
        <v>113</v>
      </c>
      <c r="H433" s="184">
        <v>242.788</v>
      </c>
      <c r="I433" s="185"/>
      <c r="J433" s="186">
        <f>ROUND(I433*H433,2)</f>
        <v>0</v>
      </c>
      <c r="K433" s="182" t="s">
        <v>188</v>
      </c>
      <c r="L433" s="187"/>
      <c r="M433" s="188" t="s">
        <v>3</v>
      </c>
      <c r="N433" s="189" t="s">
        <v>43</v>
      </c>
      <c r="O433" s="55"/>
      <c r="P433" s="155">
        <f>O433*H433</f>
        <v>0</v>
      </c>
      <c r="Q433" s="155">
        <v>0.00388</v>
      </c>
      <c r="R433" s="155">
        <f>Q433*H433</f>
        <v>0.9420174400000001</v>
      </c>
      <c r="S433" s="155">
        <v>0</v>
      </c>
      <c r="T433" s="156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57" t="s">
        <v>347</v>
      </c>
      <c r="AT433" s="157" t="s">
        <v>232</v>
      </c>
      <c r="AU433" s="157" t="s">
        <v>81</v>
      </c>
      <c r="AY433" s="19" t="s">
        <v>182</v>
      </c>
      <c r="BE433" s="158">
        <f>IF(N433="základní",J433,0)</f>
        <v>0</v>
      </c>
      <c r="BF433" s="158">
        <f>IF(N433="snížená",J433,0)</f>
        <v>0</v>
      </c>
      <c r="BG433" s="158">
        <f>IF(N433="zákl. přenesená",J433,0)</f>
        <v>0</v>
      </c>
      <c r="BH433" s="158">
        <f>IF(N433="sníž. přenesená",J433,0)</f>
        <v>0</v>
      </c>
      <c r="BI433" s="158">
        <f>IF(N433="nulová",J433,0)</f>
        <v>0</v>
      </c>
      <c r="BJ433" s="19" t="s">
        <v>79</v>
      </c>
      <c r="BK433" s="158">
        <f>ROUND(I433*H433,2)</f>
        <v>0</v>
      </c>
      <c r="BL433" s="19" t="s">
        <v>261</v>
      </c>
      <c r="BM433" s="157" t="s">
        <v>663</v>
      </c>
    </row>
    <row r="434" spans="1:47" s="2" customFormat="1" ht="12">
      <c r="A434" s="34"/>
      <c r="B434" s="35"/>
      <c r="C434" s="34"/>
      <c r="D434" s="159" t="s">
        <v>120</v>
      </c>
      <c r="E434" s="34"/>
      <c r="F434" s="160" t="s">
        <v>662</v>
      </c>
      <c r="G434" s="34"/>
      <c r="H434" s="34"/>
      <c r="I434" s="161"/>
      <c r="J434" s="34"/>
      <c r="K434" s="34"/>
      <c r="L434" s="35"/>
      <c r="M434" s="162"/>
      <c r="N434" s="163"/>
      <c r="O434" s="55"/>
      <c r="P434" s="55"/>
      <c r="Q434" s="55"/>
      <c r="R434" s="55"/>
      <c r="S434" s="55"/>
      <c r="T434" s="56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T434" s="19" t="s">
        <v>120</v>
      </c>
      <c r="AU434" s="19" t="s">
        <v>81</v>
      </c>
    </row>
    <row r="435" spans="2:51" s="13" customFormat="1" ht="12">
      <c r="B435" s="164"/>
      <c r="D435" s="159" t="s">
        <v>191</v>
      </c>
      <c r="E435" s="165" t="s">
        <v>3</v>
      </c>
      <c r="F435" s="166" t="s">
        <v>664</v>
      </c>
      <c r="H435" s="167">
        <v>242.788</v>
      </c>
      <c r="I435" s="168"/>
      <c r="L435" s="164"/>
      <c r="M435" s="169"/>
      <c r="N435" s="170"/>
      <c r="O435" s="170"/>
      <c r="P435" s="170"/>
      <c r="Q435" s="170"/>
      <c r="R435" s="170"/>
      <c r="S435" s="170"/>
      <c r="T435" s="171"/>
      <c r="AT435" s="165" t="s">
        <v>191</v>
      </c>
      <c r="AU435" s="165" t="s">
        <v>81</v>
      </c>
      <c r="AV435" s="13" t="s">
        <v>81</v>
      </c>
      <c r="AW435" s="13" t="s">
        <v>33</v>
      </c>
      <c r="AX435" s="13" t="s">
        <v>79</v>
      </c>
      <c r="AY435" s="165" t="s">
        <v>182</v>
      </c>
    </row>
    <row r="436" spans="1:65" s="2" customFormat="1" ht="16.5" customHeight="1">
      <c r="A436" s="34"/>
      <c r="B436" s="145"/>
      <c r="C436" s="146" t="s">
        <v>665</v>
      </c>
      <c r="D436" s="146" t="s">
        <v>184</v>
      </c>
      <c r="E436" s="147" t="s">
        <v>666</v>
      </c>
      <c r="F436" s="148" t="s">
        <v>667</v>
      </c>
      <c r="G436" s="149" t="s">
        <v>113</v>
      </c>
      <c r="H436" s="150">
        <v>76.37</v>
      </c>
      <c r="I436" s="151"/>
      <c r="J436" s="152">
        <f>ROUND(I436*H436,2)</f>
        <v>0</v>
      </c>
      <c r="K436" s="148" t="s">
        <v>188</v>
      </c>
      <c r="L436" s="35"/>
      <c r="M436" s="153" t="s">
        <v>3</v>
      </c>
      <c r="N436" s="154" t="s">
        <v>43</v>
      </c>
      <c r="O436" s="55"/>
      <c r="P436" s="155">
        <f>O436*H436</f>
        <v>0</v>
      </c>
      <c r="Q436" s="155">
        <v>0.0004</v>
      </c>
      <c r="R436" s="155">
        <f>Q436*H436</f>
        <v>0.030548000000000002</v>
      </c>
      <c r="S436" s="155">
        <v>0</v>
      </c>
      <c r="T436" s="156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57" t="s">
        <v>261</v>
      </c>
      <c r="AT436" s="157" t="s">
        <v>184</v>
      </c>
      <c r="AU436" s="157" t="s">
        <v>81</v>
      </c>
      <c r="AY436" s="19" t="s">
        <v>182</v>
      </c>
      <c r="BE436" s="158">
        <f>IF(N436="základní",J436,0)</f>
        <v>0</v>
      </c>
      <c r="BF436" s="158">
        <f>IF(N436="snížená",J436,0)</f>
        <v>0</v>
      </c>
      <c r="BG436" s="158">
        <f>IF(N436="zákl. přenesená",J436,0)</f>
        <v>0</v>
      </c>
      <c r="BH436" s="158">
        <f>IF(N436="sníž. přenesená",J436,0)</f>
        <v>0</v>
      </c>
      <c r="BI436" s="158">
        <f>IF(N436="nulová",J436,0)</f>
        <v>0</v>
      </c>
      <c r="BJ436" s="19" t="s">
        <v>79</v>
      </c>
      <c r="BK436" s="158">
        <f>ROUND(I436*H436,2)</f>
        <v>0</v>
      </c>
      <c r="BL436" s="19" t="s">
        <v>261</v>
      </c>
      <c r="BM436" s="157" t="s">
        <v>668</v>
      </c>
    </row>
    <row r="437" spans="1:47" s="2" customFormat="1" ht="12">
      <c r="A437" s="34"/>
      <c r="B437" s="35"/>
      <c r="C437" s="34"/>
      <c r="D437" s="159" t="s">
        <v>120</v>
      </c>
      <c r="E437" s="34"/>
      <c r="F437" s="160" t="s">
        <v>667</v>
      </c>
      <c r="G437" s="34"/>
      <c r="H437" s="34"/>
      <c r="I437" s="161"/>
      <c r="J437" s="34"/>
      <c r="K437" s="34"/>
      <c r="L437" s="35"/>
      <c r="M437" s="162"/>
      <c r="N437" s="163"/>
      <c r="O437" s="55"/>
      <c r="P437" s="55"/>
      <c r="Q437" s="55"/>
      <c r="R437" s="55"/>
      <c r="S437" s="55"/>
      <c r="T437" s="56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T437" s="19" t="s">
        <v>120</v>
      </c>
      <c r="AU437" s="19" t="s">
        <v>81</v>
      </c>
    </row>
    <row r="438" spans="2:51" s="13" customFormat="1" ht="12">
      <c r="B438" s="164"/>
      <c r="D438" s="159" t="s">
        <v>191</v>
      </c>
      <c r="E438" s="165" t="s">
        <v>3</v>
      </c>
      <c r="F438" s="166" t="s">
        <v>669</v>
      </c>
      <c r="H438" s="167">
        <v>33.66</v>
      </c>
      <c r="I438" s="168"/>
      <c r="L438" s="164"/>
      <c r="M438" s="169"/>
      <c r="N438" s="170"/>
      <c r="O438" s="170"/>
      <c r="P438" s="170"/>
      <c r="Q438" s="170"/>
      <c r="R438" s="170"/>
      <c r="S438" s="170"/>
      <c r="T438" s="171"/>
      <c r="AT438" s="165" t="s">
        <v>191</v>
      </c>
      <c r="AU438" s="165" t="s">
        <v>81</v>
      </c>
      <c r="AV438" s="13" t="s">
        <v>81</v>
      </c>
      <c r="AW438" s="13" t="s">
        <v>33</v>
      </c>
      <c r="AX438" s="13" t="s">
        <v>72</v>
      </c>
      <c r="AY438" s="165" t="s">
        <v>182</v>
      </c>
    </row>
    <row r="439" spans="2:51" s="13" customFormat="1" ht="12">
      <c r="B439" s="164"/>
      <c r="D439" s="159" t="s">
        <v>191</v>
      </c>
      <c r="E439" s="165" t="s">
        <v>3</v>
      </c>
      <c r="F439" s="166" t="s">
        <v>670</v>
      </c>
      <c r="H439" s="167">
        <v>42.71</v>
      </c>
      <c r="I439" s="168"/>
      <c r="L439" s="164"/>
      <c r="M439" s="169"/>
      <c r="N439" s="170"/>
      <c r="O439" s="170"/>
      <c r="P439" s="170"/>
      <c r="Q439" s="170"/>
      <c r="R439" s="170"/>
      <c r="S439" s="170"/>
      <c r="T439" s="171"/>
      <c r="AT439" s="165" t="s">
        <v>191</v>
      </c>
      <c r="AU439" s="165" t="s">
        <v>81</v>
      </c>
      <c r="AV439" s="13" t="s">
        <v>81</v>
      </c>
      <c r="AW439" s="13" t="s">
        <v>33</v>
      </c>
      <c r="AX439" s="13" t="s">
        <v>72</v>
      </c>
      <c r="AY439" s="165" t="s">
        <v>182</v>
      </c>
    </row>
    <row r="440" spans="2:51" s="14" customFormat="1" ht="12">
      <c r="B440" s="172"/>
      <c r="D440" s="159" t="s">
        <v>191</v>
      </c>
      <c r="E440" s="173" t="s">
        <v>3</v>
      </c>
      <c r="F440" s="174" t="s">
        <v>211</v>
      </c>
      <c r="H440" s="175">
        <v>76.37</v>
      </c>
      <c r="I440" s="176"/>
      <c r="L440" s="172"/>
      <c r="M440" s="177"/>
      <c r="N440" s="178"/>
      <c r="O440" s="178"/>
      <c r="P440" s="178"/>
      <c r="Q440" s="178"/>
      <c r="R440" s="178"/>
      <c r="S440" s="178"/>
      <c r="T440" s="179"/>
      <c r="AT440" s="173" t="s">
        <v>191</v>
      </c>
      <c r="AU440" s="173" t="s">
        <v>81</v>
      </c>
      <c r="AV440" s="14" t="s">
        <v>189</v>
      </c>
      <c r="AW440" s="14" t="s">
        <v>33</v>
      </c>
      <c r="AX440" s="14" t="s">
        <v>79</v>
      </c>
      <c r="AY440" s="173" t="s">
        <v>182</v>
      </c>
    </row>
    <row r="441" spans="1:65" s="2" customFormat="1" ht="22.8">
      <c r="A441" s="34"/>
      <c r="B441" s="145"/>
      <c r="C441" s="180" t="s">
        <v>671</v>
      </c>
      <c r="D441" s="180" t="s">
        <v>232</v>
      </c>
      <c r="E441" s="181" t="s">
        <v>672</v>
      </c>
      <c r="F441" s="182" t="s">
        <v>673</v>
      </c>
      <c r="G441" s="183" t="s">
        <v>113</v>
      </c>
      <c r="H441" s="184">
        <v>91.644</v>
      </c>
      <c r="I441" s="185"/>
      <c r="J441" s="186">
        <f>ROUND(I441*H441,2)</f>
        <v>0</v>
      </c>
      <c r="K441" s="182" t="s">
        <v>188</v>
      </c>
      <c r="L441" s="187"/>
      <c r="M441" s="188" t="s">
        <v>3</v>
      </c>
      <c r="N441" s="189" t="s">
        <v>43</v>
      </c>
      <c r="O441" s="55"/>
      <c r="P441" s="155">
        <f>O441*H441</f>
        <v>0</v>
      </c>
      <c r="Q441" s="155">
        <v>0.00388</v>
      </c>
      <c r="R441" s="155">
        <f>Q441*H441</f>
        <v>0.35557872</v>
      </c>
      <c r="S441" s="155">
        <v>0</v>
      </c>
      <c r="T441" s="156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57" t="s">
        <v>347</v>
      </c>
      <c r="AT441" s="157" t="s">
        <v>232</v>
      </c>
      <c r="AU441" s="157" t="s">
        <v>81</v>
      </c>
      <c r="AY441" s="19" t="s">
        <v>182</v>
      </c>
      <c r="BE441" s="158">
        <f>IF(N441="základní",J441,0)</f>
        <v>0</v>
      </c>
      <c r="BF441" s="158">
        <f>IF(N441="snížená",J441,0)</f>
        <v>0</v>
      </c>
      <c r="BG441" s="158">
        <f>IF(N441="zákl. přenesená",J441,0)</f>
        <v>0</v>
      </c>
      <c r="BH441" s="158">
        <f>IF(N441="sníž. přenesená",J441,0)</f>
        <v>0</v>
      </c>
      <c r="BI441" s="158">
        <f>IF(N441="nulová",J441,0)</f>
        <v>0</v>
      </c>
      <c r="BJ441" s="19" t="s">
        <v>79</v>
      </c>
      <c r="BK441" s="158">
        <f>ROUND(I441*H441,2)</f>
        <v>0</v>
      </c>
      <c r="BL441" s="19" t="s">
        <v>261</v>
      </c>
      <c r="BM441" s="157" t="s">
        <v>674</v>
      </c>
    </row>
    <row r="442" spans="1:47" s="2" customFormat="1" ht="19.2">
      <c r="A442" s="34"/>
      <c r="B442" s="35"/>
      <c r="C442" s="34"/>
      <c r="D442" s="159" t="s">
        <v>120</v>
      </c>
      <c r="E442" s="34"/>
      <c r="F442" s="160" t="s">
        <v>673</v>
      </c>
      <c r="G442" s="34"/>
      <c r="H442" s="34"/>
      <c r="I442" s="161"/>
      <c r="J442" s="34"/>
      <c r="K442" s="34"/>
      <c r="L442" s="35"/>
      <c r="M442" s="162"/>
      <c r="N442" s="163"/>
      <c r="O442" s="55"/>
      <c r="P442" s="55"/>
      <c r="Q442" s="55"/>
      <c r="R442" s="55"/>
      <c r="S442" s="55"/>
      <c r="T442" s="56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T442" s="19" t="s">
        <v>120</v>
      </c>
      <c r="AU442" s="19" t="s">
        <v>81</v>
      </c>
    </row>
    <row r="443" spans="2:51" s="13" customFormat="1" ht="12">
      <c r="B443" s="164"/>
      <c r="D443" s="159" t="s">
        <v>191</v>
      </c>
      <c r="E443" s="165" t="s">
        <v>3</v>
      </c>
      <c r="F443" s="166" t="s">
        <v>675</v>
      </c>
      <c r="H443" s="167">
        <v>91.644</v>
      </c>
      <c r="I443" s="168"/>
      <c r="L443" s="164"/>
      <c r="M443" s="169"/>
      <c r="N443" s="170"/>
      <c r="O443" s="170"/>
      <c r="P443" s="170"/>
      <c r="Q443" s="170"/>
      <c r="R443" s="170"/>
      <c r="S443" s="170"/>
      <c r="T443" s="171"/>
      <c r="AT443" s="165" t="s">
        <v>191</v>
      </c>
      <c r="AU443" s="165" t="s">
        <v>81</v>
      </c>
      <c r="AV443" s="13" t="s">
        <v>81</v>
      </c>
      <c r="AW443" s="13" t="s">
        <v>33</v>
      </c>
      <c r="AX443" s="13" t="s">
        <v>79</v>
      </c>
      <c r="AY443" s="165" t="s">
        <v>182</v>
      </c>
    </row>
    <row r="444" spans="1:65" s="2" customFormat="1" ht="22.8">
      <c r="A444" s="34"/>
      <c r="B444" s="145"/>
      <c r="C444" s="146" t="s">
        <v>676</v>
      </c>
      <c r="D444" s="146" t="s">
        <v>184</v>
      </c>
      <c r="E444" s="147" t="s">
        <v>677</v>
      </c>
      <c r="F444" s="148" t="s">
        <v>678</v>
      </c>
      <c r="G444" s="149" t="s">
        <v>679</v>
      </c>
      <c r="H444" s="198"/>
      <c r="I444" s="151"/>
      <c r="J444" s="152">
        <f>ROUND(I444*H444,2)</f>
        <v>0</v>
      </c>
      <c r="K444" s="148" t="s">
        <v>188</v>
      </c>
      <c r="L444" s="35"/>
      <c r="M444" s="153" t="s">
        <v>3</v>
      </c>
      <c r="N444" s="154" t="s">
        <v>43</v>
      </c>
      <c r="O444" s="55"/>
      <c r="P444" s="155">
        <f>O444*H444</f>
        <v>0</v>
      </c>
      <c r="Q444" s="155">
        <v>0</v>
      </c>
      <c r="R444" s="155">
        <f>Q444*H444</f>
        <v>0</v>
      </c>
      <c r="S444" s="155">
        <v>0</v>
      </c>
      <c r="T444" s="156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157" t="s">
        <v>261</v>
      </c>
      <c r="AT444" s="157" t="s">
        <v>184</v>
      </c>
      <c r="AU444" s="157" t="s">
        <v>81</v>
      </c>
      <c r="AY444" s="19" t="s">
        <v>182</v>
      </c>
      <c r="BE444" s="158">
        <f>IF(N444="základní",J444,0)</f>
        <v>0</v>
      </c>
      <c r="BF444" s="158">
        <f>IF(N444="snížená",J444,0)</f>
        <v>0</v>
      </c>
      <c r="BG444" s="158">
        <f>IF(N444="zákl. přenesená",J444,0)</f>
        <v>0</v>
      </c>
      <c r="BH444" s="158">
        <f>IF(N444="sníž. přenesená",J444,0)</f>
        <v>0</v>
      </c>
      <c r="BI444" s="158">
        <f>IF(N444="nulová",J444,0)</f>
        <v>0</v>
      </c>
      <c r="BJ444" s="19" t="s">
        <v>79</v>
      </c>
      <c r="BK444" s="158">
        <f>ROUND(I444*H444,2)</f>
        <v>0</v>
      </c>
      <c r="BL444" s="19" t="s">
        <v>261</v>
      </c>
      <c r="BM444" s="157" t="s">
        <v>680</v>
      </c>
    </row>
    <row r="445" spans="1:47" s="2" customFormat="1" ht="19.2">
      <c r="A445" s="34"/>
      <c r="B445" s="35"/>
      <c r="C445" s="34"/>
      <c r="D445" s="159" t="s">
        <v>120</v>
      </c>
      <c r="E445" s="34"/>
      <c r="F445" s="160" t="s">
        <v>678</v>
      </c>
      <c r="G445" s="34"/>
      <c r="H445" s="34"/>
      <c r="I445" s="161"/>
      <c r="J445" s="34"/>
      <c r="K445" s="34"/>
      <c r="L445" s="35"/>
      <c r="M445" s="162"/>
      <c r="N445" s="163"/>
      <c r="O445" s="55"/>
      <c r="P445" s="55"/>
      <c r="Q445" s="55"/>
      <c r="R445" s="55"/>
      <c r="S445" s="55"/>
      <c r="T445" s="56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T445" s="19" t="s">
        <v>120</v>
      </c>
      <c r="AU445" s="19" t="s">
        <v>81</v>
      </c>
    </row>
    <row r="446" spans="2:63" s="12" customFormat="1" ht="22.95" customHeight="1">
      <c r="B446" s="132"/>
      <c r="D446" s="133" t="s">
        <v>71</v>
      </c>
      <c r="E446" s="143" t="s">
        <v>681</v>
      </c>
      <c r="F446" s="143" t="s">
        <v>682</v>
      </c>
      <c r="I446" s="135"/>
      <c r="J446" s="144">
        <f>BK446</f>
        <v>0</v>
      </c>
      <c r="L446" s="132"/>
      <c r="M446" s="137"/>
      <c r="N446" s="138"/>
      <c r="O446" s="138"/>
      <c r="P446" s="139">
        <f>SUM(P447:P472)</f>
        <v>0</v>
      </c>
      <c r="Q446" s="138"/>
      <c r="R446" s="139">
        <f>SUM(R447:R472)</f>
        <v>0.45863575</v>
      </c>
      <c r="S446" s="138"/>
      <c r="T446" s="140">
        <f>SUM(T447:T472)</f>
        <v>0</v>
      </c>
      <c r="AR446" s="133" t="s">
        <v>81</v>
      </c>
      <c r="AT446" s="141" t="s">
        <v>71</v>
      </c>
      <c r="AU446" s="141" t="s">
        <v>79</v>
      </c>
      <c r="AY446" s="133" t="s">
        <v>182</v>
      </c>
      <c r="BK446" s="142">
        <f>SUM(BK447:BK472)</f>
        <v>0</v>
      </c>
    </row>
    <row r="447" spans="1:65" s="2" customFormat="1" ht="22.8">
      <c r="A447" s="34"/>
      <c r="B447" s="145"/>
      <c r="C447" s="146" t="s">
        <v>683</v>
      </c>
      <c r="D447" s="146" t="s">
        <v>184</v>
      </c>
      <c r="E447" s="147" t="s">
        <v>684</v>
      </c>
      <c r="F447" s="148" t="s">
        <v>685</v>
      </c>
      <c r="G447" s="149" t="s">
        <v>113</v>
      </c>
      <c r="H447" s="150">
        <v>48.1</v>
      </c>
      <c r="I447" s="151"/>
      <c r="J447" s="152">
        <f>ROUND(I447*H447,2)</f>
        <v>0</v>
      </c>
      <c r="K447" s="148" t="s">
        <v>188</v>
      </c>
      <c r="L447" s="35"/>
      <c r="M447" s="153" t="s">
        <v>3</v>
      </c>
      <c r="N447" s="154" t="s">
        <v>43</v>
      </c>
      <c r="O447" s="55"/>
      <c r="P447" s="155">
        <f>O447*H447</f>
        <v>0</v>
      </c>
      <c r="Q447" s="155">
        <v>0.006</v>
      </c>
      <c r="R447" s="155">
        <f>Q447*H447</f>
        <v>0.2886</v>
      </c>
      <c r="S447" s="155">
        <v>0</v>
      </c>
      <c r="T447" s="156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57" t="s">
        <v>261</v>
      </c>
      <c r="AT447" s="157" t="s">
        <v>184</v>
      </c>
      <c r="AU447" s="157" t="s">
        <v>81</v>
      </c>
      <c r="AY447" s="19" t="s">
        <v>182</v>
      </c>
      <c r="BE447" s="158">
        <f>IF(N447="základní",J447,0)</f>
        <v>0</v>
      </c>
      <c r="BF447" s="158">
        <f>IF(N447="snížená",J447,0)</f>
        <v>0</v>
      </c>
      <c r="BG447" s="158">
        <f>IF(N447="zákl. přenesená",J447,0)</f>
        <v>0</v>
      </c>
      <c r="BH447" s="158">
        <f>IF(N447="sníž. přenesená",J447,0)</f>
        <v>0</v>
      </c>
      <c r="BI447" s="158">
        <f>IF(N447="nulová",J447,0)</f>
        <v>0</v>
      </c>
      <c r="BJ447" s="19" t="s">
        <v>79</v>
      </c>
      <c r="BK447" s="158">
        <f>ROUND(I447*H447,2)</f>
        <v>0</v>
      </c>
      <c r="BL447" s="19" t="s">
        <v>261</v>
      </c>
      <c r="BM447" s="157" t="s">
        <v>686</v>
      </c>
    </row>
    <row r="448" spans="1:47" s="2" customFormat="1" ht="12">
      <c r="A448" s="34"/>
      <c r="B448" s="35"/>
      <c r="C448" s="34"/>
      <c r="D448" s="159" t="s">
        <v>120</v>
      </c>
      <c r="E448" s="34"/>
      <c r="F448" s="160" t="s">
        <v>685</v>
      </c>
      <c r="G448" s="34"/>
      <c r="H448" s="34"/>
      <c r="I448" s="161"/>
      <c r="J448" s="34"/>
      <c r="K448" s="34"/>
      <c r="L448" s="35"/>
      <c r="M448" s="162"/>
      <c r="N448" s="163"/>
      <c r="O448" s="55"/>
      <c r="P448" s="55"/>
      <c r="Q448" s="55"/>
      <c r="R448" s="55"/>
      <c r="S448" s="55"/>
      <c r="T448" s="56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T448" s="19" t="s">
        <v>120</v>
      </c>
      <c r="AU448" s="19" t="s">
        <v>81</v>
      </c>
    </row>
    <row r="449" spans="2:51" s="13" customFormat="1" ht="12">
      <c r="B449" s="164"/>
      <c r="D449" s="159" t="s">
        <v>191</v>
      </c>
      <c r="E449" s="165" t="s">
        <v>3</v>
      </c>
      <c r="F449" s="166" t="s">
        <v>687</v>
      </c>
      <c r="H449" s="167">
        <v>48.1</v>
      </c>
      <c r="I449" s="168"/>
      <c r="L449" s="164"/>
      <c r="M449" s="169"/>
      <c r="N449" s="170"/>
      <c r="O449" s="170"/>
      <c r="P449" s="170"/>
      <c r="Q449" s="170"/>
      <c r="R449" s="170"/>
      <c r="S449" s="170"/>
      <c r="T449" s="171"/>
      <c r="AT449" s="165" t="s">
        <v>191</v>
      </c>
      <c r="AU449" s="165" t="s">
        <v>81</v>
      </c>
      <c r="AV449" s="13" t="s">
        <v>81</v>
      </c>
      <c r="AW449" s="13" t="s">
        <v>33</v>
      </c>
      <c r="AX449" s="13" t="s">
        <v>79</v>
      </c>
      <c r="AY449" s="165" t="s">
        <v>182</v>
      </c>
    </row>
    <row r="450" spans="1:65" s="2" customFormat="1" ht="16.5" customHeight="1">
      <c r="A450" s="34"/>
      <c r="B450" s="145"/>
      <c r="C450" s="180" t="s">
        <v>688</v>
      </c>
      <c r="D450" s="180" t="s">
        <v>232</v>
      </c>
      <c r="E450" s="181" t="s">
        <v>689</v>
      </c>
      <c r="F450" s="182" t="s">
        <v>690</v>
      </c>
      <c r="G450" s="183" t="s">
        <v>113</v>
      </c>
      <c r="H450" s="184">
        <v>50.505</v>
      </c>
      <c r="I450" s="185"/>
      <c r="J450" s="186">
        <f>ROUND(I450*H450,2)</f>
        <v>0</v>
      </c>
      <c r="K450" s="182" t="s">
        <v>188</v>
      </c>
      <c r="L450" s="187"/>
      <c r="M450" s="188" t="s">
        <v>3</v>
      </c>
      <c r="N450" s="189" t="s">
        <v>43</v>
      </c>
      <c r="O450" s="55"/>
      <c r="P450" s="155">
        <f>O450*H450</f>
        <v>0</v>
      </c>
      <c r="Q450" s="155">
        <v>0.0015</v>
      </c>
      <c r="R450" s="155">
        <f>Q450*H450</f>
        <v>0.0757575</v>
      </c>
      <c r="S450" s="155">
        <v>0</v>
      </c>
      <c r="T450" s="156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57" t="s">
        <v>347</v>
      </c>
      <c r="AT450" s="157" t="s">
        <v>232</v>
      </c>
      <c r="AU450" s="157" t="s">
        <v>81</v>
      </c>
      <c r="AY450" s="19" t="s">
        <v>182</v>
      </c>
      <c r="BE450" s="158">
        <f>IF(N450="základní",J450,0)</f>
        <v>0</v>
      </c>
      <c r="BF450" s="158">
        <f>IF(N450="snížená",J450,0)</f>
        <v>0</v>
      </c>
      <c r="BG450" s="158">
        <f>IF(N450="zákl. přenesená",J450,0)</f>
        <v>0</v>
      </c>
      <c r="BH450" s="158">
        <f>IF(N450="sníž. přenesená",J450,0)</f>
        <v>0</v>
      </c>
      <c r="BI450" s="158">
        <f>IF(N450="nulová",J450,0)</f>
        <v>0</v>
      </c>
      <c r="BJ450" s="19" t="s">
        <v>79</v>
      </c>
      <c r="BK450" s="158">
        <f>ROUND(I450*H450,2)</f>
        <v>0</v>
      </c>
      <c r="BL450" s="19" t="s">
        <v>261</v>
      </c>
      <c r="BM450" s="157" t="s">
        <v>691</v>
      </c>
    </row>
    <row r="451" spans="1:47" s="2" customFormat="1" ht="12">
      <c r="A451" s="34"/>
      <c r="B451" s="35"/>
      <c r="C451" s="34"/>
      <c r="D451" s="159" t="s">
        <v>120</v>
      </c>
      <c r="E451" s="34"/>
      <c r="F451" s="160" t="s">
        <v>690</v>
      </c>
      <c r="G451" s="34"/>
      <c r="H451" s="34"/>
      <c r="I451" s="161"/>
      <c r="J451" s="34"/>
      <c r="K451" s="34"/>
      <c r="L451" s="35"/>
      <c r="M451" s="162"/>
      <c r="N451" s="163"/>
      <c r="O451" s="55"/>
      <c r="P451" s="55"/>
      <c r="Q451" s="55"/>
      <c r="R451" s="55"/>
      <c r="S451" s="55"/>
      <c r="T451" s="56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9" t="s">
        <v>120</v>
      </c>
      <c r="AU451" s="19" t="s">
        <v>81</v>
      </c>
    </row>
    <row r="452" spans="2:51" s="13" customFormat="1" ht="12">
      <c r="B452" s="164"/>
      <c r="D452" s="159" t="s">
        <v>191</v>
      </c>
      <c r="E452" s="165" t="s">
        <v>3</v>
      </c>
      <c r="F452" s="166" t="s">
        <v>692</v>
      </c>
      <c r="H452" s="167">
        <v>50.505</v>
      </c>
      <c r="I452" s="168"/>
      <c r="L452" s="164"/>
      <c r="M452" s="169"/>
      <c r="N452" s="170"/>
      <c r="O452" s="170"/>
      <c r="P452" s="170"/>
      <c r="Q452" s="170"/>
      <c r="R452" s="170"/>
      <c r="S452" s="170"/>
      <c r="T452" s="171"/>
      <c r="AT452" s="165" t="s">
        <v>191</v>
      </c>
      <c r="AU452" s="165" t="s">
        <v>81</v>
      </c>
      <c r="AV452" s="13" t="s">
        <v>81</v>
      </c>
      <c r="AW452" s="13" t="s">
        <v>33</v>
      </c>
      <c r="AX452" s="13" t="s">
        <v>79</v>
      </c>
      <c r="AY452" s="165" t="s">
        <v>182</v>
      </c>
    </row>
    <row r="453" spans="1:65" s="2" customFormat="1" ht="22.8">
      <c r="A453" s="34"/>
      <c r="B453" s="145"/>
      <c r="C453" s="146" t="s">
        <v>693</v>
      </c>
      <c r="D453" s="146" t="s">
        <v>184</v>
      </c>
      <c r="E453" s="147" t="s">
        <v>694</v>
      </c>
      <c r="F453" s="148" t="s">
        <v>695</v>
      </c>
      <c r="G453" s="149" t="s">
        <v>113</v>
      </c>
      <c r="H453" s="150">
        <v>42.71</v>
      </c>
      <c r="I453" s="151"/>
      <c r="J453" s="152">
        <f>ROUND(I453*H453,2)</f>
        <v>0</v>
      </c>
      <c r="K453" s="148" t="s">
        <v>188</v>
      </c>
      <c r="L453" s="35"/>
      <c r="M453" s="153" t="s">
        <v>3</v>
      </c>
      <c r="N453" s="154" t="s">
        <v>43</v>
      </c>
      <c r="O453" s="55"/>
      <c r="P453" s="155">
        <f>O453*H453</f>
        <v>0</v>
      </c>
      <c r="Q453" s="155">
        <v>0</v>
      </c>
      <c r="R453" s="155">
        <f>Q453*H453</f>
        <v>0</v>
      </c>
      <c r="S453" s="155">
        <v>0</v>
      </c>
      <c r="T453" s="156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57" t="s">
        <v>261</v>
      </c>
      <c r="AT453" s="157" t="s">
        <v>184</v>
      </c>
      <c r="AU453" s="157" t="s">
        <v>81</v>
      </c>
      <c r="AY453" s="19" t="s">
        <v>182</v>
      </c>
      <c r="BE453" s="158">
        <f>IF(N453="základní",J453,0)</f>
        <v>0</v>
      </c>
      <c r="BF453" s="158">
        <f>IF(N453="snížená",J453,0)</f>
        <v>0</v>
      </c>
      <c r="BG453" s="158">
        <f>IF(N453="zákl. přenesená",J453,0)</f>
        <v>0</v>
      </c>
      <c r="BH453" s="158">
        <f>IF(N453="sníž. přenesená",J453,0)</f>
        <v>0</v>
      </c>
      <c r="BI453" s="158">
        <f>IF(N453="nulová",J453,0)</f>
        <v>0</v>
      </c>
      <c r="BJ453" s="19" t="s">
        <v>79</v>
      </c>
      <c r="BK453" s="158">
        <f>ROUND(I453*H453,2)</f>
        <v>0</v>
      </c>
      <c r="BL453" s="19" t="s">
        <v>261</v>
      </c>
      <c r="BM453" s="157" t="s">
        <v>696</v>
      </c>
    </row>
    <row r="454" spans="1:47" s="2" customFormat="1" ht="19.2">
      <c r="A454" s="34"/>
      <c r="B454" s="35"/>
      <c r="C454" s="34"/>
      <c r="D454" s="159" t="s">
        <v>120</v>
      </c>
      <c r="E454" s="34"/>
      <c r="F454" s="160" t="s">
        <v>695</v>
      </c>
      <c r="G454" s="34"/>
      <c r="H454" s="34"/>
      <c r="I454" s="161"/>
      <c r="J454" s="34"/>
      <c r="K454" s="34"/>
      <c r="L454" s="35"/>
      <c r="M454" s="162"/>
      <c r="N454" s="163"/>
      <c r="O454" s="55"/>
      <c r="P454" s="55"/>
      <c r="Q454" s="55"/>
      <c r="R454" s="55"/>
      <c r="S454" s="55"/>
      <c r="T454" s="56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T454" s="19" t="s">
        <v>120</v>
      </c>
      <c r="AU454" s="19" t="s">
        <v>81</v>
      </c>
    </row>
    <row r="455" spans="2:51" s="13" customFormat="1" ht="12">
      <c r="B455" s="164"/>
      <c r="D455" s="159" t="s">
        <v>191</v>
      </c>
      <c r="E455" s="165" t="s">
        <v>3</v>
      </c>
      <c r="F455" s="166" t="s">
        <v>646</v>
      </c>
      <c r="H455" s="167">
        <v>42.71</v>
      </c>
      <c r="I455" s="168"/>
      <c r="L455" s="164"/>
      <c r="M455" s="169"/>
      <c r="N455" s="170"/>
      <c r="O455" s="170"/>
      <c r="P455" s="170"/>
      <c r="Q455" s="170"/>
      <c r="R455" s="170"/>
      <c r="S455" s="170"/>
      <c r="T455" s="171"/>
      <c r="AT455" s="165" t="s">
        <v>191</v>
      </c>
      <c r="AU455" s="165" t="s">
        <v>81</v>
      </c>
      <c r="AV455" s="13" t="s">
        <v>81</v>
      </c>
      <c r="AW455" s="13" t="s">
        <v>33</v>
      </c>
      <c r="AX455" s="13" t="s">
        <v>79</v>
      </c>
      <c r="AY455" s="165" t="s">
        <v>182</v>
      </c>
    </row>
    <row r="456" spans="1:65" s="2" customFormat="1" ht="22.8">
      <c r="A456" s="34"/>
      <c r="B456" s="145"/>
      <c r="C456" s="146" t="s">
        <v>697</v>
      </c>
      <c r="D456" s="146" t="s">
        <v>184</v>
      </c>
      <c r="E456" s="147" t="s">
        <v>698</v>
      </c>
      <c r="F456" s="148" t="s">
        <v>699</v>
      </c>
      <c r="G456" s="149" t="s">
        <v>113</v>
      </c>
      <c r="H456" s="150">
        <v>14.15</v>
      </c>
      <c r="I456" s="151"/>
      <c r="J456" s="152">
        <f>ROUND(I456*H456,2)</f>
        <v>0</v>
      </c>
      <c r="K456" s="148" t="s">
        <v>188</v>
      </c>
      <c r="L456" s="35"/>
      <c r="M456" s="153" t="s">
        <v>3</v>
      </c>
      <c r="N456" s="154" t="s">
        <v>43</v>
      </c>
      <c r="O456" s="55"/>
      <c r="P456" s="155">
        <f>O456*H456</f>
        <v>0</v>
      </c>
      <c r="Q456" s="155">
        <v>0</v>
      </c>
      <c r="R456" s="155">
        <f>Q456*H456</f>
        <v>0</v>
      </c>
      <c r="S456" s="155">
        <v>0</v>
      </c>
      <c r="T456" s="156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57" t="s">
        <v>261</v>
      </c>
      <c r="AT456" s="157" t="s">
        <v>184</v>
      </c>
      <c r="AU456" s="157" t="s">
        <v>81</v>
      </c>
      <c r="AY456" s="19" t="s">
        <v>182</v>
      </c>
      <c r="BE456" s="158">
        <f>IF(N456="základní",J456,0)</f>
        <v>0</v>
      </c>
      <c r="BF456" s="158">
        <f>IF(N456="snížená",J456,0)</f>
        <v>0</v>
      </c>
      <c r="BG456" s="158">
        <f>IF(N456="zákl. přenesená",J456,0)</f>
        <v>0</v>
      </c>
      <c r="BH456" s="158">
        <f>IF(N456="sníž. přenesená",J456,0)</f>
        <v>0</v>
      </c>
      <c r="BI456" s="158">
        <f>IF(N456="nulová",J456,0)</f>
        <v>0</v>
      </c>
      <c r="BJ456" s="19" t="s">
        <v>79</v>
      </c>
      <c r="BK456" s="158">
        <f>ROUND(I456*H456,2)</f>
        <v>0</v>
      </c>
      <c r="BL456" s="19" t="s">
        <v>261</v>
      </c>
      <c r="BM456" s="157" t="s">
        <v>700</v>
      </c>
    </row>
    <row r="457" spans="1:47" s="2" customFormat="1" ht="12">
      <c r="A457" s="34"/>
      <c r="B457" s="35"/>
      <c r="C457" s="34"/>
      <c r="D457" s="159" t="s">
        <v>120</v>
      </c>
      <c r="E457" s="34"/>
      <c r="F457" s="160" t="s">
        <v>699</v>
      </c>
      <c r="G457" s="34"/>
      <c r="H457" s="34"/>
      <c r="I457" s="161"/>
      <c r="J457" s="34"/>
      <c r="K457" s="34"/>
      <c r="L457" s="35"/>
      <c r="M457" s="162"/>
      <c r="N457" s="163"/>
      <c r="O457" s="55"/>
      <c r="P457" s="55"/>
      <c r="Q457" s="55"/>
      <c r="R457" s="55"/>
      <c r="S457" s="55"/>
      <c r="T457" s="56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T457" s="19" t="s">
        <v>120</v>
      </c>
      <c r="AU457" s="19" t="s">
        <v>81</v>
      </c>
    </row>
    <row r="458" spans="2:51" s="13" customFormat="1" ht="12">
      <c r="B458" s="164"/>
      <c r="D458" s="159" t="s">
        <v>191</v>
      </c>
      <c r="E458" s="165" t="s">
        <v>3</v>
      </c>
      <c r="F458" s="166" t="s">
        <v>701</v>
      </c>
      <c r="H458" s="167">
        <v>9.35</v>
      </c>
      <c r="I458" s="168"/>
      <c r="L458" s="164"/>
      <c r="M458" s="169"/>
      <c r="N458" s="170"/>
      <c r="O458" s="170"/>
      <c r="P458" s="170"/>
      <c r="Q458" s="170"/>
      <c r="R458" s="170"/>
      <c r="S458" s="170"/>
      <c r="T458" s="171"/>
      <c r="AT458" s="165" t="s">
        <v>191</v>
      </c>
      <c r="AU458" s="165" t="s">
        <v>81</v>
      </c>
      <c r="AV458" s="13" t="s">
        <v>81</v>
      </c>
      <c r="AW458" s="13" t="s">
        <v>33</v>
      </c>
      <c r="AX458" s="13" t="s">
        <v>72</v>
      </c>
      <c r="AY458" s="165" t="s">
        <v>182</v>
      </c>
    </row>
    <row r="459" spans="2:51" s="13" customFormat="1" ht="12">
      <c r="B459" s="164"/>
      <c r="D459" s="159" t="s">
        <v>191</v>
      </c>
      <c r="E459" s="165" t="s">
        <v>3</v>
      </c>
      <c r="F459" s="166" t="s">
        <v>702</v>
      </c>
      <c r="H459" s="167">
        <v>4.8</v>
      </c>
      <c r="I459" s="168"/>
      <c r="L459" s="164"/>
      <c r="M459" s="169"/>
      <c r="N459" s="170"/>
      <c r="O459" s="170"/>
      <c r="P459" s="170"/>
      <c r="Q459" s="170"/>
      <c r="R459" s="170"/>
      <c r="S459" s="170"/>
      <c r="T459" s="171"/>
      <c r="AT459" s="165" t="s">
        <v>191</v>
      </c>
      <c r="AU459" s="165" t="s">
        <v>81</v>
      </c>
      <c r="AV459" s="13" t="s">
        <v>81</v>
      </c>
      <c r="AW459" s="13" t="s">
        <v>33</v>
      </c>
      <c r="AX459" s="13" t="s">
        <v>72</v>
      </c>
      <c r="AY459" s="165" t="s">
        <v>182</v>
      </c>
    </row>
    <row r="460" spans="2:51" s="14" customFormat="1" ht="12">
      <c r="B460" s="172"/>
      <c r="D460" s="159" t="s">
        <v>191</v>
      </c>
      <c r="E460" s="173" t="s">
        <v>3</v>
      </c>
      <c r="F460" s="174" t="s">
        <v>211</v>
      </c>
      <c r="H460" s="175">
        <v>14.149999999999999</v>
      </c>
      <c r="I460" s="176"/>
      <c r="L460" s="172"/>
      <c r="M460" s="177"/>
      <c r="N460" s="178"/>
      <c r="O460" s="178"/>
      <c r="P460" s="178"/>
      <c r="Q460" s="178"/>
      <c r="R460" s="178"/>
      <c r="S460" s="178"/>
      <c r="T460" s="179"/>
      <c r="AT460" s="173" t="s">
        <v>191</v>
      </c>
      <c r="AU460" s="173" t="s">
        <v>81</v>
      </c>
      <c r="AV460" s="14" t="s">
        <v>189</v>
      </c>
      <c r="AW460" s="14" t="s">
        <v>33</v>
      </c>
      <c r="AX460" s="14" t="s">
        <v>79</v>
      </c>
      <c r="AY460" s="173" t="s">
        <v>182</v>
      </c>
    </row>
    <row r="461" spans="1:65" s="2" customFormat="1" ht="16.5" customHeight="1">
      <c r="A461" s="34"/>
      <c r="B461" s="145"/>
      <c r="C461" s="180" t="s">
        <v>703</v>
      </c>
      <c r="D461" s="180" t="s">
        <v>232</v>
      </c>
      <c r="E461" s="181" t="s">
        <v>704</v>
      </c>
      <c r="F461" s="182" t="s">
        <v>705</v>
      </c>
      <c r="G461" s="183" t="s">
        <v>113</v>
      </c>
      <c r="H461" s="184">
        <v>57.997</v>
      </c>
      <c r="I461" s="185"/>
      <c r="J461" s="186">
        <f>ROUND(I461*H461,2)</f>
        <v>0</v>
      </c>
      <c r="K461" s="182" t="s">
        <v>188</v>
      </c>
      <c r="L461" s="187"/>
      <c r="M461" s="188" t="s">
        <v>3</v>
      </c>
      <c r="N461" s="189" t="s">
        <v>43</v>
      </c>
      <c r="O461" s="55"/>
      <c r="P461" s="155">
        <f>O461*H461</f>
        <v>0</v>
      </c>
      <c r="Q461" s="155">
        <v>0.00125</v>
      </c>
      <c r="R461" s="155">
        <f>Q461*H461</f>
        <v>0.07249625</v>
      </c>
      <c r="S461" s="155">
        <v>0</v>
      </c>
      <c r="T461" s="156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157" t="s">
        <v>347</v>
      </c>
      <c r="AT461" s="157" t="s">
        <v>232</v>
      </c>
      <c r="AU461" s="157" t="s">
        <v>81</v>
      </c>
      <c r="AY461" s="19" t="s">
        <v>182</v>
      </c>
      <c r="BE461" s="158">
        <f>IF(N461="základní",J461,0)</f>
        <v>0</v>
      </c>
      <c r="BF461" s="158">
        <f>IF(N461="snížená",J461,0)</f>
        <v>0</v>
      </c>
      <c r="BG461" s="158">
        <f>IF(N461="zákl. přenesená",J461,0)</f>
        <v>0</v>
      </c>
      <c r="BH461" s="158">
        <f>IF(N461="sníž. přenesená",J461,0)</f>
        <v>0</v>
      </c>
      <c r="BI461" s="158">
        <f>IF(N461="nulová",J461,0)</f>
        <v>0</v>
      </c>
      <c r="BJ461" s="19" t="s">
        <v>79</v>
      </c>
      <c r="BK461" s="158">
        <f>ROUND(I461*H461,2)</f>
        <v>0</v>
      </c>
      <c r="BL461" s="19" t="s">
        <v>261</v>
      </c>
      <c r="BM461" s="157" t="s">
        <v>706</v>
      </c>
    </row>
    <row r="462" spans="1:47" s="2" customFormat="1" ht="12">
      <c r="A462" s="34"/>
      <c r="B462" s="35"/>
      <c r="C462" s="34"/>
      <c r="D462" s="159" t="s">
        <v>120</v>
      </c>
      <c r="E462" s="34"/>
      <c r="F462" s="160" t="s">
        <v>705</v>
      </c>
      <c r="G462" s="34"/>
      <c r="H462" s="34"/>
      <c r="I462" s="161"/>
      <c r="J462" s="34"/>
      <c r="K462" s="34"/>
      <c r="L462" s="35"/>
      <c r="M462" s="162"/>
      <c r="N462" s="163"/>
      <c r="O462" s="55"/>
      <c r="P462" s="55"/>
      <c r="Q462" s="55"/>
      <c r="R462" s="55"/>
      <c r="S462" s="55"/>
      <c r="T462" s="56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T462" s="19" t="s">
        <v>120</v>
      </c>
      <c r="AU462" s="19" t="s">
        <v>81</v>
      </c>
    </row>
    <row r="463" spans="2:51" s="13" customFormat="1" ht="12">
      <c r="B463" s="164"/>
      <c r="D463" s="159" t="s">
        <v>191</v>
      </c>
      <c r="E463" s="165" t="s">
        <v>3</v>
      </c>
      <c r="F463" s="166" t="s">
        <v>707</v>
      </c>
      <c r="H463" s="167">
        <v>56.86</v>
      </c>
      <c r="I463" s="168"/>
      <c r="L463" s="164"/>
      <c r="M463" s="169"/>
      <c r="N463" s="170"/>
      <c r="O463" s="170"/>
      <c r="P463" s="170"/>
      <c r="Q463" s="170"/>
      <c r="R463" s="170"/>
      <c r="S463" s="170"/>
      <c r="T463" s="171"/>
      <c r="AT463" s="165" t="s">
        <v>191</v>
      </c>
      <c r="AU463" s="165" t="s">
        <v>81</v>
      </c>
      <c r="AV463" s="13" t="s">
        <v>81</v>
      </c>
      <c r="AW463" s="13" t="s">
        <v>33</v>
      </c>
      <c r="AX463" s="13" t="s">
        <v>72</v>
      </c>
      <c r="AY463" s="165" t="s">
        <v>182</v>
      </c>
    </row>
    <row r="464" spans="2:51" s="13" customFormat="1" ht="12">
      <c r="B464" s="164"/>
      <c r="D464" s="159" t="s">
        <v>191</v>
      </c>
      <c r="E464" s="165" t="s">
        <v>3</v>
      </c>
      <c r="F464" s="166" t="s">
        <v>708</v>
      </c>
      <c r="H464" s="167">
        <v>57.997</v>
      </c>
      <c r="I464" s="168"/>
      <c r="L464" s="164"/>
      <c r="M464" s="169"/>
      <c r="N464" s="170"/>
      <c r="O464" s="170"/>
      <c r="P464" s="170"/>
      <c r="Q464" s="170"/>
      <c r="R464" s="170"/>
      <c r="S464" s="170"/>
      <c r="T464" s="171"/>
      <c r="AT464" s="165" t="s">
        <v>191</v>
      </c>
      <c r="AU464" s="165" t="s">
        <v>81</v>
      </c>
      <c r="AV464" s="13" t="s">
        <v>81</v>
      </c>
      <c r="AW464" s="13" t="s">
        <v>33</v>
      </c>
      <c r="AX464" s="13" t="s">
        <v>79</v>
      </c>
      <c r="AY464" s="165" t="s">
        <v>182</v>
      </c>
    </row>
    <row r="465" spans="1:65" s="2" customFormat="1" ht="22.8">
      <c r="A465" s="34"/>
      <c r="B465" s="145"/>
      <c r="C465" s="146" t="s">
        <v>709</v>
      </c>
      <c r="D465" s="146" t="s">
        <v>184</v>
      </c>
      <c r="E465" s="147" t="s">
        <v>710</v>
      </c>
      <c r="F465" s="148" t="s">
        <v>711</v>
      </c>
      <c r="G465" s="149" t="s">
        <v>113</v>
      </c>
      <c r="H465" s="150">
        <v>42.71</v>
      </c>
      <c r="I465" s="151"/>
      <c r="J465" s="152">
        <f>ROUND(I465*H465,2)</f>
        <v>0</v>
      </c>
      <c r="K465" s="148" t="s">
        <v>188</v>
      </c>
      <c r="L465" s="35"/>
      <c r="M465" s="153" t="s">
        <v>3</v>
      </c>
      <c r="N465" s="154" t="s">
        <v>43</v>
      </c>
      <c r="O465" s="55"/>
      <c r="P465" s="155">
        <f>O465*H465</f>
        <v>0</v>
      </c>
      <c r="Q465" s="155">
        <v>0</v>
      </c>
      <c r="R465" s="155">
        <f>Q465*H465</f>
        <v>0</v>
      </c>
      <c r="S465" s="155">
        <v>0</v>
      </c>
      <c r="T465" s="156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57" t="s">
        <v>261</v>
      </c>
      <c r="AT465" s="157" t="s">
        <v>184</v>
      </c>
      <c r="AU465" s="157" t="s">
        <v>81</v>
      </c>
      <c r="AY465" s="19" t="s">
        <v>182</v>
      </c>
      <c r="BE465" s="158">
        <f>IF(N465="základní",J465,0)</f>
        <v>0</v>
      </c>
      <c r="BF465" s="158">
        <f>IF(N465="snížená",J465,0)</f>
        <v>0</v>
      </c>
      <c r="BG465" s="158">
        <f>IF(N465="zákl. přenesená",J465,0)</f>
        <v>0</v>
      </c>
      <c r="BH465" s="158">
        <f>IF(N465="sníž. přenesená",J465,0)</f>
        <v>0</v>
      </c>
      <c r="BI465" s="158">
        <f>IF(N465="nulová",J465,0)</f>
        <v>0</v>
      </c>
      <c r="BJ465" s="19" t="s">
        <v>79</v>
      </c>
      <c r="BK465" s="158">
        <f>ROUND(I465*H465,2)</f>
        <v>0</v>
      </c>
      <c r="BL465" s="19" t="s">
        <v>261</v>
      </c>
      <c r="BM465" s="157" t="s">
        <v>712</v>
      </c>
    </row>
    <row r="466" spans="1:47" s="2" customFormat="1" ht="19.2">
      <c r="A466" s="34"/>
      <c r="B466" s="35"/>
      <c r="C466" s="34"/>
      <c r="D466" s="159" t="s">
        <v>120</v>
      </c>
      <c r="E466" s="34"/>
      <c r="F466" s="160" t="s">
        <v>711</v>
      </c>
      <c r="G466" s="34"/>
      <c r="H466" s="34"/>
      <c r="I466" s="161"/>
      <c r="J466" s="34"/>
      <c r="K466" s="34"/>
      <c r="L466" s="35"/>
      <c r="M466" s="162"/>
      <c r="N466" s="163"/>
      <c r="O466" s="55"/>
      <c r="P466" s="55"/>
      <c r="Q466" s="55"/>
      <c r="R466" s="55"/>
      <c r="S466" s="55"/>
      <c r="T466" s="56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T466" s="19" t="s">
        <v>120</v>
      </c>
      <c r="AU466" s="19" t="s">
        <v>81</v>
      </c>
    </row>
    <row r="467" spans="2:51" s="13" customFormat="1" ht="12">
      <c r="B467" s="164"/>
      <c r="D467" s="159" t="s">
        <v>191</v>
      </c>
      <c r="E467" s="165" t="s">
        <v>3</v>
      </c>
      <c r="F467" s="166" t="s">
        <v>713</v>
      </c>
      <c r="H467" s="167">
        <v>42.71</v>
      </c>
      <c r="I467" s="168"/>
      <c r="L467" s="164"/>
      <c r="M467" s="169"/>
      <c r="N467" s="170"/>
      <c r="O467" s="170"/>
      <c r="P467" s="170"/>
      <c r="Q467" s="170"/>
      <c r="R467" s="170"/>
      <c r="S467" s="170"/>
      <c r="T467" s="171"/>
      <c r="AT467" s="165" t="s">
        <v>191</v>
      </c>
      <c r="AU467" s="165" t="s">
        <v>81</v>
      </c>
      <c r="AV467" s="13" t="s">
        <v>81</v>
      </c>
      <c r="AW467" s="13" t="s">
        <v>33</v>
      </c>
      <c r="AX467" s="13" t="s">
        <v>79</v>
      </c>
      <c r="AY467" s="165" t="s">
        <v>182</v>
      </c>
    </row>
    <row r="468" spans="1:65" s="2" customFormat="1" ht="16.5" customHeight="1">
      <c r="A468" s="34"/>
      <c r="B468" s="145"/>
      <c r="C468" s="180" t="s">
        <v>714</v>
      </c>
      <c r="D468" s="180" t="s">
        <v>232</v>
      </c>
      <c r="E468" s="181" t="s">
        <v>715</v>
      </c>
      <c r="F468" s="182" t="s">
        <v>716</v>
      </c>
      <c r="G468" s="183" t="s">
        <v>113</v>
      </c>
      <c r="H468" s="184">
        <v>43.564</v>
      </c>
      <c r="I468" s="185"/>
      <c r="J468" s="186">
        <f>ROUND(I468*H468,2)</f>
        <v>0</v>
      </c>
      <c r="K468" s="182" t="s">
        <v>188</v>
      </c>
      <c r="L468" s="187"/>
      <c r="M468" s="188" t="s">
        <v>3</v>
      </c>
      <c r="N468" s="189" t="s">
        <v>43</v>
      </c>
      <c r="O468" s="55"/>
      <c r="P468" s="155">
        <f>O468*H468</f>
        <v>0</v>
      </c>
      <c r="Q468" s="155">
        <v>0.0005</v>
      </c>
      <c r="R468" s="155">
        <f>Q468*H468</f>
        <v>0.021782</v>
      </c>
      <c r="S468" s="155">
        <v>0</v>
      </c>
      <c r="T468" s="156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57" t="s">
        <v>347</v>
      </c>
      <c r="AT468" s="157" t="s">
        <v>232</v>
      </c>
      <c r="AU468" s="157" t="s">
        <v>81</v>
      </c>
      <c r="AY468" s="19" t="s">
        <v>182</v>
      </c>
      <c r="BE468" s="158">
        <f>IF(N468="základní",J468,0)</f>
        <v>0</v>
      </c>
      <c r="BF468" s="158">
        <f>IF(N468="snížená",J468,0)</f>
        <v>0</v>
      </c>
      <c r="BG468" s="158">
        <f>IF(N468="zákl. přenesená",J468,0)</f>
        <v>0</v>
      </c>
      <c r="BH468" s="158">
        <f>IF(N468="sníž. přenesená",J468,0)</f>
        <v>0</v>
      </c>
      <c r="BI468" s="158">
        <f>IF(N468="nulová",J468,0)</f>
        <v>0</v>
      </c>
      <c r="BJ468" s="19" t="s">
        <v>79</v>
      </c>
      <c r="BK468" s="158">
        <f>ROUND(I468*H468,2)</f>
        <v>0</v>
      </c>
      <c r="BL468" s="19" t="s">
        <v>261</v>
      </c>
      <c r="BM468" s="157" t="s">
        <v>717</v>
      </c>
    </row>
    <row r="469" spans="1:47" s="2" customFormat="1" ht="12">
      <c r="A469" s="34"/>
      <c r="B469" s="35"/>
      <c r="C469" s="34"/>
      <c r="D469" s="159" t="s">
        <v>120</v>
      </c>
      <c r="E469" s="34"/>
      <c r="F469" s="160" t="s">
        <v>716</v>
      </c>
      <c r="G469" s="34"/>
      <c r="H469" s="34"/>
      <c r="I469" s="161"/>
      <c r="J469" s="34"/>
      <c r="K469" s="34"/>
      <c r="L469" s="35"/>
      <c r="M469" s="162"/>
      <c r="N469" s="163"/>
      <c r="O469" s="55"/>
      <c r="P469" s="55"/>
      <c r="Q469" s="55"/>
      <c r="R469" s="55"/>
      <c r="S469" s="55"/>
      <c r="T469" s="56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9" t="s">
        <v>120</v>
      </c>
      <c r="AU469" s="19" t="s">
        <v>81</v>
      </c>
    </row>
    <row r="470" spans="2:51" s="13" customFormat="1" ht="12">
      <c r="B470" s="164"/>
      <c r="D470" s="159" t="s">
        <v>191</v>
      </c>
      <c r="E470" s="165" t="s">
        <v>3</v>
      </c>
      <c r="F470" s="166" t="s">
        <v>718</v>
      </c>
      <c r="H470" s="167">
        <v>43.564</v>
      </c>
      <c r="I470" s="168"/>
      <c r="L470" s="164"/>
      <c r="M470" s="169"/>
      <c r="N470" s="170"/>
      <c r="O470" s="170"/>
      <c r="P470" s="170"/>
      <c r="Q470" s="170"/>
      <c r="R470" s="170"/>
      <c r="S470" s="170"/>
      <c r="T470" s="171"/>
      <c r="AT470" s="165" t="s">
        <v>191</v>
      </c>
      <c r="AU470" s="165" t="s">
        <v>81</v>
      </c>
      <c r="AV470" s="13" t="s">
        <v>81</v>
      </c>
      <c r="AW470" s="13" t="s">
        <v>33</v>
      </c>
      <c r="AX470" s="13" t="s">
        <v>79</v>
      </c>
      <c r="AY470" s="165" t="s">
        <v>182</v>
      </c>
    </row>
    <row r="471" spans="1:65" s="2" customFormat="1" ht="22.8">
      <c r="A471" s="34"/>
      <c r="B471" s="145"/>
      <c r="C471" s="146" t="s">
        <v>719</v>
      </c>
      <c r="D471" s="146" t="s">
        <v>184</v>
      </c>
      <c r="E471" s="147" t="s">
        <v>720</v>
      </c>
      <c r="F471" s="148" t="s">
        <v>721</v>
      </c>
      <c r="G471" s="149" t="s">
        <v>679</v>
      </c>
      <c r="H471" s="198"/>
      <c r="I471" s="151"/>
      <c r="J471" s="152">
        <f>ROUND(I471*H471,2)</f>
        <v>0</v>
      </c>
      <c r="K471" s="148" t="s">
        <v>188</v>
      </c>
      <c r="L471" s="35"/>
      <c r="M471" s="153" t="s">
        <v>3</v>
      </c>
      <c r="N471" s="154" t="s">
        <v>43</v>
      </c>
      <c r="O471" s="55"/>
      <c r="P471" s="155">
        <f>O471*H471</f>
        <v>0</v>
      </c>
      <c r="Q471" s="155">
        <v>0</v>
      </c>
      <c r="R471" s="155">
        <f>Q471*H471</f>
        <v>0</v>
      </c>
      <c r="S471" s="155">
        <v>0</v>
      </c>
      <c r="T471" s="156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157" t="s">
        <v>261</v>
      </c>
      <c r="AT471" s="157" t="s">
        <v>184</v>
      </c>
      <c r="AU471" s="157" t="s">
        <v>81</v>
      </c>
      <c r="AY471" s="19" t="s">
        <v>182</v>
      </c>
      <c r="BE471" s="158">
        <f>IF(N471="základní",J471,0)</f>
        <v>0</v>
      </c>
      <c r="BF471" s="158">
        <f>IF(N471="snížená",J471,0)</f>
        <v>0</v>
      </c>
      <c r="BG471" s="158">
        <f>IF(N471="zákl. přenesená",J471,0)</f>
        <v>0</v>
      </c>
      <c r="BH471" s="158">
        <f>IF(N471="sníž. přenesená",J471,0)</f>
        <v>0</v>
      </c>
      <c r="BI471" s="158">
        <f>IF(N471="nulová",J471,0)</f>
        <v>0</v>
      </c>
      <c r="BJ471" s="19" t="s">
        <v>79</v>
      </c>
      <c r="BK471" s="158">
        <f>ROUND(I471*H471,2)</f>
        <v>0</v>
      </c>
      <c r="BL471" s="19" t="s">
        <v>261</v>
      </c>
      <c r="BM471" s="157" t="s">
        <v>722</v>
      </c>
    </row>
    <row r="472" spans="1:47" s="2" customFormat="1" ht="19.2">
      <c r="A472" s="34"/>
      <c r="B472" s="35"/>
      <c r="C472" s="34"/>
      <c r="D472" s="159" t="s">
        <v>120</v>
      </c>
      <c r="E472" s="34"/>
      <c r="F472" s="160" t="s">
        <v>721</v>
      </c>
      <c r="G472" s="34"/>
      <c r="H472" s="34"/>
      <c r="I472" s="161"/>
      <c r="J472" s="34"/>
      <c r="K472" s="34"/>
      <c r="L472" s="35"/>
      <c r="M472" s="162"/>
      <c r="N472" s="163"/>
      <c r="O472" s="55"/>
      <c r="P472" s="55"/>
      <c r="Q472" s="55"/>
      <c r="R472" s="55"/>
      <c r="S472" s="55"/>
      <c r="T472" s="56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T472" s="19" t="s">
        <v>120</v>
      </c>
      <c r="AU472" s="19" t="s">
        <v>81</v>
      </c>
    </row>
    <row r="473" spans="2:63" s="12" customFormat="1" ht="22.95" customHeight="1">
      <c r="B473" s="132"/>
      <c r="D473" s="133" t="s">
        <v>71</v>
      </c>
      <c r="E473" s="143" t="s">
        <v>723</v>
      </c>
      <c r="F473" s="143" t="s">
        <v>724</v>
      </c>
      <c r="I473" s="135"/>
      <c r="J473" s="144">
        <f>BK473</f>
        <v>0</v>
      </c>
      <c r="L473" s="132"/>
      <c r="M473" s="137"/>
      <c r="N473" s="138"/>
      <c r="O473" s="138"/>
      <c r="P473" s="139">
        <f>SUM(P474:P481)</f>
        <v>0</v>
      </c>
      <c r="Q473" s="138"/>
      <c r="R473" s="139">
        <f>SUM(R474:R481)</f>
        <v>0.00227</v>
      </c>
      <c r="S473" s="138"/>
      <c r="T473" s="140">
        <f>SUM(T474:T481)</f>
        <v>0</v>
      </c>
      <c r="AR473" s="133" t="s">
        <v>81</v>
      </c>
      <c r="AT473" s="141" t="s">
        <v>71</v>
      </c>
      <c r="AU473" s="141" t="s">
        <v>79</v>
      </c>
      <c r="AY473" s="133" t="s">
        <v>182</v>
      </c>
      <c r="BK473" s="142">
        <f>SUM(BK474:BK481)</f>
        <v>0</v>
      </c>
    </row>
    <row r="474" spans="1:65" s="2" customFormat="1" ht="16.5" customHeight="1">
      <c r="A474" s="34"/>
      <c r="B474" s="145"/>
      <c r="C474" s="146" t="s">
        <v>725</v>
      </c>
      <c r="D474" s="146" t="s">
        <v>184</v>
      </c>
      <c r="E474" s="147" t="s">
        <v>726</v>
      </c>
      <c r="F474" s="148" t="s">
        <v>727</v>
      </c>
      <c r="G474" s="149" t="s">
        <v>117</v>
      </c>
      <c r="H474" s="150">
        <v>1.5</v>
      </c>
      <c r="I474" s="151"/>
      <c r="J474" s="152">
        <f>ROUND(I474*H474,2)</f>
        <v>0</v>
      </c>
      <c r="K474" s="148" t="s">
        <v>188</v>
      </c>
      <c r="L474" s="35"/>
      <c r="M474" s="153" t="s">
        <v>3</v>
      </c>
      <c r="N474" s="154" t="s">
        <v>43</v>
      </c>
      <c r="O474" s="55"/>
      <c r="P474" s="155">
        <f>O474*H474</f>
        <v>0</v>
      </c>
      <c r="Q474" s="155">
        <v>0.00121</v>
      </c>
      <c r="R474" s="155">
        <f>Q474*H474</f>
        <v>0.0018149999999999998</v>
      </c>
      <c r="S474" s="155">
        <v>0</v>
      </c>
      <c r="T474" s="156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157" t="s">
        <v>261</v>
      </c>
      <c r="AT474" s="157" t="s">
        <v>184</v>
      </c>
      <c r="AU474" s="157" t="s">
        <v>81</v>
      </c>
      <c r="AY474" s="19" t="s">
        <v>182</v>
      </c>
      <c r="BE474" s="158">
        <f>IF(N474="základní",J474,0)</f>
        <v>0</v>
      </c>
      <c r="BF474" s="158">
        <f>IF(N474="snížená",J474,0)</f>
        <v>0</v>
      </c>
      <c r="BG474" s="158">
        <f>IF(N474="zákl. přenesená",J474,0)</f>
        <v>0</v>
      </c>
      <c r="BH474" s="158">
        <f>IF(N474="sníž. přenesená",J474,0)</f>
        <v>0</v>
      </c>
      <c r="BI474" s="158">
        <f>IF(N474="nulová",J474,0)</f>
        <v>0</v>
      </c>
      <c r="BJ474" s="19" t="s">
        <v>79</v>
      </c>
      <c r="BK474" s="158">
        <f>ROUND(I474*H474,2)</f>
        <v>0</v>
      </c>
      <c r="BL474" s="19" t="s">
        <v>261</v>
      </c>
      <c r="BM474" s="157" t="s">
        <v>728</v>
      </c>
    </row>
    <row r="475" spans="1:47" s="2" customFormat="1" ht="12">
      <c r="A475" s="34"/>
      <c r="B475" s="35"/>
      <c r="C475" s="34"/>
      <c r="D475" s="159" t="s">
        <v>120</v>
      </c>
      <c r="E475" s="34"/>
      <c r="F475" s="160" t="s">
        <v>727</v>
      </c>
      <c r="G475" s="34"/>
      <c r="H475" s="34"/>
      <c r="I475" s="161"/>
      <c r="J475" s="34"/>
      <c r="K475" s="34"/>
      <c r="L475" s="35"/>
      <c r="M475" s="162"/>
      <c r="N475" s="163"/>
      <c r="O475" s="55"/>
      <c r="P475" s="55"/>
      <c r="Q475" s="55"/>
      <c r="R475" s="55"/>
      <c r="S475" s="55"/>
      <c r="T475" s="56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T475" s="19" t="s">
        <v>120</v>
      </c>
      <c r="AU475" s="19" t="s">
        <v>81</v>
      </c>
    </row>
    <row r="476" spans="1:65" s="2" customFormat="1" ht="16.5" customHeight="1">
      <c r="A476" s="34"/>
      <c r="B476" s="145"/>
      <c r="C476" s="146" t="s">
        <v>729</v>
      </c>
      <c r="D476" s="146" t="s">
        <v>184</v>
      </c>
      <c r="E476" s="147" t="s">
        <v>730</v>
      </c>
      <c r="F476" s="148" t="s">
        <v>731</v>
      </c>
      <c r="G476" s="149" t="s">
        <v>117</v>
      </c>
      <c r="H476" s="150">
        <v>1.3</v>
      </c>
      <c r="I476" s="151"/>
      <c r="J476" s="152">
        <f>ROUND(I476*H476,2)</f>
        <v>0</v>
      </c>
      <c r="K476" s="148" t="s">
        <v>188</v>
      </c>
      <c r="L476" s="35"/>
      <c r="M476" s="153" t="s">
        <v>3</v>
      </c>
      <c r="N476" s="154" t="s">
        <v>43</v>
      </c>
      <c r="O476" s="55"/>
      <c r="P476" s="155">
        <f>O476*H476</f>
        <v>0</v>
      </c>
      <c r="Q476" s="155">
        <v>0.00035</v>
      </c>
      <c r="R476" s="155">
        <f>Q476*H476</f>
        <v>0.000455</v>
      </c>
      <c r="S476" s="155">
        <v>0</v>
      </c>
      <c r="T476" s="156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57" t="s">
        <v>261</v>
      </c>
      <c r="AT476" s="157" t="s">
        <v>184</v>
      </c>
      <c r="AU476" s="157" t="s">
        <v>81</v>
      </c>
      <c r="AY476" s="19" t="s">
        <v>182</v>
      </c>
      <c r="BE476" s="158">
        <f>IF(N476="základní",J476,0)</f>
        <v>0</v>
      </c>
      <c r="BF476" s="158">
        <f>IF(N476="snížená",J476,0)</f>
        <v>0</v>
      </c>
      <c r="BG476" s="158">
        <f>IF(N476="zákl. přenesená",J476,0)</f>
        <v>0</v>
      </c>
      <c r="BH476" s="158">
        <f>IF(N476="sníž. přenesená",J476,0)</f>
        <v>0</v>
      </c>
      <c r="BI476" s="158">
        <f>IF(N476="nulová",J476,0)</f>
        <v>0</v>
      </c>
      <c r="BJ476" s="19" t="s">
        <v>79</v>
      </c>
      <c r="BK476" s="158">
        <f>ROUND(I476*H476,2)</f>
        <v>0</v>
      </c>
      <c r="BL476" s="19" t="s">
        <v>261</v>
      </c>
      <c r="BM476" s="157" t="s">
        <v>732</v>
      </c>
    </row>
    <row r="477" spans="1:47" s="2" customFormat="1" ht="12">
      <c r="A477" s="34"/>
      <c r="B477" s="35"/>
      <c r="C477" s="34"/>
      <c r="D477" s="159" t="s">
        <v>120</v>
      </c>
      <c r="E477" s="34"/>
      <c r="F477" s="160" t="s">
        <v>731</v>
      </c>
      <c r="G477" s="34"/>
      <c r="H477" s="34"/>
      <c r="I477" s="161"/>
      <c r="J477" s="34"/>
      <c r="K477" s="34"/>
      <c r="L477" s="35"/>
      <c r="M477" s="162"/>
      <c r="N477" s="163"/>
      <c r="O477" s="55"/>
      <c r="P477" s="55"/>
      <c r="Q477" s="55"/>
      <c r="R477" s="55"/>
      <c r="S477" s="55"/>
      <c r="T477" s="56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T477" s="19" t="s">
        <v>120</v>
      </c>
      <c r="AU477" s="19" t="s">
        <v>81</v>
      </c>
    </row>
    <row r="478" spans="1:65" s="2" customFormat="1" ht="16.5" customHeight="1">
      <c r="A478" s="34"/>
      <c r="B478" s="145"/>
      <c r="C478" s="146" t="s">
        <v>733</v>
      </c>
      <c r="D478" s="146" t="s">
        <v>184</v>
      </c>
      <c r="E478" s="147" t="s">
        <v>734</v>
      </c>
      <c r="F478" s="148" t="s">
        <v>735</v>
      </c>
      <c r="G478" s="149" t="s">
        <v>117</v>
      </c>
      <c r="H478" s="150">
        <v>2.8</v>
      </c>
      <c r="I478" s="151"/>
      <c r="J478" s="152">
        <f>ROUND(I478*H478,2)</f>
        <v>0</v>
      </c>
      <c r="K478" s="148" t="s">
        <v>188</v>
      </c>
      <c r="L478" s="35"/>
      <c r="M478" s="153" t="s">
        <v>3</v>
      </c>
      <c r="N478" s="154" t="s">
        <v>43</v>
      </c>
      <c r="O478" s="55"/>
      <c r="P478" s="155">
        <f>O478*H478</f>
        <v>0</v>
      </c>
      <c r="Q478" s="155">
        <v>0</v>
      </c>
      <c r="R478" s="155">
        <f>Q478*H478</f>
        <v>0</v>
      </c>
      <c r="S478" s="155">
        <v>0</v>
      </c>
      <c r="T478" s="156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57" t="s">
        <v>261</v>
      </c>
      <c r="AT478" s="157" t="s">
        <v>184</v>
      </c>
      <c r="AU478" s="157" t="s">
        <v>81</v>
      </c>
      <c r="AY478" s="19" t="s">
        <v>182</v>
      </c>
      <c r="BE478" s="158">
        <f>IF(N478="základní",J478,0)</f>
        <v>0</v>
      </c>
      <c r="BF478" s="158">
        <f>IF(N478="snížená",J478,0)</f>
        <v>0</v>
      </c>
      <c r="BG478" s="158">
        <f>IF(N478="zákl. přenesená",J478,0)</f>
        <v>0</v>
      </c>
      <c r="BH478" s="158">
        <f>IF(N478="sníž. přenesená",J478,0)</f>
        <v>0</v>
      </c>
      <c r="BI478" s="158">
        <f>IF(N478="nulová",J478,0)</f>
        <v>0</v>
      </c>
      <c r="BJ478" s="19" t="s">
        <v>79</v>
      </c>
      <c r="BK478" s="158">
        <f>ROUND(I478*H478,2)</f>
        <v>0</v>
      </c>
      <c r="BL478" s="19" t="s">
        <v>261</v>
      </c>
      <c r="BM478" s="157" t="s">
        <v>736</v>
      </c>
    </row>
    <row r="479" spans="1:47" s="2" customFormat="1" ht="12">
      <c r="A479" s="34"/>
      <c r="B479" s="35"/>
      <c r="C479" s="34"/>
      <c r="D479" s="159" t="s">
        <v>120</v>
      </c>
      <c r="E479" s="34"/>
      <c r="F479" s="160" t="s">
        <v>735</v>
      </c>
      <c r="G479" s="34"/>
      <c r="H479" s="34"/>
      <c r="I479" s="161"/>
      <c r="J479" s="34"/>
      <c r="K479" s="34"/>
      <c r="L479" s="35"/>
      <c r="M479" s="162"/>
      <c r="N479" s="163"/>
      <c r="O479" s="55"/>
      <c r="P479" s="55"/>
      <c r="Q479" s="55"/>
      <c r="R479" s="55"/>
      <c r="S479" s="55"/>
      <c r="T479" s="56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T479" s="19" t="s">
        <v>120</v>
      </c>
      <c r="AU479" s="19" t="s">
        <v>81</v>
      </c>
    </row>
    <row r="480" spans="1:65" s="2" customFormat="1" ht="22.8">
      <c r="A480" s="34"/>
      <c r="B480" s="145"/>
      <c r="C480" s="146" t="s">
        <v>737</v>
      </c>
      <c r="D480" s="146" t="s">
        <v>184</v>
      </c>
      <c r="E480" s="147" t="s">
        <v>738</v>
      </c>
      <c r="F480" s="148" t="s">
        <v>739</v>
      </c>
      <c r="G480" s="149" t="s">
        <v>679</v>
      </c>
      <c r="H480" s="198"/>
      <c r="I480" s="151"/>
      <c r="J480" s="152">
        <f>ROUND(I480*H480,2)</f>
        <v>0</v>
      </c>
      <c r="K480" s="148" t="s">
        <v>188</v>
      </c>
      <c r="L480" s="35"/>
      <c r="M480" s="153" t="s">
        <v>3</v>
      </c>
      <c r="N480" s="154" t="s">
        <v>43</v>
      </c>
      <c r="O480" s="55"/>
      <c r="P480" s="155">
        <f>O480*H480</f>
        <v>0</v>
      </c>
      <c r="Q480" s="155">
        <v>0</v>
      </c>
      <c r="R480" s="155">
        <f>Q480*H480</f>
        <v>0</v>
      </c>
      <c r="S480" s="155">
        <v>0</v>
      </c>
      <c r="T480" s="156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57" t="s">
        <v>261</v>
      </c>
      <c r="AT480" s="157" t="s">
        <v>184</v>
      </c>
      <c r="AU480" s="157" t="s">
        <v>81</v>
      </c>
      <c r="AY480" s="19" t="s">
        <v>182</v>
      </c>
      <c r="BE480" s="158">
        <f>IF(N480="základní",J480,0)</f>
        <v>0</v>
      </c>
      <c r="BF480" s="158">
        <f>IF(N480="snížená",J480,0)</f>
        <v>0</v>
      </c>
      <c r="BG480" s="158">
        <f>IF(N480="zákl. přenesená",J480,0)</f>
        <v>0</v>
      </c>
      <c r="BH480" s="158">
        <f>IF(N480="sníž. přenesená",J480,0)</f>
        <v>0</v>
      </c>
      <c r="BI480" s="158">
        <f>IF(N480="nulová",J480,0)</f>
        <v>0</v>
      </c>
      <c r="BJ480" s="19" t="s">
        <v>79</v>
      </c>
      <c r="BK480" s="158">
        <f>ROUND(I480*H480,2)</f>
        <v>0</v>
      </c>
      <c r="BL480" s="19" t="s">
        <v>261</v>
      </c>
      <c r="BM480" s="157" t="s">
        <v>740</v>
      </c>
    </row>
    <row r="481" spans="1:47" s="2" customFormat="1" ht="19.2">
      <c r="A481" s="34"/>
      <c r="B481" s="35"/>
      <c r="C481" s="34"/>
      <c r="D481" s="159" t="s">
        <v>120</v>
      </c>
      <c r="E481" s="34"/>
      <c r="F481" s="160" t="s">
        <v>739</v>
      </c>
      <c r="G481" s="34"/>
      <c r="H481" s="34"/>
      <c r="I481" s="161"/>
      <c r="J481" s="34"/>
      <c r="K481" s="34"/>
      <c r="L481" s="35"/>
      <c r="M481" s="162"/>
      <c r="N481" s="163"/>
      <c r="O481" s="55"/>
      <c r="P481" s="55"/>
      <c r="Q481" s="55"/>
      <c r="R481" s="55"/>
      <c r="S481" s="55"/>
      <c r="T481" s="56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T481" s="19" t="s">
        <v>120</v>
      </c>
      <c r="AU481" s="19" t="s">
        <v>81</v>
      </c>
    </row>
    <row r="482" spans="2:63" s="12" customFormat="1" ht="22.95" customHeight="1">
      <c r="B482" s="132"/>
      <c r="D482" s="133" t="s">
        <v>71</v>
      </c>
      <c r="E482" s="143" t="s">
        <v>741</v>
      </c>
      <c r="F482" s="143" t="s">
        <v>742</v>
      </c>
      <c r="I482" s="135"/>
      <c r="J482" s="144">
        <f>BK482</f>
        <v>0</v>
      </c>
      <c r="L482" s="132"/>
      <c r="M482" s="137"/>
      <c r="N482" s="138"/>
      <c r="O482" s="138"/>
      <c r="P482" s="139">
        <f>SUM(P483:P500)</f>
        <v>0</v>
      </c>
      <c r="Q482" s="138"/>
      <c r="R482" s="139">
        <f>SUM(R483:R500)</f>
        <v>0.023332999999999996</v>
      </c>
      <c r="S482" s="138"/>
      <c r="T482" s="140">
        <f>SUM(T483:T500)</f>
        <v>0</v>
      </c>
      <c r="AR482" s="133" t="s">
        <v>81</v>
      </c>
      <c r="AT482" s="141" t="s">
        <v>71</v>
      </c>
      <c r="AU482" s="141" t="s">
        <v>79</v>
      </c>
      <c r="AY482" s="133" t="s">
        <v>182</v>
      </c>
      <c r="BK482" s="142">
        <f>SUM(BK483:BK500)</f>
        <v>0</v>
      </c>
    </row>
    <row r="483" spans="1:65" s="2" customFormat="1" ht="21.75" customHeight="1">
      <c r="A483" s="34"/>
      <c r="B483" s="145"/>
      <c r="C483" s="146" t="s">
        <v>743</v>
      </c>
      <c r="D483" s="146" t="s">
        <v>184</v>
      </c>
      <c r="E483" s="147" t="s">
        <v>744</v>
      </c>
      <c r="F483" s="148" t="s">
        <v>745</v>
      </c>
      <c r="G483" s="149" t="s">
        <v>117</v>
      </c>
      <c r="H483" s="150">
        <v>3.3</v>
      </c>
      <c r="I483" s="151"/>
      <c r="J483" s="152">
        <f>ROUND(I483*H483,2)</f>
        <v>0</v>
      </c>
      <c r="K483" s="148" t="s">
        <v>188</v>
      </c>
      <c r="L483" s="35"/>
      <c r="M483" s="153" t="s">
        <v>3</v>
      </c>
      <c r="N483" s="154" t="s">
        <v>43</v>
      </c>
      <c r="O483" s="55"/>
      <c r="P483" s="155">
        <f>O483*H483</f>
        <v>0</v>
      </c>
      <c r="Q483" s="155">
        <v>0.00066</v>
      </c>
      <c r="R483" s="155">
        <f>Q483*H483</f>
        <v>0.002178</v>
      </c>
      <c r="S483" s="155">
        <v>0</v>
      </c>
      <c r="T483" s="156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57" t="s">
        <v>261</v>
      </c>
      <c r="AT483" s="157" t="s">
        <v>184</v>
      </c>
      <c r="AU483" s="157" t="s">
        <v>81</v>
      </c>
      <c r="AY483" s="19" t="s">
        <v>182</v>
      </c>
      <c r="BE483" s="158">
        <f>IF(N483="základní",J483,0)</f>
        <v>0</v>
      </c>
      <c r="BF483" s="158">
        <f>IF(N483="snížená",J483,0)</f>
        <v>0</v>
      </c>
      <c r="BG483" s="158">
        <f>IF(N483="zákl. přenesená",J483,0)</f>
        <v>0</v>
      </c>
      <c r="BH483" s="158">
        <f>IF(N483="sníž. přenesená",J483,0)</f>
        <v>0</v>
      </c>
      <c r="BI483" s="158">
        <f>IF(N483="nulová",J483,0)</f>
        <v>0</v>
      </c>
      <c r="BJ483" s="19" t="s">
        <v>79</v>
      </c>
      <c r="BK483" s="158">
        <f>ROUND(I483*H483,2)</f>
        <v>0</v>
      </c>
      <c r="BL483" s="19" t="s">
        <v>261</v>
      </c>
      <c r="BM483" s="157" t="s">
        <v>746</v>
      </c>
    </row>
    <row r="484" spans="1:47" s="2" customFormat="1" ht="12">
      <c r="A484" s="34"/>
      <c r="B484" s="35"/>
      <c r="C484" s="34"/>
      <c r="D484" s="159" t="s">
        <v>120</v>
      </c>
      <c r="E484" s="34"/>
      <c r="F484" s="160" t="s">
        <v>745</v>
      </c>
      <c r="G484" s="34"/>
      <c r="H484" s="34"/>
      <c r="I484" s="161"/>
      <c r="J484" s="34"/>
      <c r="K484" s="34"/>
      <c r="L484" s="35"/>
      <c r="M484" s="162"/>
      <c r="N484" s="163"/>
      <c r="O484" s="55"/>
      <c r="P484" s="55"/>
      <c r="Q484" s="55"/>
      <c r="R484" s="55"/>
      <c r="S484" s="55"/>
      <c r="T484" s="56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T484" s="19" t="s">
        <v>120</v>
      </c>
      <c r="AU484" s="19" t="s">
        <v>81</v>
      </c>
    </row>
    <row r="485" spans="1:65" s="2" customFormat="1" ht="21.75" customHeight="1">
      <c r="A485" s="34"/>
      <c r="B485" s="145"/>
      <c r="C485" s="146" t="s">
        <v>747</v>
      </c>
      <c r="D485" s="146" t="s">
        <v>184</v>
      </c>
      <c r="E485" s="147" t="s">
        <v>748</v>
      </c>
      <c r="F485" s="148" t="s">
        <v>749</v>
      </c>
      <c r="G485" s="149" t="s">
        <v>117</v>
      </c>
      <c r="H485" s="150">
        <v>11</v>
      </c>
      <c r="I485" s="151"/>
      <c r="J485" s="152">
        <f>ROUND(I485*H485,2)</f>
        <v>0</v>
      </c>
      <c r="K485" s="148" t="s">
        <v>188</v>
      </c>
      <c r="L485" s="35"/>
      <c r="M485" s="153" t="s">
        <v>3</v>
      </c>
      <c r="N485" s="154" t="s">
        <v>43</v>
      </c>
      <c r="O485" s="55"/>
      <c r="P485" s="155">
        <f>O485*H485</f>
        <v>0</v>
      </c>
      <c r="Q485" s="155">
        <v>0.00091</v>
      </c>
      <c r="R485" s="155">
        <f>Q485*H485</f>
        <v>0.01001</v>
      </c>
      <c r="S485" s="155">
        <v>0</v>
      </c>
      <c r="T485" s="156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157" t="s">
        <v>261</v>
      </c>
      <c r="AT485" s="157" t="s">
        <v>184</v>
      </c>
      <c r="AU485" s="157" t="s">
        <v>81</v>
      </c>
      <c r="AY485" s="19" t="s">
        <v>182</v>
      </c>
      <c r="BE485" s="158">
        <f>IF(N485="základní",J485,0)</f>
        <v>0</v>
      </c>
      <c r="BF485" s="158">
        <f>IF(N485="snížená",J485,0)</f>
        <v>0</v>
      </c>
      <c r="BG485" s="158">
        <f>IF(N485="zákl. přenesená",J485,0)</f>
        <v>0</v>
      </c>
      <c r="BH485" s="158">
        <f>IF(N485="sníž. přenesená",J485,0)</f>
        <v>0</v>
      </c>
      <c r="BI485" s="158">
        <f>IF(N485="nulová",J485,0)</f>
        <v>0</v>
      </c>
      <c r="BJ485" s="19" t="s">
        <v>79</v>
      </c>
      <c r="BK485" s="158">
        <f>ROUND(I485*H485,2)</f>
        <v>0</v>
      </c>
      <c r="BL485" s="19" t="s">
        <v>261</v>
      </c>
      <c r="BM485" s="157" t="s">
        <v>750</v>
      </c>
    </row>
    <row r="486" spans="1:47" s="2" customFormat="1" ht="12">
      <c r="A486" s="34"/>
      <c r="B486" s="35"/>
      <c r="C486" s="34"/>
      <c r="D486" s="159" t="s">
        <v>120</v>
      </c>
      <c r="E486" s="34"/>
      <c r="F486" s="160" t="s">
        <v>749</v>
      </c>
      <c r="G486" s="34"/>
      <c r="H486" s="34"/>
      <c r="I486" s="161"/>
      <c r="J486" s="34"/>
      <c r="K486" s="34"/>
      <c r="L486" s="35"/>
      <c r="M486" s="162"/>
      <c r="N486" s="163"/>
      <c r="O486" s="55"/>
      <c r="P486" s="55"/>
      <c r="Q486" s="55"/>
      <c r="R486" s="55"/>
      <c r="S486" s="55"/>
      <c r="T486" s="56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T486" s="19" t="s">
        <v>120</v>
      </c>
      <c r="AU486" s="19" t="s">
        <v>81</v>
      </c>
    </row>
    <row r="487" spans="1:65" s="2" customFormat="1" ht="21.75" customHeight="1">
      <c r="A487" s="34"/>
      <c r="B487" s="145"/>
      <c r="C487" s="146" t="s">
        <v>751</v>
      </c>
      <c r="D487" s="146" t="s">
        <v>184</v>
      </c>
      <c r="E487" s="147" t="s">
        <v>752</v>
      </c>
      <c r="F487" s="148" t="s">
        <v>753</v>
      </c>
      <c r="G487" s="149" t="s">
        <v>117</v>
      </c>
      <c r="H487" s="150">
        <v>3.5</v>
      </c>
      <c r="I487" s="151"/>
      <c r="J487" s="152">
        <f>ROUND(I487*H487,2)</f>
        <v>0</v>
      </c>
      <c r="K487" s="148" t="s">
        <v>188</v>
      </c>
      <c r="L487" s="35"/>
      <c r="M487" s="153" t="s">
        <v>3</v>
      </c>
      <c r="N487" s="154" t="s">
        <v>43</v>
      </c>
      <c r="O487" s="55"/>
      <c r="P487" s="155">
        <f>O487*H487</f>
        <v>0</v>
      </c>
      <c r="Q487" s="155">
        <v>0.00119</v>
      </c>
      <c r="R487" s="155">
        <f>Q487*H487</f>
        <v>0.004165</v>
      </c>
      <c r="S487" s="155">
        <v>0</v>
      </c>
      <c r="T487" s="156">
        <f>S487*H487</f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57" t="s">
        <v>261</v>
      </c>
      <c r="AT487" s="157" t="s">
        <v>184</v>
      </c>
      <c r="AU487" s="157" t="s">
        <v>81</v>
      </c>
      <c r="AY487" s="19" t="s">
        <v>182</v>
      </c>
      <c r="BE487" s="158">
        <f>IF(N487="základní",J487,0)</f>
        <v>0</v>
      </c>
      <c r="BF487" s="158">
        <f>IF(N487="snížená",J487,0)</f>
        <v>0</v>
      </c>
      <c r="BG487" s="158">
        <f>IF(N487="zákl. přenesená",J487,0)</f>
        <v>0</v>
      </c>
      <c r="BH487" s="158">
        <f>IF(N487="sníž. přenesená",J487,0)</f>
        <v>0</v>
      </c>
      <c r="BI487" s="158">
        <f>IF(N487="nulová",J487,0)</f>
        <v>0</v>
      </c>
      <c r="BJ487" s="19" t="s">
        <v>79</v>
      </c>
      <c r="BK487" s="158">
        <f>ROUND(I487*H487,2)</f>
        <v>0</v>
      </c>
      <c r="BL487" s="19" t="s">
        <v>261</v>
      </c>
      <c r="BM487" s="157" t="s">
        <v>754</v>
      </c>
    </row>
    <row r="488" spans="1:47" s="2" customFormat="1" ht="12">
      <c r="A488" s="34"/>
      <c r="B488" s="35"/>
      <c r="C488" s="34"/>
      <c r="D488" s="159" t="s">
        <v>120</v>
      </c>
      <c r="E488" s="34"/>
      <c r="F488" s="160" t="s">
        <v>753</v>
      </c>
      <c r="G488" s="34"/>
      <c r="H488" s="34"/>
      <c r="I488" s="161"/>
      <c r="J488" s="34"/>
      <c r="K488" s="34"/>
      <c r="L488" s="35"/>
      <c r="M488" s="162"/>
      <c r="N488" s="163"/>
      <c r="O488" s="55"/>
      <c r="P488" s="55"/>
      <c r="Q488" s="55"/>
      <c r="R488" s="55"/>
      <c r="S488" s="55"/>
      <c r="T488" s="56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T488" s="19" t="s">
        <v>120</v>
      </c>
      <c r="AU488" s="19" t="s">
        <v>81</v>
      </c>
    </row>
    <row r="489" spans="1:65" s="2" customFormat="1" ht="22.8">
      <c r="A489" s="34"/>
      <c r="B489" s="145"/>
      <c r="C489" s="146" t="s">
        <v>755</v>
      </c>
      <c r="D489" s="146" t="s">
        <v>184</v>
      </c>
      <c r="E489" s="147" t="s">
        <v>756</v>
      </c>
      <c r="F489" s="148" t="s">
        <v>757</v>
      </c>
      <c r="G489" s="149" t="s">
        <v>117</v>
      </c>
      <c r="H489" s="150">
        <v>3.3</v>
      </c>
      <c r="I489" s="151"/>
      <c r="J489" s="152">
        <f>ROUND(I489*H489,2)</f>
        <v>0</v>
      </c>
      <c r="K489" s="148" t="s">
        <v>188</v>
      </c>
      <c r="L489" s="35"/>
      <c r="M489" s="153" t="s">
        <v>3</v>
      </c>
      <c r="N489" s="154" t="s">
        <v>43</v>
      </c>
      <c r="O489" s="55"/>
      <c r="P489" s="155">
        <f>O489*H489</f>
        <v>0</v>
      </c>
      <c r="Q489" s="155">
        <v>5E-05</v>
      </c>
      <c r="R489" s="155">
        <f>Q489*H489</f>
        <v>0.000165</v>
      </c>
      <c r="S489" s="155">
        <v>0</v>
      </c>
      <c r="T489" s="156">
        <f>S489*H489</f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157" t="s">
        <v>261</v>
      </c>
      <c r="AT489" s="157" t="s">
        <v>184</v>
      </c>
      <c r="AU489" s="157" t="s">
        <v>81</v>
      </c>
      <c r="AY489" s="19" t="s">
        <v>182</v>
      </c>
      <c r="BE489" s="158">
        <f>IF(N489="základní",J489,0)</f>
        <v>0</v>
      </c>
      <c r="BF489" s="158">
        <f>IF(N489="snížená",J489,0)</f>
        <v>0</v>
      </c>
      <c r="BG489" s="158">
        <f>IF(N489="zákl. přenesená",J489,0)</f>
        <v>0</v>
      </c>
      <c r="BH489" s="158">
        <f>IF(N489="sníž. přenesená",J489,0)</f>
        <v>0</v>
      </c>
      <c r="BI489" s="158">
        <f>IF(N489="nulová",J489,0)</f>
        <v>0</v>
      </c>
      <c r="BJ489" s="19" t="s">
        <v>79</v>
      </c>
      <c r="BK489" s="158">
        <f>ROUND(I489*H489,2)</f>
        <v>0</v>
      </c>
      <c r="BL489" s="19" t="s">
        <v>261</v>
      </c>
      <c r="BM489" s="157" t="s">
        <v>758</v>
      </c>
    </row>
    <row r="490" spans="1:47" s="2" customFormat="1" ht="19.2">
      <c r="A490" s="34"/>
      <c r="B490" s="35"/>
      <c r="C490" s="34"/>
      <c r="D490" s="159" t="s">
        <v>120</v>
      </c>
      <c r="E490" s="34"/>
      <c r="F490" s="160" t="s">
        <v>757</v>
      </c>
      <c r="G490" s="34"/>
      <c r="H490" s="34"/>
      <c r="I490" s="161"/>
      <c r="J490" s="34"/>
      <c r="K490" s="34"/>
      <c r="L490" s="35"/>
      <c r="M490" s="162"/>
      <c r="N490" s="163"/>
      <c r="O490" s="55"/>
      <c r="P490" s="55"/>
      <c r="Q490" s="55"/>
      <c r="R490" s="55"/>
      <c r="S490" s="55"/>
      <c r="T490" s="56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T490" s="19" t="s">
        <v>120</v>
      </c>
      <c r="AU490" s="19" t="s">
        <v>81</v>
      </c>
    </row>
    <row r="491" spans="1:65" s="2" customFormat="1" ht="33" customHeight="1">
      <c r="A491" s="34"/>
      <c r="B491" s="145"/>
      <c r="C491" s="146" t="s">
        <v>759</v>
      </c>
      <c r="D491" s="146" t="s">
        <v>184</v>
      </c>
      <c r="E491" s="147" t="s">
        <v>760</v>
      </c>
      <c r="F491" s="148" t="s">
        <v>761</v>
      </c>
      <c r="G491" s="149" t="s">
        <v>117</v>
      </c>
      <c r="H491" s="150">
        <v>14.5</v>
      </c>
      <c r="I491" s="151"/>
      <c r="J491" s="152">
        <f>ROUND(I491*H491,2)</f>
        <v>0</v>
      </c>
      <c r="K491" s="148" t="s">
        <v>188</v>
      </c>
      <c r="L491" s="35"/>
      <c r="M491" s="153" t="s">
        <v>3</v>
      </c>
      <c r="N491" s="154" t="s">
        <v>43</v>
      </c>
      <c r="O491" s="55"/>
      <c r="P491" s="155">
        <f>O491*H491</f>
        <v>0</v>
      </c>
      <c r="Q491" s="155">
        <v>7E-05</v>
      </c>
      <c r="R491" s="155">
        <f>Q491*H491</f>
        <v>0.0010149999999999998</v>
      </c>
      <c r="S491" s="155">
        <v>0</v>
      </c>
      <c r="T491" s="156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57" t="s">
        <v>261</v>
      </c>
      <c r="AT491" s="157" t="s">
        <v>184</v>
      </c>
      <c r="AU491" s="157" t="s">
        <v>81</v>
      </c>
      <c r="AY491" s="19" t="s">
        <v>182</v>
      </c>
      <c r="BE491" s="158">
        <f>IF(N491="základní",J491,0)</f>
        <v>0</v>
      </c>
      <c r="BF491" s="158">
        <f>IF(N491="snížená",J491,0)</f>
        <v>0</v>
      </c>
      <c r="BG491" s="158">
        <f>IF(N491="zákl. přenesená",J491,0)</f>
        <v>0</v>
      </c>
      <c r="BH491" s="158">
        <f>IF(N491="sníž. přenesená",J491,0)</f>
        <v>0</v>
      </c>
      <c r="BI491" s="158">
        <f>IF(N491="nulová",J491,0)</f>
        <v>0</v>
      </c>
      <c r="BJ491" s="19" t="s">
        <v>79</v>
      </c>
      <c r="BK491" s="158">
        <f>ROUND(I491*H491,2)</f>
        <v>0</v>
      </c>
      <c r="BL491" s="19" t="s">
        <v>261</v>
      </c>
      <c r="BM491" s="157" t="s">
        <v>762</v>
      </c>
    </row>
    <row r="492" spans="1:47" s="2" customFormat="1" ht="19.2">
      <c r="A492" s="34"/>
      <c r="B492" s="35"/>
      <c r="C492" s="34"/>
      <c r="D492" s="159" t="s">
        <v>120</v>
      </c>
      <c r="E492" s="34"/>
      <c r="F492" s="160" t="s">
        <v>761</v>
      </c>
      <c r="G492" s="34"/>
      <c r="H492" s="34"/>
      <c r="I492" s="161"/>
      <c r="J492" s="34"/>
      <c r="K492" s="34"/>
      <c r="L492" s="35"/>
      <c r="M492" s="162"/>
      <c r="N492" s="163"/>
      <c r="O492" s="55"/>
      <c r="P492" s="55"/>
      <c r="Q492" s="55"/>
      <c r="R492" s="55"/>
      <c r="S492" s="55"/>
      <c r="T492" s="56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9" t="s">
        <v>120</v>
      </c>
      <c r="AU492" s="19" t="s">
        <v>81</v>
      </c>
    </row>
    <row r="493" spans="1:65" s="2" customFormat="1" ht="16.5" customHeight="1">
      <c r="A493" s="34"/>
      <c r="B493" s="145"/>
      <c r="C493" s="146" t="s">
        <v>763</v>
      </c>
      <c r="D493" s="146" t="s">
        <v>184</v>
      </c>
      <c r="E493" s="147" t="s">
        <v>764</v>
      </c>
      <c r="F493" s="148" t="s">
        <v>765</v>
      </c>
      <c r="G493" s="149" t="s">
        <v>344</v>
      </c>
      <c r="H493" s="150">
        <v>2</v>
      </c>
      <c r="I493" s="151"/>
      <c r="J493" s="152">
        <f>ROUND(I493*H493,2)</f>
        <v>0</v>
      </c>
      <c r="K493" s="148" t="s">
        <v>188</v>
      </c>
      <c r="L493" s="35"/>
      <c r="M493" s="153" t="s">
        <v>3</v>
      </c>
      <c r="N493" s="154" t="s">
        <v>43</v>
      </c>
      <c r="O493" s="55"/>
      <c r="P493" s="155">
        <f>O493*H493</f>
        <v>0</v>
      </c>
      <c r="Q493" s="155">
        <v>0</v>
      </c>
      <c r="R493" s="155">
        <f>Q493*H493</f>
        <v>0</v>
      </c>
      <c r="S493" s="155">
        <v>0</v>
      </c>
      <c r="T493" s="156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57" t="s">
        <v>261</v>
      </c>
      <c r="AT493" s="157" t="s">
        <v>184</v>
      </c>
      <c r="AU493" s="157" t="s">
        <v>81</v>
      </c>
      <c r="AY493" s="19" t="s">
        <v>182</v>
      </c>
      <c r="BE493" s="158">
        <f>IF(N493="základní",J493,0)</f>
        <v>0</v>
      </c>
      <c r="BF493" s="158">
        <f>IF(N493="snížená",J493,0)</f>
        <v>0</v>
      </c>
      <c r="BG493" s="158">
        <f>IF(N493="zákl. přenesená",J493,0)</f>
        <v>0</v>
      </c>
      <c r="BH493" s="158">
        <f>IF(N493="sníž. přenesená",J493,0)</f>
        <v>0</v>
      </c>
      <c r="BI493" s="158">
        <f>IF(N493="nulová",J493,0)</f>
        <v>0</v>
      </c>
      <c r="BJ493" s="19" t="s">
        <v>79</v>
      </c>
      <c r="BK493" s="158">
        <f>ROUND(I493*H493,2)</f>
        <v>0</v>
      </c>
      <c r="BL493" s="19" t="s">
        <v>261</v>
      </c>
      <c r="BM493" s="157" t="s">
        <v>766</v>
      </c>
    </row>
    <row r="494" spans="1:47" s="2" customFormat="1" ht="12">
      <c r="A494" s="34"/>
      <c r="B494" s="35"/>
      <c r="C494" s="34"/>
      <c r="D494" s="159" t="s">
        <v>120</v>
      </c>
      <c r="E494" s="34"/>
      <c r="F494" s="160" t="s">
        <v>765</v>
      </c>
      <c r="G494" s="34"/>
      <c r="H494" s="34"/>
      <c r="I494" s="161"/>
      <c r="J494" s="34"/>
      <c r="K494" s="34"/>
      <c r="L494" s="35"/>
      <c r="M494" s="162"/>
      <c r="N494" s="163"/>
      <c r="O494" s="55"/>
      <c r="P494" s="55"/>
      <c r="Q494" s="55"/>
      <c r="R494" s="55"/>
      <c r="S494" s="55"/>
      <c r="T494" s="56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T494" s="19" t="s">
        <v>120</v>
      </c>
      <c r="AU494" s="19" t="s">
        <v>81</v>
      </c>
    </row>
    <row r="495" spans="1:65" s="2" customFormat="1" ht="16.5" customHeight="1">
      <c r="A495" s="34"/>
      <c r="B495" s="145"/>
      <c r="C495" s="146" t="s">
        <v>767</v>
      </c>
      <c r="D495" s="146" t="s">
        <v>184</v>
      </c>
      <c r="E495" s="147" t="s">
        <v>768</v>
      </c>
      <c r="F495" s="148" t="s">
        <v>769</v>
      </c>
      <c r="G495" s="149" t="s">
        <v>770</v>
      </c>
      <c r="H495" s="150">
        <v>1</v>
      </c>
      <c r="I495" s="151"/>
      <c r="J495" s="152">
        <f>ROUND(I495*H495,2)</f>
        <v>0</v>
      </c>
      <c r="K495" s="148" t="s">
        <v>188</v>
      </c>
      <c r="L495" s="35"/>
      <c r="M495" s="153" t="s">
        <v>3</v>
      </c>
      <c r="N495" s="154" t="s">
        <v>43</v>
      </c>
      <c r="O495" s="55"/>
      <c r="P495" s="155">
        <f>O495*H495</f>
        <v>0</v>
      </c>
      <c r="Q495" s="155">
        <v>0.002</v>
      </c>
      <c r="R495" s="155">
        <f>Q495*H495</f>
        <v>0.002</v>
      </c>
      <c r="S495" s="155">
        <v>0</v>
      </c>
      <c r="T495" s="156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57" t="s">
        <v>261</v>
      </c>
      <c r="AT495" s="157" t="s">
        <v>184</v>
      </c>
      <c r="AU495" s="157" t="s">
        <v>81</v>
      </c>
      <c r="AY495" s="19" t="s">
        <v>182</v>
      </c>
      <c r="BE495" s="158">
        <f>IF(N495="základní",J495,0)</f>
        <v>0</v>
      </c>
      <c r="BF495" s="158">
        <f>IF(N495="snížená",J495,0)</f>
        <v>0</v>
      </c>
      <c r="BG495" s="158">
        <f>IF(N495="zákl. přenesená",J495,0)</f>
        <v>0</v>
      </c>
      <c r="BH495" s="158">
        <f>IF(N495="sníž. přenesená",J495,0)</f>
        <v>0</v>
      </c>
      <c r="BI495" s="158">
        <f>IF(N495="nulová",J495,0)</f>
        <v>0</v>
      </c>
      <c r="BJ495" s="19" t="s">
        <v>79</v>
      </c>
      <c r="BK495" s="158">
        <f>ROUND(I495*H495,2)</f>
        <v>0</v>
      </c>
      <c r="BL495" s="19" t="s">
        <v>261</v>
      </c>
      <c r="BM495" s="157" t="s">
        <v>771</v>
      </c>
    </row>
    <row r="496" spans="1:47" s="2" customFormat="1" ht="12">
      <c r="A496" s="34"/>
      <c r="B496" s="35"/>
      <c r="C496" s="34"/>
      <c r="D496" s="159" t="s">
        <v>120</v>
      </c>
      <c r="E496" s="34"/>
      <c r="F496" s="160" t="s">
        <v>769</v>
      </c>
      <c r="G496" s="34"/>
      <c r="H496" s="34"/>
      <c r="I496" s="161"/>
      <c r="J496" s="34"/>
      <c r="K496" s="34"/>
      <c r="L496" s="35"/>
      <c r="M496" s="162"/>
      <c r="N496" s="163"/>
      <c r="O496" s="55"/>
      <c r="P496" s="55"/>
      <c r="Q496" s="55"/>
      <c r="R496" s="55"/>
      <c r="S496" s="55"/>
      <c r="T496" s="56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T496" s="19" t="s">
        <v>120</v>
      </c>
      <c r="AU496" s="19" t="s">
        <v>81</v>
      </c>
    </row>
    <row r="497" spans="1:65" s="2" customFormat="1" ht="22.8">
      <c r="A497" s="34"/>
      <c r="B497" s="145"/>
      <c r="C497" s="146" t="s">
        <v>772</v>
      </c>
      <c r="D497" s="146" t="s">
        <v>184</v>
      </c>
      <c r="E497" s="147" t="s">
        <v>773</v>
      </c>
      <c r="F497" s="148" t="s">
        <v>774</v>
      </c>
      <c r="G497" s="149" t="s">
        <v>117</v>
      </c>
      <c r="H497" s="150">
        <v>20</v>
      </c>
      <c r="I497" s="151"/>
      <c r="J497" s="152">
        <f>ROUND(I497*H497,2)</f>
        <v>0</v>
      </c>
      <c r="K497" s="148" t="s">
        <v>188</v>
      </c>
      <c r="L497" s="35"/>
      <c r="M497" s="153" t="s">
        <v>3</v>
      </c>
      <c r="N497" s="154" t="s">
        <v>43</v>
      </c>
      <c r="O497" s="55"/>
      <c r="P497" s="155">
        <f>O497*H497</f>
        <v>0</v>
      </c>
      <c r="Q497" s="155">
        <v>0.00019</v>
      </c>
      <c r="R497" s="155">
        <f>Q497*H497</f>
        <v>0.0038000000000000004</v>
      </c>
      <c r="S497" s="155">
        <v>0</v>
      </c>
      <c r="T497" s="156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157" t="s">
        <v>261</v>
      </c>
      <c r="AT497" s="157" t="s">
        <v>184</v>
      </c>
      <c r="AU497" s="157" t="s">
        <v>81</v>
      </c>
      <c r="AY497" s="19" t="s">
        <v>182</v>
      </c>
      <c r="BE497" s="158">
        <f>IF(N497="základní",J497,0)</f>
        <v>0</v>
      </c>
      <c r="BF497" s="158">
        <f>IF(N497="snížená",J497,0)</f>
        <v>0</v>
      </c>
      <c r="BG497" s="158">
        <f>IF(N497="zákl. přenesená",J497,0)</f>
        <v>0</v>
      </c>
      <c r="BH497" s="158">
        <f>IF(N497="sníž. přenesená",J497,0)</f>
        <v>0</v>
      </c>
      <c r="BI497" s="158">
        <f>IF(N497="nulová",J497,0)</f>
        <v>0</v>
      </c>
      <c r="BJ497" s="19" t="s">
        <v>79</v>
      </c>
      <c r="BK497" s="158">
        <f>ROUND(I497*H497,2)</f>
        <v>0</v>
      </c>
      <c r="BL497" s="19" t="s">
        <v>261</v>
      </c>
      <c r="BM497" s="157" t="s">
        <v>775</v>
      </c>
    </row>
    <row r="498" spans="1:47" s="2" customFormat="1" ht="12">
      <c r="A498" s="34"/>
      <c r="B498" s="35"/>
      <c r="C498" s="34"/>
      <c r="D498" s="159" t="s">
        <v>120</v>
      </c>
      <c r="E498" s="34"/>
      <c r="F498" s="160" t="s">
        <v>774</v>
      </c>
      <c r="G498" s="34"/>
      <c r="H498" s="34"/>
      <c r="I498" s="161"/>
      <c r="J498" s="34"/>
      <c r="K498" s="34"/>
      <c r="L498" s="35"/>
      <c r="M498" s="162"/>
      <c r="N498" s="163"/>
      <c r="O498" s="55"/>
      <c r="P498" s="55"/>
      <c r="Q498" s="55"/>
      <c r="R498" s="55"/>
      <c r="S498" s="55"/>
      <c r="T498" s="56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T498" s="19" t="s">
        <v>120</v>
      </c>
      <c r="AU498" s="19" t="s">
        <v>81</v>
      </c>
    </row>
    <row r="499" spans="1:65" s="2" customFormat="1" ht="22.8">
      <c r="A499" s="34"/>
      <c r="B499" s="145"/>
      <c r="C499" s="146" t="s">
        <v>776</v>
      </c>
      <c r="D499" s="146" t="s">
        <v>184</v>
      </c>
      <c r="E499" s="147" t="s">
        <v>777</v>
      </c>
      <c r="F499" s="148" t="s">
        <v>778</v>
      </c>
      <c r="G499" s="149" t="s">
        <v>679</v>
      </c>
      <c r="H499" s="198"/>
      <c r="I499" s="151"/>
      <c r="J499" s="152">
        <f>ROUND(I499*H499,2)</f>
        <v>0</v>
      </c>
      <c r="K499" s="148" t="s">
        <v>188</v>
      </c>
      <c r="L499" s="35"/>
      <c r="M499" s="153" t="s">
        <v>3</v>
      </c>
      <c r="N499" s="154" t="s">
        <v>43</v>
      </c>
      <c r="O499" s="55"/>
      <c r="P499" s="155">
        <f>O499*H499</f>
        <v>0</v>
      </c>
      <c r="Q499" s="155">
        <v>0</v>
      </c>
      <c r="R499" s="155">
        <f>Q499*H499</f>
        <v>0</v>
      </c>
      <c r="S499" s="155">
        <v>0</v>
      </c>
      <c r="T499" s="156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157" t="s">
        <v>261</v>
      </c>
      <c r="AT499" s="157" t="s">
        <v>184</v>
      </c>
      <c r="AU499" s="157" t="s">
        <v>81</v>
      </c>
      <c r="AY499" s="19" t="s">
        <v>182</v>
      </c>
      <c r="BE499" s="158">
        <f>IF(N499="základní",J499,0)</f>
        <v>0</v>
      </c>
      <c r="BF499" s="158">
        <f>IF(N499="snížená",J499,0)</f>
        <v>0</v>
      </c>
      <c r="BG499" s="158">
        <f>IF(N499="zákl. přenesená",J499,0)</f>
        <v>0</v>
      </c>
      <c r="BH499" s="158">
        <f>IF(N499="sníž. přenesená",J499,0)</f>
        <v>0</v>
      </c>
      <c r="BI499" s="158">
        <f>IF(N499="nulová",J499,0)</f>
        <v>0</v>
      </c>
      <c r="BJ499" s="19" t="s">
        <v>79</v>
      </c>
      <c r="BK499" s="158">
        <f>ROUND(I499*H499,2)</f>
        <v>0</v>
      </c>
      <c r="BL499" s="19" t="s">
        <v>261</v>
      </c>
      <c r="BM499" s="157" t="s">
        <v>779</v>
      </c>
    </row>
    <row r="500" spans="1:47" s="2" customFormat="1" ht="19.2">
      <c r="A500" s="34"/>
      <c r="B500" s="35"/>
      <c r="C500" s="34"/>
      <c r="D500" s="159" t="s">
        <v>120</v>
      </c>
      <c r="E500" s="34"/>
      <c r="F500" s="160" t="s">
        <v>778</v>
      </c>
      <c r="G500" s="34"/>
      <c r="H500" s="34"/>
      <c r="I500" s="161"/>
      <c r="J500" s="34"/>
      <c r="K500" s="34"/>
      <c r="L500" s="35"/>
      <c r="M500" s="162"/>
      <c r="N500" s="163"/>
      <c r="O500" s="55"/>
      <c r="P500" s="55"/>
      <c r="Q500" s="55"/>
      <c r="R500" s="55"/>
      <c r="S500" s="55"/>
      <c r="T500" s="56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T500" s="19" t="s">
        <v>120</v>
      </c>
      <c r="AU500" s="19" t="s">
        <v>81</v>
      </c>
    </row>
    <row r="501" spans="2:63" s="12" customFormat="1" ht="22.95" customHeight="1">
      <c r="B501" s="132"/>
      <c r="D501" s="133" t="s">
        <v>71</v>
      </c>
      <c r="E501" s="143" t="s">
        <v>780</v>
      </c>
      <c r="F501" s="143" t="s">
        <v>781</v>
      </c>
      <c r="I501" s="135"/>
      <c r="J501" s="144">
        <f>BK501</f>
        <v>0</v>
      </c>
      <c r="L501" s="132"/>
      <c r="M501" s="137"/>
      <c r="N501" s="138"/>
      <c r="O501" s="138"/>
      <c r="P501" s="139">
        <f>SUM(P502:P515)</f>
        <v>0</v>
      </c>
      <c r="Q501" s="138"/>
      <c r="R501" s="139">
        <f>SUM(R502:R515)</f>
        <v>0.06668000000000002</v>
      </c>
      <c r="S501" s="138"/>
      <c r="T501" s="140">
        <f>SUM(T502:T515)</f>
        <v>0</v>
      </c>
      <c r="AR501" s="133" t="s">
        <v>81</v>
      </c>
      <c r="AT501" s="141" t="s">
        <v>71</v>
      </c>
      <c r="AU501" s="141" t="s">
        <v>79</v>
      </c>
      <c r="AY501" s="133" t="s">
        <v>182</v>
      </c>
      <c r="BK501" s="142">
        <f>SUM(BK502:BK515)</f>
        <v>0</v>
      </c>
    </row>
    <row r="502" spans="1:65" s="2" customFormat="1" ht="16.5" customHeight="1">
      <c r="A502" s="34"/>
      <c r="B502" s="145"/>
      <c r="C502" s="146" t="s">
        <v>782</v>
      </c>
      <c r="D502" s="146" t="s">
        <v>184</v>
      </c>
      <c r="E502" s="147" t="s">
        <v>783</v>
      </c>
      <c r="F502" s="148" t="s">
        <v>784</v>
      </c>
      <c r="G502" s="149" t="s">
        <v>770</v>
      </c>
      <c r="H502" s="150">
        <v>1</v>
      </c>
      <c r="I502" s="151"/>
      <c r="J502" s="152">
        <f>ROUND(I502*H502,2)</f>
        <v>0</v>
      </c>
      <c r="K502" s="148" t="s">
        <v>188</v>
      </c>
      <c r="L502" s="35"/>
      <c r="M502" s="153" t="s">
        <v>3</v>
      </c>
      <c r="N502" s="154" t="s">
        <v>43</v>
      </c>
      <c r="O502" s="55"/>
      <c r="P502" s="155">
        <f>O502*H502</f>
        <v>0</v>
      </c>
      <c r="Q502" s="155">
        <v>0.02323</v>
      </c>
      <c r="R502" s="155">
        <f>Q502*H502</f>
        <v>0.02323</v>
      </c>
      <c r="S502" s="155">
        <v>0</v>
      </c>
      <c r="T502" s="156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57" t="s">
        <v>261</v>
      </c>
      <c r="AT502" s="157" t="s">
        <v>184</v>
      </c>
      <c r="AU502" s="157" t="s">
        <v>81</v>
      </c>
      <c r="AY502" s="19" t="s">
        <v>182</v>
      </c>
      <c r="BE502" s="158">
        <f>IF(N502="základní",J502,0)</f>
        <v>0</v>
      </c>
      <c r="BF502" s="158">
        <f>IF(N502="snížená",J502,0)</f>
        <v>0</v>
      </c>
      <c r="BG502" s="158">
        <f>IF(N502="zákl. přenesená",J502,0)</f>
        <v>0</v>
      </c>
      <c r="BH502" s="158">
        <f>IF(N502="sníž. přenesená",J502,0)</f>
        <v>0</v>
      </c>
      <c r="BI502" s="158">
        <f>IF(N502="nulová",J502,0)</f>
        <v>0</v>
      </c>
      <c r="BJ502" s="19" t="s">
        <v>79</v>
      </c>
      <c r="BK502" s="158">
        <f>ROUND(I502*H502,2)</f>
        <v>0</v>
      </c>
      <c r="BL502" s="19" t="s">
        <v>261</v>
      </c>
      <c r="BM502" s="157" t="s">
        <v>785</v>
      </c>
    </row>
    <row r="503" spans="1:47" s="2" customFormat="1" ht="12">
      <c r="A503" s="34"/>
      <c r="B503" s="35"/>
      <c r="C503" s="34"/>
      <c r="D503" s="159" t="s">
        <v>120</v>
      </c>
      <c r="E503" s="34"/>
      <c r="F503" s="160" t="s">
        <v>784</v>
      </c>
      <c r="G503" s="34"/>
      <c r="H503" s="34"/>
      <c r="I503" s="161"/>
      <c r="J503" s="34"/>
      <c r="K503" s="34"/>
      <c r="L503" s="35"/>
      <c r="M503" s="162"/>
      <c r="N503" s="163"/>
      <c r="O503" s="55"/>
      <c r="P503" s="55"/>
      <c r="Q503" s="55"/>
      <c r="R503" s="55"/>
      <c r="S503" s="55"/>
      <c r="T503" s="56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9" t="s">
        <v>120</v>
      </c>
      <c r="AU503" s="19" t="s">
        <v>81</v>
      </c>
    </row>
    <row r="504" spans="1:65" s="2" customFormat="1" ht="22.8">
      <c r="A504" s="34"/>
      <c r="B504" s="145"/>
      <c r="C504" s="146" t="s">
        <v>786</v>
      </c>
      <c r="D504" s="146" t="s">
        <v>184</v>
      </c>
      <c r="E504" s="147" t="s">
        <v>787</v>
      </c>
      <c r="F504" s="148" t="s">
        <v>788</v>
      </c>
      <c r="G504" s="149" t="s">
        <v>770</v>
      </c>
      <c r="H504" s="150">
        <v>1</v>
      </c>
      <c r="I504" s="151"/>
      <c r="J504" s="152">
        <f>ROUND(I504*H504,2)</f>
        <v>0</v>
      </c>
      <c r="K504" s="148" t="s">
        <v>188</v>
      </c>
      <c r="L504" s="35"/>
      <c r="M504" s="153" t="s">
        <v>3</v>
      </c>
      <c r="N504" s="154" t="s">
        <v>43</v>
      </c>
      <c r="O504" s="55"/>
      <c r="P504" s="155">
        <f>O504*H504</f>
        <v>0</v>
      </c>
      <c r="Q504" s="155">
        <v>0.02125</v>
      </c>
      <c r="R504" s="155">
        <f>Q504*H504</f>
        <v>0.02125</v>
      </c>
      <c r="S504" s="155">
        <v>0</v>
      </c>
      <c r="T504" s="156">
        <f>S504*H504</f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157" t="s">
        <v>261</v>
      </c>
      <c r="AT504" s="157" t="s">
        <v>184</v>
      </c>
      <c r="AU504" s="157" t="s">
        <v>81</v>
      </c>
      <c r="AY504" s="19" t="s">
        <v>182</v>
      </c>
      <c r="BE504" s="158">
        <f>IF(N504="základní",J504,0)</f>
        <v>0</v>
      </c>
      <c r="BF504" s="158">
        <f>IF(N504="snížená",J504,0)</f>
        <v>0</v>
      </c>
      <c r="BG504" s="158">
        <f>IF(N504="zákl. přenesená",J504,0)</f>
        <v>0</v>
      </c>
      <c r="BH504" s="158">
        <f>IF(N504="sníž. přenesená",J504,0)</f>
        <v>0</v>
      </c>
      <c r="BI504" s="158">
        <f>IF(N504="nulová",J504,0)</f>
        <v>0</v>
      </c>
      <c r="BJ504" s="19" t="s">
        <v>79</v>
      </c>
      <c r="BK504" s="158">
        <f>ROUND(I504*H504,2)</f>
        <v>0</v>
      </c>
      <c r="BL504" s="19" t="s">
        <v>261</v>
      </c>
      <c r="BM504" s="157" t="s">
        <v>789</v>
      </c>
    </row>
    <row r="505" spans="1:47" s="2" customFormat="1" ht="12">
      <c r="A505" s="34"/>
      <c r="B505" s="35"/>
      <c r="C505" s="34"/>
      <c r="D505" s="159" t="s">
        <v>120</v>
      </c>
      <c r="E505" s="34"/>
      <c r="F505" s="160" t="s">
        <v>788</v>
      </c>
      <c r="G505" s="34"/>
      <c r="H505" s="34"/>
      <c r="I505" s="161"/>
      <c r="J505" s="34"/>
      <c r="K505" s="34"/>
      <c r="L505" s="35"/>
      <c r="M505" s="162"/>
      <c r="N505" s="163"/>
      <c r="O505" s="55"/>
      <c r="P505" s="55"/>
      <c r="Q505" s="55"/>
      <c r="R505" s="55"/>
      <c r="S505" s="55"/>
      <c r="T505" s="56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T505" s="19" t="s">
        <v>120</v>
      </c>
      <c r="AU505" s="19" t="s">
        <v>81</v>
      </c>
    </row>
    <row r="506" spans="1:65" s="2" customFormat="1" ht="22.8">
      <c r="A506" s="34"/>
      <c r="B506" s="145"/>
      <c r="C506" s="146" t="s">
        <v>790</v>
      </c>
      <c r="D506" s="146" t="s">
        <v>184</v>
      </c>
      <c r="E506" s="147" t="s">
        <v>791</v>
      </c>
      <c r="F506" s="148" t="s">
        <v>792</v>
      </c>
      <c r="G506" s="149" t="s">
        <v>770</v>
      </c>
      <c r="H506" s="150">
        <v>1</v>
      </c>
      <c r="I506" s="151"/>
      <c r="J506" s="152">
        <f>ROUND(I506*H506,2)</f>
        <v>0</v>
      </c>
      <c r="K506" s="148" t="s">
        <v>188</v>
      </c>
      <c r="L506" s="35"/>
      <c r="M506" s="153" t="s">
        <v>3</v>
      </c>
      <c r="N506" s="154" t="s">
        <v>43</v>
      </c>
      <c r="O506" s="55"/>
      <c r="P506" s="155">
        <f>O506*H506</f>
        <v>0</v>
      </c>
      <c r="Q506" s="155">
        <v>0.01066</v>
      </c>
      <c r="R506" s="155">
        <f>Q506*H506</f>
        <v>0.01066</v>
      </c>
      <c r="S506" s="155">
        <v>0</v>
      </c>
      <c r="T506" s="156">
        <f>S506*H506</f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157" t="s">
        <v>261</v>
      </c>
      <c r="AT506" s="157" t="s">
        <v>184</v>
      </c>
      <c r="AU506" s="157" t="s">
        <v>81</v>
      </c>
      <c r="AY506" s="19" t="s">
        <v>182</v>
      </c>
      <c r="BE506" s="158">
        <f>IF(N506="základní",J506,0)</f>
        <v>0</v>
      </c>
      <c r="BF506" s="158">
        <f>IF(N506="snížená",J506,0)</f>
        <v>0</v>
      </c>
      <c r="BG506" s="158">
        <f>IF(N506="zákl. přenesená",J506,0)</f>
        <v>0</v>
      </c>
      <c r="BH506" s="158">
        <f>IF(N506="sníž. přenesená",J506,0)</f>
        <v>0</v>
      </c>
      <c r="BI506" s="158">
        <f>IF(N506="nulová",J506,0)</f>
        <v>0</v>
      </c>
      <c r="BJ506" s="19" t="s">
        <v>79</v>
      </c>
      <c r="BK506" s="158">
        <f>ROUND(I506*H506,2)</f>
        <v>0</v>
      </c>
      <c r="BL506" s="19" t="s">
        <v>261</v>
      </c>
      <c r="BM506" s="157" t="s">
        <v>793</v>
      </c>
    </row>
    <row r="507" spans="1:47" s="2" customFormat="1" ht="19.2">
      <c r="A507" s="34"/>
      <c r="B507" s="35"/>
      <c r="C507" s="34"/>
      <c r="D507" s="159" t="s">
        <v>120</v>
      </c>
      <c r="E507" s="34"/>
      <c r="F507" s="160" t="s">
        <v>792</v>
      </c>
      <c r="G507" s="34"/>
      <c r="H507" s="34"/>
      <c r="I507" s="161"/>
      <c r="J507" s="34"/>
      <c r="K507" s="34"/>
      <c r="L507" s="35"/>
      <c r="M507" s="162"/>
      <c r="N507" s="163"/>
      <c r="O507" s="55"/>
      <c r="P507" s="55"/>
      <c r="Q507" s="55"/>
      <c r="R507" s="55"/>
      <c r="S507" s="55"/>
      <c r="T507" s="56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T507" s="19" t="s">
        <v>120</v>
      </c>
      <c r="AU507" s="19" t="s">
        <v>81</v>
      </c>
    </row>
    <row r="508" spans="1:65" s="2" customFormat="1" ht="16.5" customHeight="1">
      <c r="A508" s="34"/>
      <c r="B508" s="145"/>
      <c r="C508" s="180" t="s">
        <v>794</v>
      </c>
      <c r="D508" s="180" t="s">
        <v>232</v>
      </c>
      <c r="E508" s="181" t="s">
        <v>795</v>
      </c>
      <c r="F508" s="182" t="s">
        <v>796</v>
      </c>
      <c r="G508" s="183" t="s">
        <v>344</v>
      </c>
      <c r="H508" s="184">
        <v>2</v>
      </c>
      <c r="I508" s="185"/>
      <c r="J508" s="186">
        <f>ROUND(I508*H508,2)</f>
        <v>0</v>
      </c>
      <c r="K508" s="182" t="s">
        <v>3</v>
      </c>
      <c r="L508" s="187"/>
      <c r="M508" s="188" t="s">
        <v>3</v>
      </c>
      <c r="N508" s="189" t="s">
        <v>43</v>
      </c>
      <c r="O508" s="55"/>
      <c r="P508" s="155">
        <f>O508*H508</f>
        <v>0</v>
      </c>
      <c r="Q508" s="155">
        <v>0.001</v>
      </c>
      <c r="R508" s="155">
        <f>Q508*H508</f>
        <v>0.002</v>
      </c>
      <c r="S508" s="155">
        <v>0</v>
      </c>
      <c r="T508" s="156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157" t="s">
        <v>347</v>
      </c>
      <c r="AT508" s="157" t="s">
        <v>232</v>
      </c>
      <c r="AU508" s="157" t="s">
        <v>81</v>
      </c>
      <c r="AY508" s="19" t="s">
        <v>182</v>
      </c>
      <c r="BE508" s="158">
        <f>IF(N508="základní",J508,0)</f>
        <v>0</v>
      </c>
      <c r="BF508" s="158">
        <f>IF(N508="snížená",J508,0)</f>
        <v>0</v>
      </c>
      <c r="BG508" s="158">
        <f>IF(N508="zákl. přenesená",J508,0)</f>
        <v>0</v>
      </c>
      <c r="BH508" s="158">
        <f>IF(N508="sníž. přenesená",J508,0)</f>
        <v>0</v>
      </c>
      <c r="BI508" s="158">
        <f>IF(N508="nulová",J508,0)</f>
        <v>0</v>
      </c>
      <c r="BJ508" s="19" t="s">
        <v>79</v>
      </c>
      <c r="BK508" s="158">
        <f>ROUND(I508*H508,2)</f>
        <v>0</v>
      </c>
      <c r="BL508" s="19" t="s">
        <v>261</v>
      </c>
      <c r="BM508" s="157" t="s">
        <v>797</v>
      </c>
    </row>
    <row r="509" spans="1:47" s="2" customFormat="1" ht="12">
      <c r="A509" s="34"/>
      <c r="B509" s="35"/>
      <c r="C509" s="34"/>
      <c r="D509" s="159" t="s">
        <v>120</v>
      </c>
      <c r="E509" s="34"/>
      <c r="F509" s="160" t="s">
        <v>796</v>
      </c>
      <c r="G509" s="34"/>
      <c r="H509" s="34"/>
      <c r="I509" s="161"/>
      <c r="J509" s="34"/>
      <c r="K509" s="34"/>
      <c r="L509" s="35"/>
      <c r="M509" s="162"/>
      <c r="N509" s="163"/>
      <c r="O509" s="55"/>
      <c r="P509" s="55"/>
      <c r="Q509" s="55"/>
      <c r="R509" s="55"/>
      <c r="S509" s="55"/>
      <c r="T509" s="56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T509" s="19" t="s">
        <v>120</v>
      </c>
      <c r="AU509" s="19" t="s">
        <v>81</v>
      </c>
    </row>
    <row r="510" spans="1:65" s="2" customFormat="1" ht="16.5" customHeight="1">
      <c r="A510" s="34"/>
      <c r="B510" s="145"/>
      <c r="C510" s="146" t="s">
        <v>798</v>
      </c>
      <c r="D510" s="146" t="s">
        <v>184</v>
      </c>
      <c r="E510" s="147" t="s">
        <v>799</v>
      </c>
      <c r="F510" s="148" t="s">
        <v>800</v>
      </c>
      <c r="G510" s="149" t="s">
        <v>770</v>
      </c>
      <c r="H510" s="150">
        <v>1</v>
      </c>
      <c r="I510" s="151"/>
      <c r="J510" s="152">
        <f>ROUND(I510*H510,2)</f>
        <v>0</v>
      </c>
      <c r="K510" s="148" t="s">
        <v>188</v>
      </c>
      <c r="L510" s="35"/>
      <c r="M510" s="153" t="s">
        <v>3</v>
      </c>
      <c r="N510" s="154" t="s">
        <v>43</v>
      </c>
      <c r="O510" s="55"/>
      <c r="P510" s="155">
        <f>O510*H510</f>
        <v>0</v>
      </c>
      <c r="Q510" s="155">
        <v>0.00154</v>
      </c>
      <c r="R510" s="155">
        <f>Q510*H510</f>
        <v>0.00154</v>
      </c>
      <c r="S510" s="155">
        <v>0</v>
      </c>
      <c r="T510" s="156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157" t="s">
        <v>261</v>
      </c>
      <c r="AT510" s="157" t="s">
        <v>184</v>
      </c>
      <c r="AU510" s="157" t="s">
        <v>81</v>
      </c>
      <c r="AY510" s="19" t="s">
        <v>182</v>
      </c>
      <c r="BE510" s="158">
        <f>IF(N510="základní",J510,0)</f>
        <v>0</v>
      </c>
      <c r="BF510" s="158">
        <f>IF(N510="snížená",J510,0)</f>
        <v>0</v>
      </c>
      <c r="BG510" s="158">
        <f>IF(N510="zákl. přenesená",J510,0)</f>
        <v>0</v>
      </c>
      <c r="BH510" s="158">
        <f>IF(N510="sníž. přenesená",J510,0)</f>
        <v>0</v>
      </c>
      <c r="BI510" s="158">
        <f>IF(N510="nulová",J510,0)</f>
        <v>0</v>
      </c>
      <c r="BJ510" s="19" t="s">
        <v>79</v>
      </c>
      <c r="BK510" s="158">
        <f>ROUND(I510*H510,2)</f>
        <v>0</v>
      </c>
      <c r="BL510" s="19" t="s">
        <v>261</v>
      </c>
      <c r="BM510" s="157" t="s">
        <v>801</v>
      </c>
    </row>
    <row r="511" spans="1:47" s="2" customFormat="1" ht="12">
      <c r="A511" s="34"/>
      <c r="B511" s="35"/>
      <c r="C511" s="34"/>
      <c r="D511" s="159" t="s">
        <v>120</v>
      </c>
      <c r="E511" s="34"/>
      <c r="F511" s="160" t="s">
        <v>800</v>
      </c>
      <c r="G511" s="34"/>
      <c r="H511" s="34"/>
      <c r="I511" s="161"/>
      <c r="J511" s="34"/>
      <c r="K511" s="34"/>
      <c r="L511" s="35"/>
      <c r="M511" s="162"/>
      <c r="N511" s="163"/>
      <c r="O511" s="55"/>
      <c r="P511" s="55"/>
      <c r="Q511" s="55"/>
      <c r="R511" s="55"/>
      <c r="S511" s="55"/>
      <c r="T511" s="56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T511" s="19" t="s">
        <v>120</v>
      </c>
      <c r="AU511" s="19" t="s">
        <v>81</v>
      </c>
    </row>
    <row r="512" spans="1:65" s="2" customFormat="1" ht="16.5" customHeight="1">
      <c r="A512" s="34"/>
      <c r="B512" s="145"/>
      <c r="C512" s="180" t="s">
        <v>802</v>
      </c>
      <c r="D512" s="180" t="s">
        <v>232</v>
      </c>
      <c r="E512" s="181" t="s">
        <v>803</v>
      </c>
      <c r="F512" s="182" t="s">
        <v>804</v>
      </c>
      <c r="G512" s="183" t="s">
        <v>344</v>
      </c>
      <c r="H512" s="184">
        <v>1</v>
      </c>
      <c r="I512" s="185"/>
      <c r="J512" s="186">
        <f>ROUND(I512*H512,2)</f>
        <v>0</v>
      </c>
      <c r="K512" s="182" t="s">
        <v>3</v>
      </c>
      <c r="L512" s="187"/>
      <c r="M512" s="188" t="s">
        <v>3</v>
      </c>
      <c r="N512" s="189" t="s">
        <v>43</v>
      </c>
      <c r="O512" s="55"/>
      <c r="P512" s="155">
        <f>O512*H512</f>
        <v>0</v>
      </c>
      <c r="Q512" s="155">
        <v>0.008</v>
      </c>
      <c r="R512" s="155">
        <f>Q512*H512</f>
        <v>0.008</v>
      </c>
      <c r="S512" s="155">
        <v>0</v>
      </c>
      <c r="T512" s="156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157" t="s">
        <v>223</v>
      </c>
      <c r="AT512" s="157" t="s">
        <v>232</v>
      </c>
      <c r="AU512" s="157" t="s">
        <v>81</v>
      </c>
      <c r="AY512" s="19" t="s">
        <v>182</v>
      </c>
      <c r="BE512" s="158">
        <f>IF(N512="základní",J512,0)</f>
        <v>0</v>
      </c>
      <c r="BF512" s="158">
        <f>IF(N512="snížená",J512,0)</f>
        <v>0</v>
      </c>
      <c r="BG512" s="158">
        <f>IF(N512="zákl. přenesená",J512,0)</f>
        <v>0</v>
      </c>
      <c r="BH512" s="158">
        <f>IF(N512="sníž. přenesená",J512,0)</f>
        <v>0</v>
      </c>
      <c r="BI512" s="158">
        <f>IF(N512="nulová",J512,0)</f>
        <v>0</v>
      </c>
      <c r="BJ512" s="19" t="s">
        <v>79</v>
      </c>
      <c r="BK512" s="158">
        <f>ROUND(I512*H512,2)</f>
        <v>0</v>
      </c>
      <c r="BL512" s="19" t="s">
        <v>189</v>
      </c>
      <c r="BM512" s="157" t="s">
        <v>805</v>
      </c>
    </row>
    <row r="513" spans="1:47" s="2" customFormat="1" ht="12">
      <c r="A513" s="34"/>
      <c r="B513" s="35"/>
      <c r="C513" s="34"/>
      <c r="D513" s="159" t="s">
        <v>120</v>
      </c>
      <c r="E513" s="34"/>
      <c r="F513" s="160" t="s">
        <v>804</v>
      </c>
      <c r="G513" s="34"/>
      <c r="H513" s="34"/>
      <c r="I513" s="161"/>
      <c r="J513" s="34"/>
      <c r="K513" s="34"/>
      <c r="L513" s="35"/>
      <c r="M513" s="162"/>
      <c r="N513" s="163"/>
      <c r="O513" s="55"/>
      <c r="P513" s="55"/>
      <c r="Q513" s="55"/>
      <c r="R513" s="55"/>
      <c r="S513" s="55"/>
      <c r="T513" s="56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T513" s="19" t="s">
        <v>120</v>
      </c>
      <c r="AU513" s="19" t="s">
        <v>81</v>
      </c>
    </row>
    <row r="514" spans="1:65" s="2" customFormat="1" ht="22.8">
      <c r="A514" s="34"/>
      <c r="B514" s="145"/>
      <c r="C514" s="146" t="s">
        <v>806</v>
      </c>
      <c r="D514" s="146" t="s">
        <v>184</v>
      </c>
      <c r="E514" s="147" t="s">
        <v>807</v>
      </c>
      <c r="F514" s="148" t="s">
        <v>808</v>
      </c>
      <c r="G514" s="149" t="s">
        <v>679</v>
      </c>
      <c r="H514" s="198"/>
      <c r="I514" s="151"/>
      <c r="J514" s="152">
        <f>ROUND(I514*H514,2)</f>
        <v>0</v>
      </c>
      <c r="K514" s="148" t="s">
        <v>188</v>
      </c>
      <c r="L514" s="35"/>
      <c r="M514" s="153" t="s">
        <v>3</v>
      </c>
      <c r="N514" s="154" t="s">
        <v>43</v>
      </c>
      <c r="O514" s="55"/>
      <c r="P514" s="155">
        <f>O514*H514</f>
        <v>0</v>
      </c>
      <c r="Q514" s="155">
        <v>0</v>
      </c>
      <c r="R514" s="155">
        <f>Q514*H514</f>
        <v>0</v>
      </c>
      <c r="S514" s="155">
        <v>0</v>
      </c>
      <c r="T514" s="156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57" t="s">
        <v>261</v>
      </c>
      <c r="AT514" s="157" t="s">
        <v>184</v>
      </c>
      <c r="AU514" s="157" t="s">
        <v>81</v>
      </c>
      <c r="AY514" s="19" t="s">
        <v>182</v>
      </c>
      <c r="BE514" s="158">
        <f>IF(N514="základní",J514,0)</f>
        <v>0</v>
      </c>
      <c r="BF514" s="158">
        <f>IF(N514="snížená",J514,0)</f>
        <v>0</v>
      </c>
      <c r="BG514" s="158">
        <f>IF(N514="zákl. přenesená",J514,0)</f>
        <v>0</v>
      </c>
      <c r="BH514" s="158">
        <f>IF(N514="sníž. přenesená",J514,0)</f>
        <v>0</v>
      </c>
      <c r="BI514" s="158">
        <f>IF(N514="nulová",J514,0)</f>
        <v>0</v>
      </c>
      <c r="BJ514" s="19" t="s">
        <v>79</v>
      </c>
      <c r="BK514" s="158">
        <f>ROUND(I514*H514,2)</f>
        <v>0</v>
      </c>
      <c r="BL514" s="19" t="s">
        <v>261</v>
      </c>
      <c r="BM514" s="157" t="s">
        <v>809</v>
      </c>
    </row>
    <row r="515" spans="1:47" s="2" customFormat="1" ht="19.2">
      <c r="A515" s="34"/>
      <c r="B515" s="35"/>
      <c r="C515" s="34"/>
      <c r="D515" s="159" t="s">
        <v>120</v>
      </c>
      <c r="E515" s="34"/>
      <c r="F515" s="160" t="s">
        <v>808</v>
      </c>
      <c r="G515" s="34"/>
      <c r="H515" s="34"/>
      <c r="I515" s="161"/>
      <c r="J515" s="34"/>
      <c r="K515" s="34"/>
      <c r="L515" s="35"/>
      <c r="M515" s="162"/>
      <c r="N515" s="163"/>
      <c r="O515" s="55"/>
      <c r="P515" s="55"/>
      <c r="Q515" s="55"/>
      <c r="R515" s="55"/>
      <c r="S515" s="55"/>
      <c r="T515" s="56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T515" s="19" t="s">
        <v>120</v>
      </c>
      <c r="AU515" s="19" t="s">
        <v>81</v>
      </c>
    </row>
    <row r="516" spans="2:63" s="12" customFormat="1" ht="22.95" customHeight="1">
      <c r="B516" s="132"/>
      <c r="D516" s="133" t="s">
        <v>71</v>
      </c>
      <c r="E516" s="143" t="s">
        <v>810</v>
      </c>
      <c r="F516" s="143" t="s">
        <v>811</v>
      </c>
      <c r="I516" s="135"/>
      <c r="J516" s="144">
        <f>BK516</f>
        <v>0</v>
      </c>
      <c r="L516" s="132"/>
      <c r="M516" s="137"/>
      <c r="N516" s="138"/>
      <c r="O516" s="138"/>
      <c r="P516" s="139">
        <f>SUM(P517:P521)</f>
        <v>0</v>
      </c>
      <c r="Q516" s="138"/>
      <c r="R516" s="139">
        <f>SUM(R517:R521)</f>
        <v>0.0519</v>
      </c>
      <c r="S516" s="138"/>
      <c r="T516" s="140">
        <f>SUM(T517:T521)</f>
        <v>0</v>
      </c>
      <c r="AR516" s="133" t="s">
        <v>81</v>
      </c>
      <c r="AT516" s="141" t="s">
        <v>71</v>
      </c>
      <c r="AU516" s="141" t="s">
        <v>79</v>
      </c>
      <c r="AY516" s="133" t="s">
        <v>182</v>
      </c>
      <c r="BK516" s="142">
        <f>SUM(BK517:BK521)</f>
        <v>0</v>
      </c>
    </row>
    <row r="517" spans="1:65" s="2" customFormat="1" ht="16.5" customHeight="1">
      <c r="A517" s="34"/>
      <c r="B517" s="145"/>
      <c r="C517" s="146" t="s">
        <v>812</v>
      </c>
      <c r="D517" s="146" t="s">
        <v>184</v>
      </c>
      <c r="E517" s="147" t="s">
        <v>813</v>
      </c>
      <c r="F517" s="148" t="s">
        <v>814</v>
      </c>
      <c r="G517" s="149" t="s">
        <v>344</v>
      </c>
      <c r="H517" s="150">
        <v>3</v>
      </c>
      <c r="I517" s="151"/>
      <c r="J517" s="152">
        <f>ROUND(I517*H517,2)</f>
        <v>0</v>
      </c>
      <c r="K517" s="148" t="s">
        <v>3</v>
      </c>
      <c r="L517" s="35"/>
      <c r="M517" s="153" t="s">
        <v>3</v>
      </c>
      <c r="N517" s="154" t="s">
        <v>43</v>
      </c>
      <c r="O517" s="55"/>
      <c r="P517" s="155">
        <f>O517*H517</f>
        <v>0</v>
      </c>
      <c r="Q517" s="155">
        <v>0.0173</v>
      </c>
      <c r="R517" s="155">
        <f>Q517*H517</f>
        <v>0.0519</v>
      </c>
      <c r="S517" s="155">
        <v>0</v>
      </c>
      <c r="T517" s="156">
        <f>S517*H517</f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157" t="s">
        <v>261</v>
      </c>
      <c r="AT517" s="157" t="s">
        <v>184</v>
      </c>
      <c r="AU517" s="157" t="s">
        <v>81</v>
      </c>
      <c r="AY517" s="19" t="s">
        <v>182</v>
      </c>
      <c r="BE517" s="158">
        <f>IF(N517="základní",J517,0)</f>
        <v>0</v>
      </c>
      <c r="BF517" s="158">
        <f>IF(N517="snížená",J517,0)</f>
        <v>0</v>
      </c>
      <c r="BG517" s="158">
        <f>IF(N517="zákl. přenesená",J517,0)</f>
        <v>0</v>
      </c>
      <c r="BH517" s="158">
        <f>IF(N517="sníž. přenesená",J517,0)</f>
        <v>0</v>
      </c>
      <c r="BI517" s="158">
        <f>IF(N517="nulová",J517,0)</f>
        <v>0</v>
      </c>
      <c r="BJ517" s="19" t="s">
        <v>79</v>
      </c>
      <c r="BK517" s="158">
        <f>ROUND(I517*H517,2)</f>
        <v>0</v>
      </c>
      <c r="BL517" s="19" t="s">
        <v>261</v>
      </c>
      <c r="BM517" s="157" t="s">
        <v>815</v>
      </c>
    </row>
    <row r="518" spans="1:47" s="2" customFormat="1" ht="12">
      <c r="A518" s="34"/>
      <c r="B518" s="35"/>
      <c r="C518" s="34"/>
      <c r="D518" s="159" t="s">
        <v>120</v>
      </c>
      <c r="E518" s="34"/>
      <c r="F518" s="160" t="s">
        <v>816</v>
      </c>
      <c r="G518" s="34"/>
      <c r="H518" s="34"/>
      <c r="I518" s="161"/>
      <c r="J518" s="34"/>
      <c r="K518" s="34"/>
      <c r="L518" s="35"/>
      <c r="M518" s="162"/>
      <c r="N518" s="163"/>
      <c r="O518" s="55"/>
      <c r="P518" s="55"/>
      <c r="Q518" s="55"/>
      <c r="R518" s="55"/>
      <c r="S518" s="55"/>
      <c r="T518" s="56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T518" s="19" t="s">
        <v>120</v>
      </c>
      <c r="AU518" s="19" t="s">
        <v>81</v>
      </c>
    </row>
    <row r="519" spans="2:51" s="13" customFormat="1" ht="12">
      <c r="B519" s="164"/>
      <c r="D519" s="159" t="s">
        <v>191</v>
      </c>
      <c r="E519" s="165" t="s">
        <v>3</v>
      </c>
      <c r="F519" s="166" t="s">
        <v>817</v>
      </c>
      <c r="H519" s="167">
        <v>3</v>
      </c>
      <c r="I519" s="168"/>
      <c r="L519" s="164"/>
      <c r="M519" s="169"/>
      <c r="N519" s="170"/>
      <c r="O519" s="170"/>
      <c r="P519" s="170"/>
      <c r="Q519" s="170"/>
      <c r="R519" s="170"/>
      <c r="S519" s="170"/>
      <c r="T519" s="171"/>
      <c r="AT519" s="165" t="s">
        <v>191</v>
      </c>
      <c r="AU519" s="165" t="s">
        <v>81</v>
      </c>
      <c r="AV519" s="13" t="s">
        <v>81</v>
      </c>
      <c r="AW519" s="13" t="s">
        <v>33</v>
      </c>
      <c r="AX519" s="13" t="s">
        <v>79</v>
      </c>
      <c r="AY519" s="165" t="s">
        <v>182</v>
      </c>
    </row>
    <row r="520" spans="1:65" s="2" customFormat="1" ht="22.8">
      <c r="A520" s="34"/>
      <c r="B520" s="145"/>
      <c r="C520" s="146" t="s">
        <v>818</v>
      </c>
      <c r="D520" s="146" t="s">
        <v>184</v>
      </c>
      <c r="E520" s="147" t="s">
        <v>819</v>
      </c>
      <c r="F520" s="148" t="s">
        <v>820</v>
      </c>
      <c r="G520" s="149" t="s">
        <v>679</v>
      </c>
      <c r="H520" s="198"/>
      <c r="I520" s="151"/>
      <c r="J520" s="152">
        <f>ROUND(I520*H520,2)</f>
        <v>0</v>
      </c>
      <c r="K520" s="148" t="s">
        <v>188</v>
      </c>
      <c r="L520" s="35"/>
      <c r="M520" s="153" t="s">
        <v>3</v>
      </c>
      <c r="N520" s="154" t="s">
        <v>43</v>
      </c>
      <c r="O520" s="55"/>
      <c r="P520" s="155">
        <f>O520*H520</f>
        <v>0</v>
      </c>
      <c r="Q520" s="155">
        <v>0</v>
      </c>
      <c r="R520" s="155">
        <f>Q520*H520</f>
        <v>0</v>
      </c>
      <c r="S520" s="155">
        <v>0</v>
      </c>
      <c r="T520" s="156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57" t="s">
        <v>261</v>
      </c>
      <c r="AT520" s="157" t="s">
        <v>184</v>
      </c>
      <c r="AU520" s="157" t="s">
        <v>81</v>
      </c>
      <c r="AY520" s="19" t="s">
        <v>182</v>
      </c>
      <c r="BE520" s="158">
        <f>IF(N520="základní",J520,0)</f>
        <v>0</v>
      </c>
      <c r="BF520" s="158">
        <f>IF(N520="snížená",J520,0)</f>
        <v>0</v>
      </c>
      <c r="BG520" s="158">
        <f>IF(N520="zákl. přenesená",J520,0)</f>
        <v>0</v>
      </c>
      <c r="BH520" s="158">
        <f>IF(N520="sníž. přenesená",J520,0)</f>
        <v>0</v>
      </c>
      <c r="BI520" s="158">
        <f>IF(N520="nulová",J520,0)</f>
        <v>0</v>
      </c>
      <c r="BJ520" s="19" t="s">
        <v>79</v>
      </c>
      <c r="BK520" s="158">
        <f>ROUND(I520*H520,2)</f>
        <v>0</v>
      </c>
      <c r="BL520" s="19" t="s">
        <v>261</v>
      </c>
      <c r="BM520" s="157" t="s">
        <v>821</v>
      </c>
    </row>
    <row r="521" spans="1:47" s="2" customFormat="1" ht="19.2">
      <c r="A521" s="34"/>
      <c r="B521" s="35"/>
      <c r="C521" s="34"/>
      <c r="D521" s="159" t="s">
        <v>120</v>
      </c>
      <c r="E521" s="34"/>
      <c r="F521" s="160" t="s">
        <v>820</v>
      </c>
      <c r="G521" s="34"/>
      <c r="H521" s="34"/>
      <c r="I521" s="161"/>
      <c r="J521" s="34"/>
      <c r="K521" s="34"/>
      <c r="L521" s="35"/>
      <c r="M521" s="162"/>
      <c r="N521" s="163"/>
      <c r="O521" s="55"/>
      <c r="P521" s="55"/>
      <c r="Q521" s="55"/>
      <c r="R521" s="55"/>
      <c r="S521" s="55"/>
      <c r="T521" s="56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T521" s="19" t="s">
        <v>120</v>
      </c>
      <c r="AU521" s="19" t="s">
        <v>81</v>
      </c>
    </row>
    <row r="522" spans="2:63" s="12" customFormat="1" ht="22.95" customHeight="1">
      <c r="B522" s="132"/>
      <c r="D522" s="133" t="s">
        <v>71</v>
      </c>
      <c r="E522" s="143" t="s">
        <v>822</v>
      </c>
      <c r="F522" s="143" t="s">
        <v>823</v>
      </c>
      <c r="I522" s="135"/>
      <c r="J522" s="144">
        <f>BK522</f>
        <v>0</v>
      </c>
      <c r="L522" s="132"/>
      <c r="M522" s="137"/>
      <c r="N522" s="138"/>
      <c r="O522" s="138"/>
      <c r="P522" s="139">
        <f>SUM(P523:P543)</f>
        <v>0</v>
      </c>
      <c r="Q522" s="138"/>
      <c r="R522" s="139">
        <f>SUM(R523:R543)</f>
        <v>0.10555999999999999</v>
      </c>
      <c r="S522" s="138"/>
      <c r="T522" s="140">
        <f>SUM(T523:T543)</f>
        <v>0</v>
      </c>
      <c r="AR522" s="133" t="s">
        <v>81</v>
      </c>
      <c r="AT522" s="141" t="s">
        <v>71</v>
      </c>
      <c r="AU522" s="141" t="s">
        <v>79</v>
      </c>
      <c r="AY522" s="133" t="s">
        <v>182</v>
      </c>
      <c r="BK522" s="142">
        <f>SUM(BK523:BK543)</f>
        <v>0</v>
      </c>
    </row>
    <row r="523" spans="1:65" s="2" customFormat="1" ht="16.5" customHeight="1">
      <c r="A523" s="34"/>
      <c r="B523" s="145"/>
      <c r="C523" s="146" t="s">
        <v>824</v>
      </c>
      <c r="D523" s="146" t="s">
        <v>184</v>
      </c>
      <c r="E523" s="147" t="s">
        <v>825</v>
      </c>
      <c r="F523" s="148" t="s">
        <v>826</v>
      </c>
      <c r="G523" s="149" t="s">
        <v>344</v>
      </c>
      <c r="H523" s="150">
        <v>2</v>
      </c>
      <c r="I523" s="151"/>
      <c r="J523" s="152">
        <f>ROUND(I523*H523,2)</f>
        <v>0</v>
      </c>
      <c r="K523" s="148" t="s">
        <v>188</v>
      </c>
      <c r="L523" s="35"/>
      <c r="M523" s="153" t="s">
        <v>3</v>
      </c>
      <c r="N523" s="154" t="s">
        <v>43</v>
      </c>
      <c r="O523" s="55"/>
      <c r="P523" s="155">
        <f>O523*H523</f>
        <v>0</v>
      </c>
      <c r="Q523" s="155">
        <v>0</v>
      </c>
      <c r="R523" s="155">
        <f>Q523*H523</f>
        <v>0</v>
      </c>
      <c r="S523" s="155">
        <v>0</v>
      </c>
      <c r="T523" s="156">
        <f>S523*H523</f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157" t="s">
        <v>261</v>
      </c>
      <c r="AT523" s="157" t="s">
        <v>184</v>
      </c>
      <c r="AU523" s="157" t="s">
        <v>81</v>
      </c>
      <c r="AY523" s="19" t="s">
        <v>182</v>
      </c>
      <c r="BE523" s="158">
        <f>IF(N523="základní",J523,0)</f>
        <v>0</v>
      </c>
      <c r="BF523" s="158">
        <f>IF(N523="snížená",J523,0)</f>
        <v>0</v>
      </c>
      <c r="BG523" s="158">
        <f>IF(N523="zákl. přenesená",J523,0)</f>
        <v>0</v>
      </c>
      <c r="BH523" s="158">
        <f>IF(N523="sníž. přenesená",J523,0)</f>
        <v>0</v>
      </c>
      <c r="BI523" s="158">
        <f>IF(N523="nulová",J523,0)</f>
        <v>0</v>
      </c>
      <c r="BJ523" s="19" t="s">
        <v>79</v>
      </c>
      <c r="BK523" s="158">
        <f>ROUND(I523*H523,2)</f>
        <v>0</v>
      </c>
      <c r="BL523" s="19" t="s">
        <v>261</v>
      </c>
      <c r="BM523" s="157" t="s">
        <v>827</v>
      </c>
    </row>
    <row r="524" spans="1:47" s="2" customFormat="1" ht="12">
      <c r="A524" s="34"/>
      <c r="B524" s="35"/>
      <c r="C524" s="34"/>
      <c r="D524" s="159" t="s">
        <v>120</v>
      </c>
      <c r="E524" s="34"/>
      <c r="F524" s="160" t="s">
        <v>826</v>
      </c>
      <c r="G524" s="34"/>
      <c r="H524" s="34"/>
      <c r="I524" s="161"/>
      <c r="J524" s="34"/>
      <c r="K524" s="34"/>
      <c r="L524" s="35"/>
      <c r="M524" s="162"/>
      <c r="N524" s="163"/>
      <c r="O524" s="55"/>
      <c r="P524" s="55"/>
      <c r="Q524" s="55"/>
      <c r="R524" s="55"/>
      <c r="S524" s="55"/>
      <c r="T524" s="56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T524" s="19" t="s">
        <v>120</v>
      </c>
      <c r="AU524" s="19" t="s">
        <v>81</v>
      </c>
    </row>
    <row r="525" spans="1:65" s="2" customFormat="1" ht="16.5" customHeight="1">
      <c r="A525" s="34"/>
      <c r="B525" s="145"/>
      <c r="C525" s="180" t="s">
        <v>828</v>
      </c>
      <c r="D525" s="180" t="s">
        <v>232</v>
      </c>
      <c r="E525" s="181" t="s">
        <v>829</v>
      </c>
      <c r="F525" s="182" t="s">
        <v>830</v>
      </c>
      <c r="G525" s="183" t="s">
        <v>344</v>
      </c>
      <c r="H525" s="184">
        <v>2</v>
      </c>
      <c r="I525" s="185"/>
      <c r="J525" s="186">
        <f>ROUND(I525*H525,2)</f>
        <v>0</v>
      </c>
      <c r="K525" s="182" t="s">
        <v>188</v>
      </c>
      <c r="L525" s="187"/>
      <c r="M525" s="188" t="s">
        <v>3</v>
      </c>
      <c r="N525" s="189" t="s">
        <v>43</v>
      </c>
      <c r="O525" s="55"/>
      <c r="P525" s="155">
        <f>O525*H525</f>
        <v>0</v>
      </c>
      <c r="Q525" s="155">
        <v>0.0036</v>
      </c>
      <c r="R525" s="155">
        <f>Q525*H525</f>
        <v>0.0072</v>
      </c>
      <c r="S525" s="155">
        <v>0</v>
      </c>
      <c r="T525" s="156">
        <f>S525*H525</f>
        <v>0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157" t="s">
        <v>347</v>
      </c>
      <c r="AT525" s="157" t="s">
        <v>232</v>
      </c>
      <c r="AU525" s="157" t="s">
        <v>81</v>
      </c>
      <c r="AY525" s="19" t="s">
        <v>182</v>
      </c>
      <c r="BE525" s="158">
        <f>IF(N525="základní",J525,0)</f>
        <v>0</v>
      </c>
      <c r="BF525" s="158">
        <f>IF(N525="snížená",J525,0)</f>
        <v>0</v>
      </c>
      <c r="BG525" s="158">
        <f>IF(N525="zákl. přenesená",J525,0)</f>
        <v>0</v>
      </c>
      <c r="BH525" s="158">
        <f>IF(N525="sníž. přenesená",J525,0)</f>
        <v>0</v>
      </c>
      <c r="BI525" s="158">
        <f>IF(N525="nulová",J525,0)</f>
        <v>0</v>
      </c>
      <c r="BJ525" s="19" t="s">
        <v>79</v>
      </c>
      <c r="BK525" s="158">
        <f>ROUND(I525*H525,2)</f>
        <v>0</v>
      </c>
      <c r="BL525" s="19" t="s">
        <v>261</v>
      </c>
      <c r="BM525" s="157" t="s">
        <v>831</v>
      </c>
    </row>
    <row r="526" spans="1:47" s="2" customFormat="1" ht="12">
      <c r="A526" s="34"/>
      <c r="B526" s="35"/>
      <c r="C526" s="34"/>
      <c r="D526" s="159" t="s">
        <v>120</v>
      </c>
      <c r="E526" s="34"/>
      <c r="F526" s="160" t="s">
        <v>830</v>
      </c>
      <c r="G526" s="34"/>
      <c r="H526" s="34"/>
      <c r="I526" s="161"/>
      <c r="J526" s="34"/>
      <c r="K526" s="34"/>
      <c r="L526" s="35"/>
      <c r="M526" s="162"/>
      <c r="N526" s="163"/>
      <c r="O526" s="55"/>
      <c r="P526" s="55"/>
      <c r="Q526" s="55"/>
      <c r="R526" s="55"/>
      <c r="S526" s="55"/>
      <c r="T526" s="56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T526" s="19" t="s">
        <v>120</v>
      </c>
      <c r="AU526" s="19" t="s">
        <v>81</v>
      </c>
    </row>
    <row r="527" spans="1:65" s="2" customFormat="1" ht="21.75" customHeight="1">
      <c r="A527" s="34"/>
      <c r="B527" s="145"/>
      <c r="C527" s="146" t="s">
        <v>832</v>
      </c>
      <c r="D527" s="146" t="s">
        <v>184</v>
      </c>
      <c r="E527" s="147" t="s">
        <v>833</v>
      </c>
      <c r="F527" s="148" t="s">
        <v>834</v>
      </c>
      <c r="G527" s="149" t="s">
        <v>344</v>
      </c>
      <c r="H527" s="150">
        <v>2</v>
      </c>
      <c r="I527" s="151"/>
      <c r="J527" s="152">
        <f>ROUND(I527*H527,2)</f>
        <v>0</v>
      </c>
      <c r="K527" s="148" t="s">
        <v>188</v>
      </c>
      <c r="L527" s="35"/>
      <c r="M527" s="153" t="s">
        <v>3</v>
      </c>
      <c r="N527" s="154" t="s">
        <v>43</v>
      </c>
      <c r="O527" s="55"/>
      <c r="P527" s="155">
        <f>O527*H527</f>
        <v>0</v>
      </c>
      <c r="Q527" s="155">
        <v>0</v>
      </c>
      <c r="R527" s="155">
        <f>Q527*H527</f>
        <v>0</v>
      </c>
      <c r="S527" s="155">
        <v>0</v>
      </c>
      <c r="T527" s="156">
        <f>S527*H527</f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157" t="s">
        <v>261</v>
      </c>
      <c r="AT527" s="157" t="s">
        <v>184</v>
      </c>
      <c r="AU527" s="157" t="s">
        <v>81</v>
      </c>
      <c r="AY527" s="19" t="s">
        <v>182</v>
      </c>
      <c r="BE527" s="158">
        <f>IF(N527="základní",J527,0)</f>
        <v>0</v>
      </c>
      <c r="BF527" s="158">
        <f>IF(N527="snížená",J527,0)</f>
        <v>0</v>
      </c>
      <c r="BG527" s="158">
        <f>IF(N527="zákl. přenesená",J527,0)</f>
        <v>0</v>
      </c>
      <c r="BH527" s="158">
        <f>IF(N527="sníž. přenesená",J527,0)</f>
        <v>0</v>
      </c>
      <c r="BI527" s="158">
        <f>IF(N527="nulová",J527,0)</f>
        <v>0</v>
      </c>
      <c r="BJ527" s="19" t="s">
        <v>79</v>
      </c>
      <c r="BK527" s="158">
        <f>ROUND(I527*H527,2)</f>
        <v>0</v>
      </c>
      <c r="BL527" s="19" t="s">
        <v>261</v>
      </c>
      <c r="BM527" s="157" t="s">
        <v>835</v>
      </c>
    </row>
    <row r="528" spans="1:47" s="2" customFormat="1" ht="12">
      <c r="A528" s="34"/>
      <c r="B528" s="35"/>
      <c r="C528" s="34"/>
      <c r="D528" s="159" t="s">
        <v>120</v>
      </c>
      <c r="E528" s="34"/>
      <c r="F528" s="160" t="s">
        <v>834</v>
      </c>
      <c r="G528" s="34"/>
      <c r="H528" s="34"/>
      <c r="I528" s="161"/>
      <c r="J528" s="34"/>
      <c r="K528" s="34"/>
      <c r="L528" s="35"/>
      <c r="M528" s="162"/>
      <c r="N528" s="163"/>
      <c r="O528" s="55"/>
      <c r="P528" s="55"/>
      <c r="Q528" s="55"/>
      <c r="R528" s="55"/>
      <c r="S528" s="55"/>
      <c r="T528" s="56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T528" s="19" t="s">
        <v>120</v>
      </c>
      <c r="AU528" s="19" t="s">
        <v>81</v>
      </c>
    </row>
    <row r="529" spans="2:51" s="13" customFormat="1" ht="12">
      <c r="B529" s="164"/>
      <c r="D529" s="159" t="s">
        <v>191</v>
      </c>
      <c r="E529" s="165" t="s">
        <v>3</v>
      </c>
      <c r="F529" s="166" t="s">
        <v>836</v>
      </c>
      <c r="H529" s="167">
        <v>2</v>
      </c>
      <c r="I529" s="168"/>
      <c r="L529" s="164"/>
      <c r="M529" s="169"/>
      <c r="N529" s="170"/>
      <c r="O529" s="170"/>
      <c r="P529" s="170"/>
      <c r="Q529" s="170"/>
      <c r="R529" s="170"/>
      <c r="S529" s="170"/>
      <c r="T529" s="171"/>
      <c r="AT529" s="165" t="s">
        <v>191</v>
      </c>
      <c r="AU529" s="165" t="s">
        <v>81</v>
      </c>
      <c r="AV529" s="13" t="s">
        <v>81</v>
      </c>
      <c r="AW529" s="13" t="s">
        <v>33</v>
      </c>
      <c r="AX529" s="13" t="s">
        <v>79</v>
      </c>
      <c r="AY529" s="165" t="s">
        <v>182</v>
      </c>
    </row>
    <row r="530" spans="1:65" s="2" customFormat="1" ht="16.5" customHeight="1">
      <c r="A530" s="34"/>
      <c r="B530" s="145"/>
      <c r="C530" s="180" t="s">
        <v>837</v>
      </c>
      <c r="D530" s="180" t="s">
        <v>232</v>
      </c>
      <c r="E530" s="181" t="s">
        <v>838</v>
      </c>
      <c r="F530" s="182" t="s">
        <v>839</v>
      </c>
      <c r="G530" s="183" t="s">
        <v>344</v>
      </c>
      <c r="H530" s="184">
        <v>2</v>
      </c>
      <c r="I530" s="185"/>
      <c r="J530" s="186">
        <f>ROUND(I530*H530,2)</f>
        <v>0</v>
      </c>
      <c r="K530" s="182" t="s">
        <v>3</v>
      </c>
      <c r="L530" s="187"/>
      <c r="M530" s="188" t="s">
        <v>3</v>
      </c>
      <c r="N530" s="189" t="s">
        <v>43</v>
      </c>
      <c r="O530" s="55"/>
      <c r="P530" s="155">
        <f>O530*H530</f>
        <v>0</v>
      </c>
      <c r="Q530" s="155">
        <v>0.0141</v>
      </c>
      <c r="R530" s="155">
        <f>Q530*H530</f>
        <v>0.0282</v>
      </c>
      <c r="S530" s="155">
        <v>0</v>
      </c>
      <c r="T530" s="156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57" t="s">
        <v>347</v>
      </c>
      <c r="AT530" s="157" t="s">
        <v>232</v>
      </c>
      <c r="AU530" s="157" t="s">
        <v>81</v>
      </c>
      <c r="AY530" s="19" t="s">
        <v>182</v>
      </c>
      <c r="BE530" s="158">
        <f>IF(N530="základní",J530,0)</f>
        <v>0</v>
      </c>
      <c r="BF530" s="158">
        <f>IF(N530="snížená",J530,0)</f>
        <v>0</v>
      </c>
      <c r="BG530" s="158">
        <f>IF(N530="zákl. přenesená",J530,0)</f>
        <v>0</v>
      </c>
      <c r="BH530" s="158">
        <f>IF(N530="sníž. přenesená",J530,0)</f>
        <v>0</v>
      </c>
      <c r="BI530" s="158">
        <f>IF(N530="nulová",J530,0)</f>
        <v>0</v>
      </c>
      <c r="BJ530" s="19" t="s">
        <v>79</v>
      </c>
      <c r="BK530" s="158">
        <f>ROUND(I530*H530,2)</f>
        <v>0</v>
      </c>
      <c r="BL530" s="19" t="s">
        <v>261</v>
      </c>
      <c r="BM530" s="157" t="s">
        <v>840</v>
      </c>
    </row>
    <row r="531" spans="1:47" s="2" customFormat="1" ht="12">
      <c r="A531" s="34"/>
      <c r="B531" s="35"/>
      <c r="C531" s="34"/>
      <c r="D531" s="159" t="s">
        <v>120</v>
      </c>
      <c r="E531" s="34"/>
      <c r="F531" s="160" t="s">
        <v>839</v>
      </c>
      <c r="G531" s="34"/>
      <c r="H531" s="34"/>
      <c r="I531" s="161"/>
      <c r="J531" s="34"/>
      <c r="K531" s="34"/>
      <c r="L531" s="35"/>
      <c r="M531" s="162"/>
      <c r="N531" s="163"/>
      <c r="O531" s="55"/>
      <c r="P531" s="55"/>
      <c r="Q531" s="55"/>
      <c r="R531" s="55"/>
      <c r="S531" s="55"/>
      <c r="T531" s="56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T531" s="19" t="s">
        <v>120</v>
      </c>
      <c r="AU531" s="19" t="s">
        <v>81</v>
      </c>
    </row>
    <row r="532" spans="1:65" s="2" customFormat="1" ht="22.8">
      <c r="A532" s="34"/>
      <c r="B532" s="145"/>
      <c r="C532" s="146" t="s">
        <v>841</v>
      </c>
      <c r="D532" s="146" t="s">
        <v>184</v>
      </c>
      <c r="E532" s="147" t="s">
        <v>842</v>
      </c>
      <c r="F532" s="148" t="s">
        <v>843</v>
      </c>
      <c r="G532" s="149" t="s">
        <v>344</v>
      </c>
      <c r="H532" s="150">
        <v>4</v>
      </c>
      <c r="I532" s="151"/>
      <c r="J532" s="152">
        <f>ROUND(I532*H532,2)</f>
        <v>0</v>
      </c>
      <c r="K532" s="148" t="s">
        <v>188</v>
      </c>
      <c r="L532" s="35"/>
      <c r="M532" s="153" t="s">
        <v>3</v>
      </c>
      <c r="N532" s="154" t="s">
        <v>43</v>
      </c>
      <c r="O532" s="55"/>
      <c r="P532" s="155">
        <f>O532*H532</f>
        <v>0</v>
      </c>
      <c r="Q532" s="155">
        <v>0</v>
      </c>
      <c r="R532" s="155">
        <f>Q532*H532</f>
        <v>0</v>
      </c>
      <c r="S532" s="155">
        <v>0</v>
      </c>
      <c r="T532" s="156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57" t="s">
        <v>261</v>
      </c>
      <c r="AT532" s="157" t="s">
        <v>184</v>
      </c>
      <c r="AU532" s="157" t="s">
        <v>81</v>
      </c>
      <c r="AY532" s="19" t="s">
        <v>182</v>
      </c>
      <c r="BE532" s="158">
        <f>IF(N532="základní",J532,0)</f>
        <v>0</v>
      </c>
      <c r="BF532" s="158">
        <f>IF(N532="snížená",J532,0)</f>
        <v>0</v>
      </c>
      <c r="BG532" s="158">
        <f>IF(N532="zákl. přenesená",J532,0)</f>
        <v>0</v>
      </c>
      <c r="BH532" s="158">
        <f>IF(N532="sníž. přenesená",J532,0)</f>
        <v>0</v>
      </c>
      <c r="BI532" s="158">
        <f>IF(N532="nulová",J532,0)</f>
        <v>0</v>
      </c>
      <c r="BJ532" s="19" t="s">
        <v>79</v>
      </c>
      <c r="BK532" s="158">
        <f>ROUND(I532*H532,2)</f>
        <v>0</v>
      </c>
      <c r="BL532" s="19" t="s">
        <v>261</v>
      </c>
      <c r="BM532" s="157" t="s">
        <v>844</v>
      </c>
    </row>
    <row r="533" spans="1:47" s="2" customFormat="1" ht="12">
      <c r="A533" s="34"/>
      <c r="B533" s="35"/>
      <c r="C533" s="34"/>
      <c r="D533" s="159" t="s">
        <v>120</v>
      </c>
      <c r="E533" s="34"/>
      <c r="F533" s="160" t="s">
        <v>843</v>
      </c>
      <c r="G533" s="34"/>
      <c r="H533" s="34"/>
      <c r="I533" s="161"/>
      <c r="J533" s="34"/>
      <c r="K533" s="34"/>
      <c r="L533" s="35"/>
      <c r="M533" s="162"/>
      <c r="N533" s="163"/>
      <c r="O533" s="55"/>
      <c r="P533" s="55"/>
      <c r="Q533" s="55"/>
      <c r="R533" s="55"/>
      <c r="S533" s="55"/>
      <c r="T533" s="56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T533" s="19" t="s">
        <v>120</v>
      </c>
      <c r="AU533" s="19" t="s">
        <v>81</v>
      </c>
    </row>
    <row r="534" spans="2:51" s="13" customFormat="1" ht="12">
      <c r="B534" s="164"/>
      <c r="D534" s="159" t="s">
        <v>191</v>
      </c>
      <c r="E534" s="165" t="s">
        <v>3</v>
      </c>
      <c r="F534" s="166" t="s">
        <v>845</v>
      </c>
      <c r="H534" s="167">
        <v>4</v>
      </c>
      <c r="I534" s="168"/>
      <c r="L534" s="164"/>
      <c r="M534" s="169"/>
      <c r="N534" s="170"/>
      <c r="O534" s="170"/>
      <c r="P534" s="170"/>
      <c r="Q534" s="170"/>
      <c r="R534" s="170"/>
      <c r="S534" s="170"/>
      <c r="T534" s="171"/>
      <c r="AT534" s="165" t="s">
        <v>191</v>
      </c>
      <c r="AU534" s="165" t="s">
        <v>81</v>
      </c>
      <c r="AV534" s="13" t="s">
        <v>81</v>
      </c>
      <c r="AW534" s="13" t="s">
        <v>33</v>
      </c>
      <c r="AX534" s="13" t="s">
        <v>79</v>
      </c>
      <c r="AY534" s="165" t="s">
        <v>182</v>
      </c>
    </row>
    <row r="535" spans="1:65" s="2" customFormat="1" ht="16.5" customHeight="1">
      <c r="A535" s="34"/>
      <c r="B535" s="145"/>
      <c r="C535" s="180" t="s">
        <v>846</v>
      </c>
      <c r="D535" s="180" t="s">
        <v>232</v>
      </c>
      <c r="E535" s="181" t="s">
        <v>847</v>
      </c>
      <c r="F535" s="182" t="s">
        <v>848</v>
      </c>
      <c r="G535" s="183" t="s">
        <v>344</v>
      </c>
      <c r="H535" s="184">
        <v>4</v>
      </c>
      <c r="I535" s="185"/>
      <c r="J535" s="186">
        <f>ROUND(I535*H535,2)</f>
        <v>0</v>
      </c>
      <c r="K535" s="182" t="s">
        <v>3</v>
      </c>
      <c r="L535" s="187"/>
      <c r="M535" s="188" t="s">
        <v>3</v>
      </c>
      <c r="N535" s="189" t="s">
        <v>43</v>
      </c>
      <c r="O535" s="55"/>
      <c r="P535" s="155">
        <f>O535*H535</f>
        <v>0</v>
      </c>
      <c r="Q535" s="155">
        <v>0.0141</v>
      </c>
      <c r="R535" s="155">
        <f>Q535*H535</f>
        <v>0.0564</v>
      </c>
      <c r="S535" s="155">
        <v>0</v>
      </c>
      <c r="T535" s="156">
        <f>S535*H535</f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157" t="s">
        <v>347</v>
      </c>
      <c r="AT535" s="157" t="s">
        <v>232</v>
      </c>
      <c r="AU535" s="157" t="s">
        <v>81</v>
      </c>
      <c r="AY535" s="19" t="s">
        <v>182</v>
      </c>
      <c r="BE535" s="158">
        <f>IF(N535="základní",J535,0)</f>
        <v>0</v>
      </c>
      <c r="BF535" s="158">
        <f>IF(N535="snížená",J535,0)</f>
        <v>0</v>
      </c>
      <c r="BG535" s="158">
        <f>IF(N535="zákl. přenesená",J535,0)</f>
        <v>0</v>
      </c>
      <c r="BH535" s="158">
        <f>IF(N535="sníž. přenesená",J535,0)</f>
        <v>0</v>
      </c>
      <c r="BI535" s="158">
        <f>IF(N535="nulová",J535,0)</f>
        <v>0</v>
      </c>
      <c r="BJ535" s="19" t="s">
        <v>79</v>
      </c>
      <c r="BK535" s="158">
        <f>ROUND(I535*H535,2)</f>
        <v>0</v>
      </c>
      <c r="BL535" s="19" t="s">
        <v>261</v>
      </c>
      <c r="BM535" s="157" t="s">
        <v>849</v>
      </c>
    </row>
    <row r="536" spans="1:47" s="2" customFormat="1" ht="12">
      <c r="A536" s="34"/>
      <c r="B536" s="35"/>
      <c r="C536" s="34"/>
      <c r="D536" s="159" t="s">
        <v>120</v>
      </c>
      <c r="E536" s="34"/>
      <c r="F536" s="160" t="s">
        <v>848</v>
      </c>
      <c r="G536" s="34"/>
      <c r="H536" s="34"/>
      <c r="I536" s="161"/>
      <c r="J536" s="34"/>
      <c r="K536" s="34"/>
      <c r="L536" s="35"/>
      <c r="M536" s="162"/>
      <c r="N536" s="163"/>
      <c r="O536" s="55"/>
      <c r="P536" s="55"/>
      <c r="Q536" s="55"/>
      <c r="R536" s="55"/>
      <c r="S536" s="55"/>
      <c r="T536" s="56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T536" s="19" t="s">
        <v>120</v>
      </c>
      <c r="AU536" s="19" t="s">
        <v>81</v>
      </c>
    </row>
    <row r="537" spans="1:65" s="2" customFormat="1" ht="16.5" customHeight="1">
      <c r="A537" s="34"/>
      <c r="B537" s="145"/>
      <c r="C537" s="146" t="s">
        <v>850</v>
      </c>
      <c r="D537" s="146" t="s">
        <v>184</v>
      </c>
      <c r="E537" s="147" t="s">
        <v>851</v>
      </c>
      <c r="F537" s="148" t="s">
        <v>852</v>
      </c>
      <c r="G537" s="149" t="s">
        <v>117</v>
      </c>
      <c r="H537" s="150">
        <v>8</v>
      </c>
      <c r="I537" s="151"/>
      <c r="J537" s="152">
        <f>ROUND(I537*H537,2)</f>
        <v>0</v>
      </c>
      <c r="K537" s="148" t="s">
        <v>188</v>
      </c>
      <c r="L537" s="35"/>
      <c r="M537" s="153" t="s">
        <v>3</v>
      </c>
      <c r="N537" s="154" t="s">
        <v>43</v>
      </c>
      <c r="O537" s="55"/>
      <c r="P537" s="155">
        <f>O537*H537</f>
        <v>0</v>
      </c>
      <c r="Q537" s="155">
        <v>0</v>
      </c>
      <c r="R537" s="155">
        <f>Q537*H537</f>
        <v>0</v>
      </c>
      <c r="S537" s="155">
        <v>0</v>
      </c>
      <c r="T537" s="156">
        <f>S537*H537</f>
        <v>0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157" t="s">
        <v>189</v>
      </c>
      <c r="AT537" s="157" t="s">
        <v>184</v>
      </c>
      <c r="AU537" s="157" t="s">
        <v>81</v>
      </c>
      <c r="AY537" s="19" t="s">
        <v>182</v>
      </c>
      <c r="BE537" s="158">
        <f>IF(N537="základní",J537,0)</f>
        <v>0</v>
      </c>
      <c r="BF537" s="158">
        <f>IF(N537="snížená",J537,0)</f>
        <v>0</v>
      </c>
      <c r="BG537" s="158">
        <f>IF(N537="zákl. přenesená",J537,0)</f>
        <v>0</v>
      </c>
      <c r="BH537" s="158">
        <f>IF(N537="sníž. přenesená",J537,0)</f>
        <v>0</v>
      </c>
      <c r="BI537" s="158">
        <f>IF(N537="nulová",J537,0)</f>
        <v>0</v>
      </c>
      <c r="BJ537" s="19" t="s">
        <v>79</v>
      </c>
      <c r="BK537" s="158">
        <f>ROUND(I537*H537,2)</f>
        <v>0</v>
      </c>
      <c r="BL537" s="19" t="s">
        <v>189</v>
      </c>
      <c r="BM537" s="157" t="s">
        <v>853</v>
      </c>
    </row>
    <row r="538" spans="1:47" s="2" customFormat="1" ht="12">
      <c r="A538" s="34"/>
      <c r="B538" s="35"/>
      <c r="C538" s="34"/>
      <c r="D538" s="159" t="s">
        <v>120</v>
      </c>
      <c r="E538" s="34"/>
      <c r="F538" s="160" t="s">
        <v>852</v>
      </c>
      <c r="G538" s="34"/>
      <c r="H538" s="34"/>
      <c r="I538" s="161"/>
      <c r="J538" s="34"/>
      <c r="K538" s="34"/>
      <c r="L538" s="35"/>
      <c r="M538" s="162"/>
      <c r="N538" s="163"/>
      <c r="O538" s="55"/>
      <c r="P538" s="55"/>
      <c r="Q538" s="55"/>
      <c r="R538" s="55"/>
      <c r="S538" s="55"/>
      <c r="T538" s="56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T538" s="19" t="s">
        <v>120</v>
      </c>
      <c r="AU538" s="19" t="s">
        <v>81</v>
      </c>
    </row>
    <row r="539" spans="1:65" s="2" customFormat="1" ht="16.5" customHeight="1">
      <c r="A539" s="34"/>
      <c r="B539" s="145"/>
      <c r="C539" s="180" t="s">
        <v>854</v>
      </c>
      <c r="D539" s="180" t="s">
        <v>232</v>
      </c>
      <c r="E539" s="181" t="s">
        <v>855</v>
      </c>
      <c r="F539" s="182" t="s">
        <v>856</v>
      </c>
      <c r="G539" s="183" t="s">
        <v>117</v>
      </c>
      <c r="H539" s="184">
        <v>8</v>
      </c>
      <c r="I539" s="185"/>
      <c r="J539" s="186">
        <f>ROUND(I539*H539,2)</f>
        <v>0</v>
      </c>
      <c r="K539" s="182" t="s">
        <v>3</v>
      </c>
      <c r="L539" s="187"/>
      <c r="M539" s="188" t="s">
        <v>3</v>
      </c>
      <c r="N539" s="189" t="s">
        <v>43</v>
      </c>
      <c r="O539" s="55"/>
      <c r="P539" s="155">
        <f>O539*H539</f>
        <v>0</v>
      </c>
      <c r="Q539" s="155">
        <v>0.00172</v>
      </c>
      <c r="R539" s="155">
        <f>Q539*H539</f>
        <v>0.01376</v>
      </c>
      <c r="S539" s="155">
        <v>0</v>
      </c>
      <c r="T539" s="156">
        <f>S539*H539</f>
        <v>0</v>
      </c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57" t="s">
        <v>347</v>
      </c>
      <c r="AT539" s="157" t="s">
        <v>232</v>
      </c>
      <c r="AU539" s="157" t="s">
        <v>81</v>
      </c>
      <c r="AY539" s="19" t="s">
        <v>182</v>
      </c>
      <c r="BE539" s="158">
        <f>IF(N539="základní",J539,0)</f>
        <v>0</v>
      </c>
      <c r="BF539" s="158">
        <f>IF(N539="snížená",J539,0)</f>
        <v>0</v>
      </c>
      <c r="BG539" s="158">
        <f>IF(N539="zákl. přenesená",J539,0)</f>
        <v>0</v>
      </c>
      <c r="BH539" s="158">
        <f>IF(N539="sníž. přenesená",J539,0)</f>
        <v>0</v>
      </c>
      <c r="BI539" s="158">
        <f>IF(N539="nulová",J539,0)</f>
        <v>0</v>
      </c>
      <c r="BJ539" s="19" t="s">
        <v>79</v>
      </c>
      <c r="BK539" s="158">
        <f>ROUND(I539*H539,2)</f>
        <v>0</v>
      </c>
      <c r="BL539" s="19" t="s">
        <v>261</v>
      </c>
      <c r="BM539" s="157" t="s">
        <v>857</v>
      </c>
    </row>
    <row r="540" spans="1:47" s="2" customFormat="1" ht="12">
      <c r="A540" s="34"/>
      <c r="B540" s="35"/>
      <c r="C540" s="34"/>
      <c r="D540" s="159" t="s">
        <v>120</v>
      </c>
      <c r="E540" s="34"/>
      <c r="F540" s="160" t="s">
        <v>856</v>
      </c>
      <c r="G540" s="34"/>
      <c r="H540" s="34"/>
      <c r="I540" s="161"/>
      <c r="J540" s="34"/>
      <c r="K540" s="34"/>
      <c r="L540" s="35"/>
      <c r="M540" s="162"/>
      <c r="N540" s="163"/>
      <c r="O540" s="55"/>
      <c r="P540" s="55"/>
      <c r="Q540" s="55"/>
      <c r="R540" s="55"/>
      <c r="S540" s="55"/>
      <c r="T540" s="56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T540" s="19" t="s">
        <v>120</v>
      </c>
      <c r="AU540" s="19" t="s">
        <v>81</v>
      </c>
    </row>
    <row r="541" spans="2:51" s="13" customFormat="1" ht="12">
      <c r="B541" s="164"/>
      <c r="D541" s="159" t="s">
        <v>191</v>
      </c>
      <c r="E541" s="165" t="s">
        <v>3</v>
      </c>
      <c r="F541" s="166" t="s">
        <v>858</v>
      </c>
      <c r="H541" s="167">
        <v>8</v>
      </c>
      <c r="I541" s="168"/>
      <c r="L541" s="164"/>
      <c r="M541" s="169"/>
      <c r="N541" s="170"/>
      <c r="O541" s="170"/>
      <c r="P541" s="170"/>
      <c r="Q541" s="170"/>
      <c r="R541" s="170"/>
      <c r="S541" s="170"/>
      <c r="T541" s="171"/>
      <c r="AT541" s="165" t="s">
        <v>191</v>
      </c>
      <c r="AU541" s="165" t="s">
        <v>81</v>
      </c>
      <c r="AV541" s="13" t="s">
        <v>81</v>
      </c>
      <c r="AW541" s="13" t="s">
        <v>33</v>
      </c>
      <c r="AX541" s="13" t="s">
        <v>79</v>
      </c>
      <c r="AY541" s="165" t="s">
        <v>182</v>
      </c>
    </row>
    <row r="542" spans="1:65" s="2" customFormat="1" ht="22.8">
      <c r="A542" s="34"/>
      <c r="B542" s="145"/>
      <c r="C542" s="146" t="s">
        <v>859</v>
      </c>
      <c r="D542" s="146" t="s">
        <v>184</v>
      </c>
      <c r="E542" s="147" t="s">
        <v>860</v>
      </c>
      <c r="F542" s="148" t="s">
        <v>861</v>
      </c>
      <c r="G542" s="149" t="s">
        <v>679</v>
      </c>
      <c r="H542" s="198"/>
      <c r="I542" s="151"/>
      <c r="J542" s="152">
        <f>ROUND(I542*H542,2)</f>
        <v>0</v>
      </c>
      <c r="K542" s="148" t="s">
        <v>188</v>
      </c>
      <c r="L542" s="35"/>
      <c r="M542" s="153" t="s">
        <v>3</v>
      </c>
      <c r="N542" s="154" t="s">
        <v>43</v>
      </c>
      <c r="O542" s="55"/>
      <c r="P542" s="155">
        <f>O542*H542</f>
        <v>0</v>
      </c>
      <c r="Q542" s="155">
        <v>0</v>
      </c>
      <c r="R542" s="155">
        <f>Q542*H542</f>
        <v>0</v>
      </c>
      <c r="S542" s="155">
        <v>0</v>
      </c>
      <c r="T542" s="156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57" t="s">
        <v>261</v>
      </c>
      <c r="AT542" s="157" t="s">
        <v>184</v>
      </c>
      <c r="AU542" s="157" t="s">
        <v>81</v>
      </c>
      <c r="AY542" s="19" t="s">
        <v>182</v>
      </c>
      <c r="BE542" s="158">
        <f>IF(N542="základní",J542,0)</f>
        <v>0</v>
      </c>
      <c r="BF542" s="158">
        <f>IF(N542="snížená",J542,0)</f>
        <v>0</v>
      </c>
      <c r="BG542" s="158">
        <f>IF(N542="zákl. přenesená",J542,0)</f>
        <v>0</v>
      </c>
      <c r="BH542" s="158">
        <f>IF(N542="sníž. přenesená",J542,0)</f>
        <v>0</v>
      </c>
      <c r="BI542" s="158">
        <f>IF(N542="nulová",J542,0)</f>
        <v>0</v>
      </c>
      <c r="BJ542" s="19" t="s">
        <v>79</v>
      </c>
      <c r="BK542" s="158">
        <f>ROUND(I542*H542,2)</f>
        <v>0</v>
      </c>
      <c r="BL542" s="19" t="s">
        <v>261</v>
      </c>
      <c r="BM542" s="157" t="s">
        <v>862</v>
      </c>
    </row>
    <row r="543" spans="1:47" s="2" customFormat="1" ht="19.2">
      <c r="A543" s="34"/>
      <c r="B543" s="35"/>
      <c r="C543" s="34"/>
      <c r="D543" s="159" t="s">
        <v>120</v>
      </c>
      <c r="E543" s="34"/>
      <c r="F543" s="160" t="s">
        <v>861</v>
      </c>
      <c r="G543" s="34"/>
      <c r="H543" s="34"/>
      <c r="I543" s="161"/>
      <c r="J543" s="34"/>
      <c r="K543" s="34"/>
      <c r="L543" s="35"/>
      <c r="M543" s="162"/>
      <c r="N543" s="163"/>
      <c r="O543" s="55"/>
      <c r="P543" s="55"/>
      <c r="Q543" s="55"/>
      <c r="R543" s="55"/>
      <c r="S543" s="55"/>
      <c r="T543" s="56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T543" s="19" t="s">
        <v>120</v>
      </c>
      <c r="AU543" s="19" t="s">
        <v>81</v>
      </c>
    </row>
    <row r="544" spans="2:63" s="12" customFormat="1" ht="22.95" customHeight="1">
      <c r="B544" s="132"/>
      <c r="D544" s="133" t="s">
        <v>71</v>
      </c>
      <c r="E544" s="143" t="s">
        <v>863</v>
      </c>
      <c r="F544" s="143" t="s">
        <v>864</v>
      </c>
      <c r="I544" s="135"/>
      <c r="J544" s="144">
        <f>BK544</f>
        <v>0</v>
      </c>
      <c r="L544" s="132"/>
      <c r="M544" s="137"/>
      <c r="N544" s="138"/>
      <c r="O544" s="138"/>
      <c r="P544" s="139">
        <f>SUM(P545:P594)</f>
        <v>0</v>
      </c>
      <c r="Q544" s="138"/>
      <c r="R544" s="139">
        <f>SUM(R545:R594)</f>
        <v>1.47911707</v>
      </c>
      <c r="S544" s="138"/>
      <c r="T544" s="140">
        <f>SUM(T545:T594)</f>
        <v>0</v>
      </c>
      <c r="AR544" s="133" t="s">
        <v>81</v>
      </c>
      <c r="AT544" s="141" t="s">
        <v>71</v>
      </c>
      <c r="AU544" s="141" t="s">
        <v>79</v>
      </c>
      <c r="AY544" s="133" t="s">
        <v>182</v>
      </c>
      <c r="BK544" s="142">
        <f>SUM(BK545:BK594)</f>
        <v>0</v>
      </c>
    </row>
    <row r="545" spans="1:65" s="2" customFormat="1" ht="22.8">
      <c r="A545" s="34"/>
      <c r="B545" s="145"/>
      <c r="C545" s="146" t="s">
        <v>865</v>
      </c>
      <c r="D545" s="146" t="s">
        <v>184</v>
      </c>
      <c r="E545" s="147" t="s">
        <v>866</v>
      </c>
      <c r="F545" s="148" t="s">
        <v>867</v>
      </c>
      <c r="G545" s="149" t="s">
        <v>344</v>
      </c>
      <c r="H545" s="150">
        <v>12</v>
      </c>
      <c r="I545" s="151"/>
      <c r="J545" s="152">
        <f>ROUND(I545*H545,2)</f>
        <v>0</v>
      </c>
      <c r="K545" s="148" t="s">
        <v>188</v>
      </c>
      <c r="L545" s="35"/>
      <c r="M545" s="153" t="s">
        <v>3</v>
      </c>
      <c r="N545" s="154" t="s">
        <v>43</v>
      </c>
      <c r="O545" s="55"/>
      <c r="P545" s="155">
        <f>O545*H545</f>
        <v>0</v>
      </c>
      <c r="Q545" s="155">
        <v>0</v>
      </c>
      <c r="R545" s="155">
        <f>Q545*H545</f>
        <v>0</v>
      </c>
      <c r="S545" s="155">
        <v>0</v>
      </c>
      <c r="T545" s="156">
        <f>S545*H545</f>
        <v>0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157" t="s">
        <v>261</v>
      </c>
      <c r="AT545" s="157" t="s">
        <v>184</v>
      </c>
      <c r="AU545" s="157" t="s">
        <v>81</v>
      </c>
      <c r="AY545" s="19" t="s">
        <v>182</v>
      </c>
      <c r="BE545" s="158">
        <f>IF(N545="základní",J545,0)</f>
        <v>0</v>
      </c>
      <c r="BF545" s="158">
        <f>IF(N545="snížená",J545,0)</f>
        <v>0</v>
      </c>
      <c r="BG545" s="158">
        <f>IF(N545="zákl. přenesená",J545,0)</f>
        <v>0</v>
      </c>
      <c r="BH545" s="158">
        <f>IF(N545="sníž. přenesená",J545,0)</f>
        <v>0</v>
      </c>
      <c r="BI545" s="158">
        <f>IF(N545="nulová",J545,0)</f>
        <v>0</v>
      </c>
      <c r="BJ545" s="19" t="s">
        <v>79</v>
      </c>
      <c r="BK545" s="158">
        <f>ROUND(I545*H545,2)</f>
        <v>0</v>
      </c>
      <c r="BL545" s="19" t="s">
        <v>261</v>
      </c>
      <c r="BM545" s="157" t="s">
        <v>868</v>
      </c>
    </row>
    <row r="546" spans="1:47" s="2" customFormat="1" ht="19.2">
      <c r="A546" s="34"/>
      <c r="B546" s="35"/>
      <c r="C546" s="34"/>
      <c r="D546" s="159" t="s">
        <v>120</v>
      </c>
      <c r="E546" s="34"/>
      <c r="F546" s="160" t="s">
        <v>867</v>
      </c>
      <c r="G546" s="34"/>
      <c r="H546" s="34"/>
      <c r="I546" s="161"/>
      <c r="J546" s="34"/>
      <c r="K546" s="34"/>
      <c r="L546" s="35"/>
      <c r="M546" s="162"/>
      <c r="N546" s="163"/>
      <c r="O546" s="55"/>
      <c r="P546" s="55"/>
      <c r="Q546" s="55"/>
      <c r="R546" s="55"/>
      <c r="S546" s="55"/>
      <c r="T546" s="56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T546" s="19" t="s">
        <v>120</v>
      </c>
      <c r="AU546" s="19" t="s">
        <v>81</v>
      </c>
    </row>
    <row r="547" spans="2:51" s="13" customFormat="1" ht="12">
      <c r="B547" s="164"/>
      <c r="D547" s="159" t="s">
        <v>191</v>
      </c>
      <c r="E547" s="165" t="s">
        <v>3</v>
      </c>
      <c r="F547" s="166" t="s">
        <v>869</v>
      </c>
      <c r="H547" s="167">
        <v>12</v>
      </c>
      <c r="I547" s="168"/>
      <c r="L547" s="164"/>
      <c r="M547" s="169"/>
      <c r="N547" s="170"/>
      <c r="O547" s="170"/>
      <c r="P547" s="170"/>
      <c r="Q547" s="170"/>
      <c r="R547" s="170"/>
      <c r="S547" s="170"/>
      <c r="T547" s="171"/>
      <c r="AT547" s="165" t="s">
        <v>191</v>
      </c>
      <c r="AU547" s="165" t="s">
        <v>81</v>
      </c>
      <c r="AV547" s="13" t="s">
        <v>81</v>
      </c>
      <c r="AW547" s="13" t="s">
        <v>33</v>
      </c>
      <c r="AX547" s="13" t="s">
        <v>79</v>
      </c>
      <c r="AY547" s="165" t="s">
        <v>182</v>
      </c>
    </row>
    <row r="548" spans="1:65" s="2" customFormat="1" ht="16.5" customHeight="1">
      <c r="A548" s="34"/>
      <c r="B548" s="145"/>
      <c r="C548" s="180" t="s">
        <v>870</v>
      </c>
      <c r="D548" s="180" t="s">
        <v>232</v>
      </c>
      <c r="E548" s="181" t="s">
        <v>871</v>
      </c>
      <c r="F548" s="182" t="s">
        <v>872</v>
      </c>
      <c r="G548" s="183" t="s">
        <v>117</v>
      </c>
      <c r="H548" s="184">
        <v>3.6</v>
      </c>
      <c r="I548" s="185"/>
      <c r="J548" s="186">
        <f>ROUND(I548*H548,2)</f>
        <v>0</v>
      </c>
      <c r="K548" s="182" t="s">
        <v>188</v>
      </c>
      <c r="L548" s="187"/>
      <c r="M548" s="188" t="s">
        <v>3</v>
      </c>
      <c r="N548" s="189" t="s">
        <v>43</v>
      </c>
      <c r="O548" s="55"/>
      <c r="P548" s="155">
        <f>O548*H548</f>
        <v>0</v>
      </c>
      <c r="Q548" s="155">
        <v>0.00102</v>
      </c>
      <c r="R548" s="155">
        <f>Q548*H548</f>
        <v>0.0036720000000000004</v>
      </c>
      <c r="S548" s="155">
        <v>0</v>
      </c>
      <c r="T548" s="156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157" t="s">
        <v>347</v>
      </c>
      <c r="AT548" s="157" t="s">
        <v>232</v>
      </c>
      <c r="AU548" s="157" t="s">
        <v>81</v>
      </c>
      <c r="AY548" s="19" t="s">
        <v>182</v>
      </c>
      <c r="BE548" s="158">
        <f>IF(N548="základní",J548,0)</f>
        <v>0</v>
      </c>
      <c r="BF548" s="158">
        <f>IF(N548="snížená",J548,0)</f>
        <v>0</v>
      </c>
      <c r="BG548" s="158">
        <f>IF(N548="zákl. přenesená",J548,0)</f>
        <v>0</v>
      </c>
      <c r="BH548" s="158">
        <f>IF(N548="sníž. přenesená",J548,0)</f>
        <v>0</v>
      </c>
      <c r="BI548" s="158">
        <f>IF(N548="nulová",J548,0)</f>
        <v>0</v>
      </c>
      <c r="BJ548" s="19" t="s">
        <v>79</v>
      </c>
      <c r="BK548" s="158">
        <f>ROUND(I548*H548,2)</f>
        <v>0</v>
      </c>
      <c r="BL548" s="19" t="s">
        <v>261</v>
      </c>
      <c r="BM548" s="157" t="s">
        <v>873</v>
      </c>
    </row>
    <row r="549" spans="1:47" s="2" customFormat="1" ht="12">
      <c r="A549" s="34"/>
      <c r="B549" s="35"/>
      <c r="C549" s="34"/>
      <c r="D549" s="159" t="s">
        <v>120</v>
      </c>
      <c r="E549" s="34"/>
      <c r="F549" s="160" t="s">
        <v>872</v>
      </c>
      <c r="G549" s="34"/>
      <c r="H549" s="34"/>
      <c r="I549" s="161"/>
      <c r="J549" s="34"/>
      <c r="K549" s="34"/>
      <c r="L549" s="35"/>
      <c r="M549" s="162"/>
      <c r="N549" s="163"/>
      <c r="O549" s="55"/>
      <c r="P549" s="55"/>
      <c r="Q549" s="55"/>
      <c r="R549" s="55"/>
      <c r="S549" s="55"/>
      <c r="T549" s="56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T549" s="19" t="s">
        <v>120</v>
      </c>
      <c r="AU549" s="19" t="s">
        <v>81</v>
      </c>
    </row>
    <row r="550" spans="2:51" s="13" customFormat="1" ht="12">
      <c r="B550" s="164"/>
      <c r="D550" s="159" t="s">
        <v>191</v>
      </c>
      <c r="E550" s="165" t="s">
        <v>3</v>
      </c>
      <c r="F550" s="166" t="s">
        <v>874</v>
      </c>
      <c r="H550" s="167">
        <v>3.6</v>
      </c>
      <c r="I550" s="168"/>
      <c r="L550" s="164"/>
      <c r="M550" s="169"/>
      <c r="N550" s="170"/>
      <c r="O550" s="170"/>
      <c r="P550" s="170"/>
      <c r="Q550" s="170"/>
      <c r="R550" s="170"/>
      <c r="S550" s="170"/>
      <c r="T550" s="171"/>
      <c r="AT550" s="165" t="s">
        <v>191</v>
      </c>
      <c r="AU550" s="165" t="s">
        <v>81</v>
      </c>
      <c r="AV550" s="13" t="s">
        <v>81</v>
      </c>
      <c r="AW550" s="13" t="s">
        <v>33</v>
      </c>
      <c r="AX550" s="13" t="s">
        <v>79</v>
      </c>
      <c r="AY550" s="165" t="s">
        <v>182</v>
      </c>
    </row>
    <row r="551" spans="1:65" s="2" customFormat="1" ht="22.8">
      <c r="A551" s="34"/>
      <c r="B551" s="145"/>
      <c r="C551" s="146" t="s">
        <v>875</v>
      </c>
      <c r="D551" s="146" t="s">
        <v>184</v>
      </c>
      <c r="E551" s="147" t="s">
        <v>876</v>
      </c>
      <c r="F551" s="148" t="s">
        <v>877</v>
      </c>
      <c r="G551" s="149" t="s">
        <v>117</v>
      </c>
      <c r="H551" s="150">
        <v>55.3</v>
      </c>
      <c r="I551" s="151"/>
      <c r="J551" s="152">
        <f>ROUND(I551*H551,2)</f>
        <v>0</v>
      </c>
      <c r="K551" s="148" t="s">
        <v>188</v>
      </c>
      <c r="L551" s="35"/>
      <c r="M551" s="153" t="s">
        <v>3</v>
      </c>
      <c r="N551" s="154" t="s">
        <v>43</v>
      </c>
      <c r="O551" s="55"/>
      <c r="P551" s="155">
        <f>O551*H551</f>
        <v>0</v>
      </c>
      <c r="Q551" s="155">
        <v>0</v>
      </c>
      <c r="R551" s="155">
        <f>Q551*H551</f>
        <v>0</v>
      </c>
      <c r="S551" s="155">
        <v>0</v>
      </c>
      <c r="T551" s="156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157" t="s">
        <v>261</v>
      </c>
      <c r="AT551" s="157" t="s">
        <v>184</v>
      </c>
      <c r="AU551" s="157" t="s">
        <v>81</v>
      </c>
      <c r="AY551" s="19" t="s">
        <v>182</v>
      </c>
      <c r="BE551" s="158">
        <f>IF(N551="základní",J551,0)</f>
        <v>0</v>
      </c>
      <c r="BF551" s="158">
        <f>IF(N551="snížená",J551,0)</f>
        <v>0</v>
      </c>
      <c r="BG551" s="158">
        <f>IF(N551="zákl. přenesená",J551,0)</f>
        <v>0</v>
      </c>
      <c r="BH551" s="158">
        <f>IF(N551="sníž. přenesená",J551,0)</f>
        <v>0</v>
      </c>
      <c r="BI551" s="158">
        <f>IF(N551="nulová",J551,0)</f>
        <v>0</v>
      </c>
      <c r="BJ551" s="19" t="s">
        <v>79</v>
      </c>
      <c r="BK551" s="158">
        <f>ROUND(I551*H551,2)</f>
        <v>0</v>
      </c>
      <c r="BL551" s="19" t="s">
        <v>261</v>
      </c>
      <c r="BM551" s="157" t="s">
        <v>878</v>
      </c>
    </row>
    <row r="552" spans="1:47" s="2" customFormat="1" ht="19.2">
      <c r="A552" s="34"/>
      <c r="B552" s="35"/>
      <c r="C552" s="34"/>
      <c r="D552" s="159" t="s">
        <v>120</v>
      </c>
      <c r="E552" s="34"/>
      <c r="F552" s="160" t="s">
        <v>877</v>
      </c>
      <c r="G552" s="34"/>
      <c r="H552" s="34"/>
      <c r="I552" s="161"/>
      <c r="J552" s="34"/>
      <c r="K552" s="34"/>
      <c r="L552" s="35"/>
      <c r="M552" s="162"/>
      <c r="N552" s="163"/>
      <c r="O552" s="55"/>
      <c r="P552" s="55"/>
      <c r="Q552" s="55"/>
      <c r="R552" s="55"/>
      <c r="S552" s="55"/>
      <c r="T552" s="56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T552" s="19" t="s">
        <v>120</v>
      </c>
      <c r="AU552" s="19" t="s">
        <v>81</v>
      </c>
    </row>
    <row r="553" spans="2:51" s="13" customFormat="1" ht="12">
      <c r="B553" s="164"/>
      <c r="D553" s="159" t="s">
        <v>191</v>
      </c>
      <c r="E553" s="165" t="s">
        <v>3</v>
      </c>
      <c r="F553" s="166" t="s">
        <v>879</v>
      </c>
      <c r="H553" s="167">
        <v>55.3</v>
      </c>
      <c r="I553" s="168"/>
      <c r="L553" s="164"/>
      <c r="M553" s="169"/>
      <c r="N553" s="170"/>
      <c r="O553" s="170"/>
      <c r="P553" s="170"/>
      <c r="Q553" s="170"/>
      <c r="R553" s="170"/>
      <c r="S553" s="170"/>
      <c r="T553" s="171"/>
      <c r="AT553" s="165" t="s">
        <v>191</v>
      </c>
      <c r="AU553" s="165" t="s">
        <v>81</v>
      </c>
      <c r="AV553" s="13" t="s">
        <v>81</v>
      </c>
      <c r="AW553" s="13" t="s">
        <v>33</v>
      </c>
      <c r="AX553" s="13" t="s">
        <v>79</v>
      </c>
      <c r="AY553" s="165" t="s">
        <v>182</v>
      </c>
    </row>
    <row r="554" spans="1:65" s="2" customFormat="1" ht="16.5" customHeight="1">
      <c r="A554" s="34"/>
      <c r="B554" s="145"/>
      <c r="C554" s="180" t="s">
        <v>880</v>
      </c>
      <c r="D554" s="180" t="s">
        <v>232</v>
      </c>
      <c r="E554" s="181" t="s">
        <v>881</v>
      </c>
      <c r="F554" s="182" t="s">
        <v>882</v>
      </c>
      <c r="G554" s="183" t="s">
        <v>122</v>
      </c>
      <c r="H554" s="184">
        <v>0.353</v>
      </c>
      <c r="I554" s="185"/>
      <c r="J554" s="186">
        <f>ROUND(I554*H554,2)</f>
        <v>0</v>
      </c>
      <c r="K554" s="182" t="s">
        <v>188</v>
      </c>
      <c r="L554" s="187"/>
      <c r="M554" s="188" t="s">
        <v>3</v>
      </c>
      <c r="N554" s="189" t="s">
        <v>43</v>
      </c>
      <c r="O554" s="55"/>
      <c r="P554" s="155">
        <f>O554*H554</f>
        <v>0</v>
      </c>
      <c r="Q554" s="155">
        <v>0.55</v>
      </c>
      <c r="R554" s="155">
        <f>Q554*H554</f>
        <v>0.19415000000000002</v>
      </c>
      <c r="S554" s="155">
        <v>0</v>
      </c>
      <c r="T554" s="156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157" t="s">
        <v>347</v>
      </c>
      <c r="AT554" s="157" t="s">
        <v>232</v>
      </c>
      <c r="AU554" s="157" t="s">
        <v>81</v>
      </c>
      <c r="AY554" s="19" t="s">
        <v>182</v>
      </c>
      <c r="BE554" s="158">
        <f>IF(N554="základní",J554,0)</f>
        <v>0</v>
      </c>
      <c r="BF554" s="158">
        <f>IF(N554="snížená",J554,0)</f>
        <v>0</v>
      </c>
      <c r="BG554" s="158">
        <f>IF(N554="zákl. přenesená",J554,0)</f>
        <v>0</v>
      </c>
      <c r="BH554" s="158">
        <f>IF(N554="sníž. přenesená",J554,0)</f>
        <v>0</v>
      </c>
      <c r="BI554" s="158">
        <f>IF(N554="nulová",J554,0)</f>
        <v>0</v>
      </c>
      <c r="BJ554" s="19" t="s">
        <v>79</v>
      </c>
      <c r="BK554" s="158">
        <f>ROUND(I554*H554,2)</f>
        <v>0</v>
      </c>
      <c r="BL554" s="19" t="s">
        <v>261</v>
      </c>
      <c r="BM554" s="157" t="s">
        <v>883</v>
      </c>
    </row>
    <row r="555" spans="1:47" s="2" customFormat="1" ht="12">
      <c r="A555" s="34"/>
      <c r="B555" s="35"/>
      <c r="C555" s="34"/>
      <c r="D555" s="159" t="s">
        <v>120</v>
      </c>
      <c r="E555" s="34"/>
      <c r="F555" s="160" t="s">
        <v>882</v>
      </c>
      <c r="G555" s="34"/>
      <c r="H555" s="34"/>
      <c r="I555" s="161"/>
      <c r="J555" s="34"/>
      <c r="K555" s="34"/>
      <c r="L555" s="35"/>
      <c r="M555" s="162"/>
      <c r="N555" s="163"/>
      <c r="O555" s="55"/>
      <c r="P555" s="55"/>
      <c r="Q555" s="55"/>
      <c r="R555" s="55"/>
      <c r="S555" s="55"/>
      <c r="T555" s="56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T555" s="19" t="s">
        <v>120</v>
      </c>
      <c r="AU555" s="19" t="s">
        <v>81</v>
      </c>
    </row>
    <row r="556" spans="2:51" s="13" customFormat="1" ht="12">
      <c r="B556" s="164"/>
      <c r="D556" s="159" t="s">
        <v>191</v>
      </c>
      <c r="E556" s="165" t="s">
        <v>3</v>
      </c>
      <c r="F556" s="166" t="s">
        <v>884</v>
      </c>
      <c r="H556" s="167">
        <v>0.353</v>
      </c>
      <c r="I556" s="168"/>
      <c r="L556" s="164"/>
      <c r="M556" s="169"/>
      <c r="N556" s="170"/>
      <c r="O556" s="170"/>
      <c r="P556" s="170"/>
      <c r="Q556" s="170"/>
      <c r="R556" s="170"/>
      <c r="S556" s="170"/>
      <c r="T556" s="171"/>
      <c r="AT556" s="165" t="s">
        <v>191</v>
      </c>
      <c r="AU556" s="165" t="s">
        <v>81</v>
      </c>
      <c r="AV556" s="13" t="s">
        <v>81</v>
      </c>
      <c r="AW556" s="13" t="s">
        <v>33</v>
      </c>
      <c r="AX556" s="13" t="s">
        <v>79</v>
      </c>
      <c r="AY556" s="165" t="s">
        <v>182</v>
      </c>
    </row>
    <row r="557" spans="1:65" s="2" customFormat="1" ht="22.8">
      <c r="A557" s="34"/>
      <c r="B557" s="145"/>
      <c r="C557" s="146" t="s">
        <v>885</v>
      </c>
      <c r="D557" s="146" t="s">
        <v>184</v>
      </c>
      <c r="E557" s="147" t="s">
        <v>886</v>
      </c>
      <c r="F557" s="148" t="s">
        <v>887</v>
      </c>
      <c r="G557" s="149" t="s">
        <v>117</v>
      </c>
      <c r="H557" s="150">
        <v>90</v>
      </c>
      <c r="I557" s="151"/>
      <c r="J557" s="152">
        <f>ROUND(I557*H557,2)</f>
        <v>0</v>
      </c>
      <c r="K557" s="148" t="s">
        <v>188</v>
      </c>
      <c r="L557" s="35"/>
      <c r="M557" s="153" t="s">
        <v>3</v>
      </c>
      <c r="N557" s="154" t="s">
        <v>43</v>
      </c>
      <c r="O557" s="55"/>
      <c r="P557" s="155">
        <f>O557*H557</f>
        <v>0</v>
      </c>
      <c r="Q557" s="155">
        <v>0</v>
      </c>
      <c r="R557" s="155">
        <f>Q557*H557</f>
        <v>0</v>
      </c>
      <c r="S557" s="155">
        <v>0</v>
      </c>
      <c r="T557" s="156">
        <f>S557*H557</f>
        <v>0</v>
      </c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R557" s="157" t="s">
        <v>261</v>
      </c>
      <c r="AT557" s="157" t="s">
        <v>184</v>
      </c>
      <c r="AU557" s="157" t="s">
        <v>81</v>
      </c>
      <c r="AY557" s="19" t="s">
        <v>182</v>
      </c>
      <c r="BE557" s="158">
        <f>IF(N557="základní",J557,0)</f>
        <v>0</v>
      </c>
      <c r="BF557" s="158">
        <f>IF(N557="snížená",J557,0)</f>
        <v>0</v>
      </c>
      <c r="BG557" s="158">
        <f>IF(N557="zákl. přenesená",J557,0)</f>
        <v>0</v>
      </c>
      <c r="BH557" s="158">
        <f>IF(N557="sníž. přenesená",J557,0)</f>
        <v>0</v>
      </c>
      <c r="BI557" s="158">
        <f>IF(N557="nulová",J557,0)</f>
        <v>0</v>
      </c>
      <c r="BJ557" s="19" t="s">
        <v>79</v>
      </c>
      <c r="BK557" s="158">
        <f>ROUND(I557*H557,2)</f>
        <v>0</v>
      </c>
      <c r="BL557" s="19" t="s">
        <v>261</v>
      </c>
      <c r="BM557" s="157" t="s">
        <v>888</v>
      </c>
    </row>
    <row r="558" spans="1:47" s="2" customFormat="1" ht="19.2">
      <c r="A558" s="34"/>
      <c r="B558" s="35"/>
      <c r="C558" s="34"/>
      <c r="D558" s="159" t="s">
        <v>120</v>
      </c>
      <c r="E558" s="34"/>
      <c r="F558" s="160" t="s">
        <v>887</v>
      </c>
      <c r="G558" s="34"/>
      <c r="H558" s="34"/>
      <c r="I558" s="161"/>
      <c r="J558" s="34"/>
      <c r="K558" s="34"/>
      <c r="L558" s="35"/>
      <c r="M558" s="162"/>
      <c r="N558" s="163"/>
      <c r="O558" s="55"/>
      <c r="P558" s="55"/>
      <c r="Q558" s="55"/>
      <c r="R558" s="55"/>
      <c r="S558" s="55"/>
      <c r="T558" s="56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T558" s="19" t="s">
        <v>120</v>
      </c>
      <c r="AU558" s="19" t="s">
        <v>81</v>
      </c>
    </row>
    <row r="559" spans="2:51" s="13" customFormat="1" ht="12">
      <c r="B559" s="164"/>
      <c r="D559" s="159" t="s">
        <v>191</v>
      </c>
      <c r="E559" s="165" t="s">
        <v>3</v>
      </c>
      <c r="F559" s="166" t="s">
        <v>889</v>
      </c>
      <c r="H559" s="167">
        <v>90</v>
      </c>
      <c r="I559" s="168"/>
      <c r="L559" s="164"/>
      <c r="M559" s="169"/>
      <c r="N559" s="170"/>
      <c r="O559" s="170"/>
      <c r="P559" s="170"/>
      <c r="Q559" s="170"/>
      <c r="R559" s="170"/>
      <c r="S559" s="170"/>
      <c r="T559" s="171"/>
      <c r="AT559" s="165" t="s">
        <v>191</v>
      </c>
      <c r="AU559" s="165" t="s">
        <v>81</v>
      </c>
      <c r="AV559" s="13" t="s">
        <v>81</v>
      </c>
      <c r="AW559" s="13" t="s">
        <v>33</v>
      </c>
      <c r="AX559" s="13" t="s">
        <v>79</v>
      </c>
      <c r="AY559" s="165" t="s">
        <v>182</v>
      </c>
    </row>
    <row r="560" spans="1:65" s="2" customFormat="1" ht="16.5" customHeight="1">
      <c r="A560" s="34"/>
      <c r="B560" s="145"/>
      <c r="C560" s="180" t="s">
        <v>890</v>
      </c>
      <c r="D560" s="180" t="s">
        <v>232</v>
      </c>
      <c r="E560" s="181" t="s">
        <v>891</v>
      </c>
      <c r="F560" s="182" t="s">
        <v>892</v>
      </c>
      <c r="G560" s="183" t="s">
        <v>344</v>
      </c>
      <c r="H560" s="184">
        <v>10</v>
      </c>
      <c r="I560" s="185"/>
      <c r="J560" s="186">
        <f>ROUND(I560*H560,2)</f>
        <v>0</v>
      </c>
      <c r="K560" s="182" t="s">
        <v>3</v>
      </c>
      <c r="L560" s="187"/>
      <c r="M560" s="188" t="s">
        <v>3</v>
      </c>
      <c r="N560" s="189" t="s">
        <v>43</v>
      </c>
      <c r="O560" s="55"/>
      <c r="P560" s="155">
        <f>O560*H560</f>
        <v>0</v>
      </c>
      <c r="Q560" s="155">
        <v>0.0005</v>
      </c>
      <c r="R560" s="155">
        <f>Q560*H560</f>
        <v>0.005</v>
      </c>
      <c r="S560" s="155">
        <v>0</v>
      </c>
      <c r="T560" s="156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57" t="s">
        <v>347</v>
      </c>
      <c r="AT560" s="157" t="s">
        <v>232</v>
      </c>
      <c r="AU560" s="157" t="s">
        <v>81</v>
      </c>
      <c r="AY560" s="19" t="s">
        <v>182</v>
      </c>
      <c r="BE560" s="158">
        <f>IF(N560="základní",J560,0)</f>
        <v>0</v>
      </c>
      <c r="BF560" s="158">
        <f>IF(N560="snížená",J560,0)</f>
        <v>0</v>
      </c>
      <c r="BG560" s="158">
        <f>IF(N560="zákl. přenesená",J560,0)</f>
        <v>0</v>
      </c>
      <c r="BH560" s="158">
        <f>IF(N560="sníž. přenesená",J560,0)</f>
        <v>0</v>
      </c>
      <c r="BI560" s="158">
        <f>IF(N560="nulová",J560,0)</f>
        <v>0</v>
      </c>
      <c r="BJ560" s="19" t="s">
        <v>79</v>
      </c>
      <c r="BK560" s="158">
        <f>ROUND(I560*H560,2)</f>
        <v>0</v>
      </c>
      <c r="BL560" s="19" t="s">
        <v>261</v>
      </c>
      <c r="BM560" s="157" t="s">
        <v>893</v>
      </c>
    </row>
    <row r="561" spans="1:47" s="2" customFormat="1" ht="12">
      <c r="A561" s="34"/>
      <c r="B561" s="35"/>
      <c r="C561" s="34"/>
      <c r="D561" s="159" t="s">
        <v>120</v>
      </c>
      <c r="E561" s="34"/>
      <c r="F561" s="160" t="s">
        <v>892</v>
      </c>
      <c r="G561" s="34"/>
      <c r="H561" s="34"/>
      <c r="I561" s="161"/>
      <c r="J561" s="34"/>
      <c r="K561" s="34"/>
      <c r="L561" s="35"/>
      <c r="M561" s="162"/>
      <c r="N561" s="163"/>
      <c r="O561" s="55"/>
      <c r="P561" s="55"/>
      <c r="Q561" s="55"/>
      <c r="R561" s="55"/>
      <c r="S561" s="55"/>
      <c r="T561" s="56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T561" s="19" t="s">
        <v>120</v>
      </c>
      <c r="AU561" s="19" t="s">
        <v>81</v>
      </c>
    </row>
    <row r="562" spans="2:51" s="13" customFormat="1" ht="12">
      <c r="B562" s="164"/>
      <c r="D562" s="159" t="s">
        <v>191</v>
      </c>
      <c r="E562" s="165" t="s">
        <v>3</v>
      </c>
      <c r="F562" s="166" t="s">
        <v>894</v>
      </c>
      <c r="H562" s="167">
        <v>10</v>
      </c>
      <c r="I562" s="168"/>
      <c r="L562" s="164"/>
      <c r="M562" s="169"/>
      <c r="N562" s="170"/>
      <c r="O562" s="170"/>
      <c r="P562" s="170"/>
      <c r="Q562" s="170"/>
      <c r="R562" s="170"/>
      <c r="S562" s="170"/>
      <c r="T562" s="171"/>
      <c r="AT562" s="165" t="s">
        <v>191</v>
      </c>
      <c r="AU562" s="165" t="s">
        <v>81</v>
      </c>
      <c r="AV562" s="13" t="s">
        <v>81</v>
      </c>
      <c r="AW562" s="13" t="s">
        <v>33</v>
      </c>
      <c r="AX562" s="13" t="s">
        <v>79</v>
      </c>
      <c r="AY562" s="165" t="s">
        <v>182</v>
      </c>
    </row>
    <row r="563" spans="1:65" s="2" customFormat="1" ht="21.75" customHeight="1">
      <c r="A563" s="34"/>
      <c r="B563" s="145"/>
      <c r="C563" s="146" t="s">
        <v>895</v>
      </c>
      <c r="D563" s="146" t="s">
        <v>184</v>
      </c>
      <c r="E563" s="147" t="s">
        <v>896</v>
      </c>
      <c r="F563" s="148" t="s">
        <v>897</v>
      </c>
      <c r="G563" s="149" t="s">
        <v>117</v>
      </c>
      <c r="H563" s="150">
        <v>34.4</v>
      </c>
      <c r="I563" s="151"/>
      <c r="J563" s="152">
        <f>ROUND(I563*H563,2)</f>
        <v>0</v>
      </c>
      <c r="K563" s="148" t="s">
        <v>188</v>
      </c>
      <c r="L563" s="35"/>
      <c r="M563" s="153" t="s">
        <v>3</v>
      </c>
      <c r="N563" s="154" t="s">
        <v>43</v>
      </c>
      <c r="O563" s="55"/>
      <c r="P563" s="155">
        <f>O563*H563</f>
        <v>0</v>
      </c>
      <c r="Q563" s="155">
        <v>0.00269</v>
      </c>
      <c r="R563" s="155">
        <f>Q563*H563</f>
        <v>0.092536</v>
      </c>
      <c r="S563" s="155">
        <v>0</v>
      </c>
      <c r="T563" s="156">
        <f>S563*H563</f>
        <v>0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157" t="s">
        <v>261</v>
      </c>
      <c r="AT563" s="157" t="s">
        <v>184</v>
      </c>
      <c r="AU563" s="157" t="s">
        <v>81</v>
      </c>
      <c r="AY563" s="19" t="s">
        <v>182</v>
      </c>
      <c r="BE563" s="158">
        <f>IF(N563="základní",J563,0)</f>
        <v>0</v>
      </c>
      <c r="BF563" s="158">
        <f>IF(N563="snížená",J563,0)</f>
        <v>0</v>
      </c>
      <c r="BG563" s="158">
        <f>IF(N563="zákl. přenesená",J563,0)</f>
        <v>0</v>
      </c>
      <c r="BH563" s="158">
        <f>IF(N563="sníž. přenesená",J563,0)</f>
        <v>0</v>
      </c>
      <c r="BI563" s="158">
        <f>IF(N563="nulová",J563,0)</f>
        <v>0</v>
      </c>
      <c r="BJ563" s="19" t="s">
        <v>79</v>
      </c>
      <c r="BK563" s="158">
        <f>ROUND(I563*H563,2)</f>
        <v>0</v>
      </c>
      <c r="BL563" s="19" t="s">
        <v>261</v>
      </c>
      <c r="BM563" s="157" t="s">
        <v>898</v>
      </c>
    </row>
    <row r="564" spans="1:47" s="2" customFormat="1" ht="12">
      <c r="A564" s="34"/>
      <c r="B564" s="35"/>
      <c r="C564" s="34"/>
      <c r="D564" s="159" t="s">
        <v>120</v>
      </c>
      <c r="E564" s="34"/>
      <c r="F564" s="160" t="s">
        <v>897</v>
      </c>
      <c r="G564" s="34"/>
      <c r="H564" s="34"/>
      <c r="I564" s="161"/>
      <c r="J564" s="34"/>
      <c r="K564" s="34"/>
      <c r="L564" s="35"/>
      <c r="M564" s="162"/>
      <c r="N564" s="163"/>
      <c r="O564" s="55"/>
      <c r="P564" s="55"/>
      <c r="Q564" s="55"/>
      <c r="R564" s="55"/>
      <c r="S564" s="55"/>
      <c r="T564" s="56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T564" s="19" t="s">
        <v>120</v>
      </c>
      <c r="AU564" s="19" t="s">
        <v>81</v>
      </c>
    </row>
    <row r="565" spans="2:51" s="13" customFormat="1" ht="12">
      <c r="B565" s="164"/>
      <c r="D565" s="159" t="s">
        <v>191</v>
      </c>
      <c r="E565" s="165" t="s">
        <v>3</v>
      </c>
      <c r="F565" s="166" t="s">
        <v>899</v>
      </c>
      <c r="H565" s="167">
        <v>34.4</v>
      </c>
      <c r="I565" s="168"/>
      <c r="L565" s="164"/>
      <c r="M565" s="169"/>
      <c r="N565" s="170"/>
      <c r="O565" s="170"/>
      <c r="P565" s="170"/>
      <c r="Q565" s="170"/>
      <c r="R565" s="170"/>
      <c r="S565" s="170"/>
      <c r="T565" s="171"/>
      <c r="AT565" s="165" t="s">
        <v>191</v>
      </c>
      <c r="AU565" s="165" t="s">
        <v>81</v>
      </c>
      <c r="AV565" s="13" t="s">
        <v>81</v>
      </c>
      <c r="AW565" s="13" t="s">
        <v>33</v>
      </c>
      <c r="AX565" s="13" t="s">
        <v>79</v>
      </c>
      <c r="AY565" s="165" t="s">
        <v>182</v>
      </c>
    </row>
    <row r="566" spans="1:65" s="2" customFormat="1" ht="22.8">
      <c r="A566" s="34"/>
      <c r="B566" s="145"/>
      <c r="C566" s="146" t="s">
        <v>900</v>
      </c>
      <c r="D566" s="146" t="s">
        <v>184</v>
      </c>
      <c r="E566" s="147" t="s">
        <v>901</v>
      </c>
      <c r="F566" s="148" t="s">
        <v>902</v>
      </c>
      <c r="G566" s="149" t="s">
        <v>117</v>
      </c>
      <c r="H566" s="150">
        <v>19</v>
      </c>
      <c r="I566" s="151"/>
      <c r="J566" s="152">
        <f>ROUND(I566*H566,2)</f>
        <v>0</v>
      </c>
      <c r="K566" s="148" t="s">
        <v>188</v>
      </c>
      <c r="L566" s="35"/>
      <c r="M566" s="153" t="s">
        <v>3</v>
      </c>
      <c r="N566" s="154" t="s">
        <v>43</v>
      </c>
      <c r="O566" s="55"/>
      <c r="P566" s="155">
        <f>O566*H566</f>
        <v>0</v>
      </c>
      <c r="Q566" s="155">
        <v>0.00483</v>
      </c>
      <c r="R566" s="155">
        <f>Q566*H566</f>
        <v>0.09177</v>
      </c>
      <c r="S566" s="155">
        <v>0</v>
      </c>
      <c r="T566" s="156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57" t="s">
        <v>261</v>
      </c>
      <c r="AT566" s="157" t="s">
        <v>184</v>
      </c>
      <c r="AU566" s="157" t="s">
        <v>81</v>
      </c>
      <c r="AY566" s="19" t="s">
        <v>182</v>
      </c>
      <c r="BE566" s="158">
        <f>IF(N566="základní",J566,0)</f>
        <v>0</v>
      </c>
      <c r="BF566" s="158">
        <f>IF(N566="snížená",J566,0)</f>
        <v>0</v>
      </c>
      <c r="BG566" s="158">
        <f>IF(N566="zákl. přenesená",J566,0)</f>
        <v>0</v>
      </c>
      <c r="BH566" s="158">
        <f>IF(N566="sníž. přenesená",J566,0)</f>
        <v>0</v>
      </c>
      <c r="BI566" s="158">
        <f>IF(N566="nulová",J566,0)</f>
        <v>0</v>
      </c>
      <c r="BJ566" s="19" t="s">
        <v>79</v>
      </c>
      <c r="BK566" s="158">
        <f>ROUND(I566*H566,2)</f>
        <v>0</v>
      </c>
      <c r="BL566" s="19" t="s">
        <v>261</v>
      </c>
      <c r="BM566" s="157" t="s">
        <v>903</v>
      </c>
    </row>
    <row r="567" spans="1:47" s="2" customFormat="1" ht="19.2">
      <c r="A567" s="34"/>
      <c r="B567" s="35"/>
      <c r="C567" s="34"/>
      <c r="D567" s="159" t="s">
        <v>120</v>
      </c>
      <c r="E567" s="34"/>
      <c r="F567" s="160" t="s">
        <v>902</v>
      </c>
      <c r="G567" s="34"/>
      <c r="H567" s="34"/>
      <c r="I567" s="161"/>
      <c r="J567" s="34"/>
      <c r="K567" s="34"/>
      <c r="L567" s="35"/>
      <c r="M567" s="162"/>
      <c r="N567" s="163"/>
      <c r="O567" s="55"/>
      <c r="P567" s="55"/>
      <c r="Q567" s="55"/>
      <c r="R567" s="55"/>
      <c r="S567" s="55"/>
      <c r="T567" s="56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T567" s="19" t="s">
        <v>120</v>
      </c>
      <c r="AU567" s="19" t="s">
        <v>81</v>
      </c>
    </row>
    <row r="568" spans="2:51" s="13" customFormat="1" ht="12">
      <c r="B568" s="164"/>
      <c r="D568" s="159" t="s">
        <v>191</v>
      </c>
      <c r="E568" s="165" t="s">
        <v>3</v>
      </c>
      <c r="F568" s="166" t="s">
        <v>904</v>
      </c>
      <c r="H568" s="167">
        <v>19</v>
      </c>
      <c r="I568" s="168"/>
      <c r="L568" s="164"/>
      <c r="M568" s="169"/>
      <c r="N568" s="170"/>
      <c r="O568" s="170"/>
      <c r="P568" s="170"/>
      <c r="Q568" s="170"/>
      <c r="R568" s="170"/>
      <c r="S568" s="170"/>
      <c r="T568" s="171"/>
      <c r="AT568" s="165" t="s">
        <v>191</v>
      </c>
      <c r="AU568" s="165" t="s">
        <v>81</v>
      </c>
      <c r="AV568" s="13" t="s">
        <v>81</v>
      </c>
      <c r="AW568" s="13" t="s">
        <v>33</v>
      </c>
      <c r="AX568" s="13" t="s">
        <v>79</v>
      </c>
      <c r="AY568" s="165" t="s">
        <v>182</v>
      </c>
    </row>
    <row r="569" spans="1:65" s="2" customFormat="1" ht="22.8">
      <c r="A569" s="34"/>
      <c r="B569" s="145"/>
      <c r="C569" s="146" t="s">
        <v>905</v>
      </c>
      <c r="D569" s="146" t="s">
        <v>184</v>
      </c>
      <c r="E569" s="147" t="s">
        <v>906</v>
      </c>
      <c r="F569" s="148" t="s">
        <v>907</v>
      </c>
      <c r="G569" s="149" t="s">
        <v>113</v>
      </c>
      <c r="H569" s="150">
        <v>125.4</v>
      </c>
      <c r="I569" s="151"/>
      <c r="J569" s="152">
        <f>ROUND(I569*H569,2)</f>
        <v>0</v>
      </c>
      <c r="K569" s="148" t="s">
        <v>188</v>
      </c>
      <c r="L569" s="35"/>
      <c r="M569" s="153" t="s">
        <v>3</v>
      </c>
      <c r="N569" s="154" t="s">
        <v>43</v>
      </c>
      <c r="O569" s="55"/>
      <c r="P569" s="155">
        <f>O569*H569</f>
        <v>0</v>
      </c>
      <c r="Q569" s="155">
        <v>0</v>
      </c>
      <c r="R569" s="155">
        <f>Q569*H569</f>
        <v>0</v>
      </c>
      <c r="S569" s="155">
        <v>0</v>
      </c>
      <c r="T569" s="156">
        <f>S569*H569</f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157" t="s">
        <v>261</v>
      </c>
      <c r="AT569" s="157" t="s">
        <v>184</v>
      </c>
      <c r="AU569" s="157" t="s">
        <v>81</v>
      </c>
      <c r="AY569" s="19" t="s">
        <v>182</v>
      </c>
      <c r="BE569" s="158">
        <f>IF(N569="základní",J569,0)</f>
        <v>0</v>
      </c>
      <c r="BF569" s="158">
        <f>IF(N569="snížená",J569,0)</f>
        <v>0</v>
      </c>
      <c r="BG569" s="158">
        <f>IF(N569="zákl. přenesená",J569,0)</f>
        <v>0</v>
      </c>
      <c r="BH569" s="158">
        <f>IF(N569="sníž. přenesená",J569,0)</f>
        <v>0</v>
      </c>
      <c r="BI569" s="158">
        <f>IF(N569="nulová",J569,0)</f>
        <v>0</v>
      </c>
      <c r="BJ569" s="19" t="s">
        <v>79</v>
      </c>
      <c r="BK569" s="158">
        <f>ROUND(I569*H569,2)</f>
        <v>0</v>
      </c>
      <c r="BL569" s="19" t="s">
        <v>261</v>
      </c>
      <c r="BM569" s="157" t="s">
        <v>908</v>
      </c>
    </row>
    <row r="570" spans="1:47" s="2" customFormat="1" ht="12">
      <c r="A570" s="34"/>
      <c r="B570" s="35"/>
      <c r="C570" s="34"/>
      <c r="D570" s="159" t="s">
        <v>120</v>
      </c>
      <c r="E570" s="34"/>
      <c r="F570" s="160" t="s">
        <v>907</v>
      </c>
      <c r="G570" s="34"/>
      <c r="H570" s="34"/>
      <c r="I570" s="161"/>
      <c r="J570" s="34"/>
      <c r="K570" s="34"/>
      <c r="L570" s="35"/>
      <c r="M570" s="162"/>
      <c r="N570" s="163"/>
      <c r="O570" s="55"/>
      <c r="P570" s="55"/>
      <c r="Q570" s="55"/>
      <c r="R570" s="55"/>
      <c r="S570" s="55"/>
      <c r="T570" s="56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T570" s="19" t="s">
        <v>120</v>
      </c>
      <c r="AU570" s="19" t="s">
        <v>81</v>
      </c>
    </row>
    <row r="571" spans="2:51" s="13" customFormat="1" ht="12">
      <c r="B571" s="164"/>
      <c r="D571" s="159" t="s">
        <v>191</v>
      </c>
      <c r="E571" s="165" t="s">
        <v>124</v>
      </c>
      <c r="F571" s="166" t="s">
        <v>909</v>
      </c>
      <c r="H571" s="167">
        <v>125.4</v>
      </c>
      <c r="I571" s="168"/>
      <c r="L571" s="164"/>
      <c r="M571" s="169"/>
      <c r="N571" s="170"/>
      <c r="O571" s="170"/>
      <c r="P571" s="170"/>
      <c r="Q571" s="170"/>
      <c r="R571" s="170"/>
      <c r="S571" s="170"/>
      <c r="T571" s="171"/>
      <c r="AT571" s="165" t="s">
        <v>191</v>
      </c>
      <c r="AU571" s="165" t="s">
        <v>81</v>
      </c>
      <c r="AV571" s="13" t="s">
        <v>81</v>
      </c>
      <c r="AW571" s="13" t="s">
        <v>33</v>
      </c>
      <c r="AX571" s="13" t="s">
        <v>79</v>
      </c>
      <c r="AY571" s="165" t="s">
        <v>182</v>
      </c>
    </row>
    <row r="572" spans="1:65" s="2" customFormat="1" ht="16.5" customHeight="1">
      <c r="A572" s="34"/>
      <c r="B572" s="145"/>
      <c r="C572" s="146" t="s">
        <v>910</v>
      </c>
      <c r="D572" s="146" t="s">
        <v>184</v>
      </c>
      <c r="E572" s="147" t="s">
        <v>911</v>
      </c>
      <c r="F572" s="148" t="s">
        <v>912</v>
      </c>
      <c r="G572" s="149" t="s">
        <v>117</v>
      </c>
      <c r="H572" s="150">
        <v>114</v>
      </c>
      <c r="I572" s="151"/>
      <c r="J572" s="152">
        <f>ROUND(I572*H572,2)</f>
        <v>0</v>
      </c>
      <c r="K572" s="148" t="s">
        <v>188</v>
      </c>
      <c r="L572" s="35"/>
      <c r="M572" s="153" t="s">
        <v>3</v>
      </c>
      <c r="N572" s="154" t="s">
        <v>43</v>
      </c>
      <c r="O572" s="55"/>
      <c r="P572" s="155">
        <f>O572*H572</f>
        <v>0</v>
      </c>
      <c r="Q572" s="155">
        <v>0</v>
      </c>
      <c r="R572" s="155">
        <f>Q572*H572</f>
        <v>0</v>
      </c>
      <c r="S572" s="155">
        <v>0</v>
      </c>
      <c r="T572" s="156">
        <f>S572*H572</f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157" t="s">
        <v>261</v>
      </c>
      <c r="AT572" s="157" t="s">
        <v>184</v>
      </c>
      <c r="AU572" s="157" t="s">
        <v>81</v>
      </c>
      <c r="AY572" s="19" t="s">
        <v>182</v>
      </c>
      <c r="BE572" s="158">
        <f>IF(N572="základní",J572,0)</f>
        <v>0</v>
      </c>
      <c r="BF572" s="158">
        <f>IF(N572="snížená",J572,0)</f>
        <v>0</v>
      </c>
      <c r="BG572" s="158">
        <f>IF(N572="zákl. přenesená",J572,0)</f>
        <v>0</v>
      </c>
      <c r="BH572" s="158">
        <f>IF(N572="sníž. přenesená",J572,0)</f>
        <v>0</v>
      </c>
      <c r="BI572" s="158">
        <f>IF(N572="nulová",J572,0)</f>
        <v>0</v>
      </c>
      <c r="BJ572" s="19" t="s">
        <v>79</v>
      </c>
      <c r="BK572" s="158">
        <f>ROUND(I572*H572,2)</f>
        <v>0</v>
      </c>
      <c r="BL572" s="19" t="s">
        <v>261</v>
      </c>
      <c r="BM572" s="157" t="s">
        <v>913</v>
      </c>
    </row>
    <row r="573" spans="1:47" s="2" customFormat="1" ht="12">
      <c r="A573" s="34"/>
      <c r="B573" s="35"/>
      <c r="C573" s="34"/>
      <c r="D573" s="159" t="s">
        <v>120</v>
      </c>
      <c r="E573" s="34"/>
      <c r="F573" s="160" t="s">
        <v>912</v>
      </c>
      <c r="G573" s="34"/>
      <c r="H573" s="34"/>
      <c r="I573" s="161"/>
      <c r="J573" s="34"/>
      <c r="K573" s="34"/>
      <c r="L573" s="35"/>
      <c r="M573" s="162"/>
      <c r="N573" s="163"/>
      <c r="O573" s="55"/>
      <c r="P573" s="55"/>
      <c r="Q573" s="55"/>
      <c r="R573" s="55"/>
      <c r="S573" s="55"/>
      <c r="T573" s="56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T573" s="19" t="s">
        <v>120</v>
      </c>
      <c r="AU573" s="19" t="s">
        <v>81</v>
      </c>
    </row>
    <row r="574" spans="2:51" s="13" customFormat="1" ht="12">
      <c r="B574" s="164"/>
      <c r="D574" s="159" t="s">
        <v>191</v>
      </c>
      <c r="E574" s="165" t="s">
        <v>3</v>
      </c>
      <c r="F574" s="166" t="s">
        <v>914</v>
      </c>
      <c r="H574" s="167">
        <v>114</v>
      </c>
      <c r="I574" s="168"/>
      <c r="L574" s="164"/>
      <c r="M574" s="169"/>
      <c r="N574" s="170"/>
      <c r="O574" s="170"/>
      <c r="P574" s="170"/>
      <c r="Q574" s="170"/>
      <c r="R574" s="170"/>
      <c r="S574" s="170"/>
      <c r="T574" s="171"/>
      <c r="AT574" s="165" t="s">
        <v>191</v>
      </c>
      <c r="AU574" s="165" t="s">
        <v>81</v>
      </c>
      <c r="AV574" s="13" t="s">
        <v>81</v>
      </c>
      <c r="AW574" s="13" t="s">
        <v>33</v>
      </c>
      <c r="AX574" s="13" t="s">
        <v>79</v>
      </c>
      <c r="AY574" s="165" t="s">
        <v>182</v>
      </c>
    </row>
    <row r="575" spans="1:65" s="2" customFormat="1" ht="16.5" customHeight="1">
      <c r="A575" s="34"/>
      <c r="B575" s="145"/>
      <c r="C575" s="180" t="s">
        <v>915</v>
      </c>
      <c r="D575" s="180" t="s">
        <v>232</v>
      </c>
      <c r="E575" s="181" t="s">
        <v>916</v>
      </c>
      <c r="F575" s="182" t="s">
        <v>917</v>
      </c>
      <c r="G575" s="183" t="s">
        <v>122</v>
      </c>
      <c r="H575" s="184">
        <v>1.58</v>
      </c>
      <c r="I575" s="185"/>
      <c r="J575" s="186">
        <f>ROUND(I575*H575,2)</f>
        <v>0</v>
      </c>
      <c r="K575" s="182" t="s">
        <v>188</v>
      </c>
      <c r="L575" s="187"/>
      <c r="M575" s="188" t="s">
        <v>3</v>
      </c>
      <c r="N575" s="189" t="s">
        <v>43</v>
      </c>
      <c r="O575" s="55"/>
      <c r="P575" s="155">
        <f>O575*H575</f>
        <v>0</v>
      </c>
      <c r="Q575" s="155">
        <v>0.55</v>
      </c>
      <c r="R575" s="155">
        <f>Q575*H575</f>
        <v>0.8690000000000001</v>
      </c>
      <c r="S575" s="155">
        <v>0</v>
      </c>
      <c r="T575" s="156">
        <f>S575*H575</f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157" t="s">
        <v>347</v>
      </c>
      <c r="AT575" s="157" t="s">
        <v>232</v>
      </c>
      <c r="AU575" s="157" t="s">
        <v>81</v>
      </c>
      <c r="AY575" s="19" t="s">
        <v>182</v>
      </c>
      <c r="BE575" s="158">
        <f>IF(N575="základní",J575,0)</f>
        <v>0</v>
      </c>
      <c r="BF575" s="158">
        <f>IF(N575="snížená",J575,0)</f>
        <v>0</v>
      </c>
      <c r="BG575" s="158">
        <f>IF(N575="zákl. přenesená",J575,0)</f>
        <v>0</v>
      </c>
      <c r="BH575" s="158">
        <f>IF(N575="sníž. přenesená",J575,0)</f>
        <v>0</v>
      </c>
      <c r="BI575" s="158">
        <f>IF(N575="nulová",J575,0)</f>
        <v>0</v>
      </c>
      <c r="BJ575" s="19" t="s">
        <v>79</v>
      </c>
      <c r="BK575" s="158">
        <f>ROUND(I575*H575,2)</f>
        <v>0</v>
      </c>
      <c r="BL575" s="19" t="s">
        <v>261</v>
      </c>
      <c r="BM575" s="157" t="s">
        <v>918</v>
      </c>
    </row>
    <row r="576" spans="1:47" s="2" customFormat="1" ht="12">
      <c r="A576" s="34"/>
      <c r="B576" s="35"/>
      <c r="C576" s="34"/>
      <c r="D576" s="159" t="s">
        <v>120</v>
      </c>
      <c r="E576" s="34"/>
      <c r="F576" s="160" t="s">
        <v>917</v>
      </c>
      <c r="G576" s="34"/>
      <c r="H576" s="34"/>
      <c r="I576" s="161"/>
      <c r="J576" s="34"/>
      <c r="K576" s="34"/>
      <c r="L576" s="35"/>
      <c r="M576" s="162"/>
      <c r="N576" s="163"/>
      <c r="O576" s="55"/>
      <c r="P576" s="55"/>
      <c r="Q576" s="55"/>
      <c r="R576" s="55"/>
      <c r="S576" s="55"/>
      <c r="T576" s="56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T576" s="19" t="s">
        <v>120</v>
      </c>
      <c r="AU576" s="19" t="s">
        <v>81</v>
      </c>
    </row>
    <row r="577" spans="2:51" s="13" customFormat="1" ht="12">
      <c r="B577" s="164"/>
      <c r="D577" s="159" t="s">
        <v>191</v>
      </c>
      <c r="E577" s="165" t="s">
        <v>3</v>
      </c>
      <c r="F577" s="166" t="s">
        <v>919</v>
      </c>
      <c r="H577" s="167">
        <v>0.274</v>
      </c>
      <c r="I577" s="168"/>
      <c r="L577" s="164"/>
      <c r="M577" s="169"/>
      <c r="N577" s="170"/>
      <c r="O577" s="170"/>
      <c r="P577" s="170"/>
      <c r="Q577" s="170"/>
      <c r="R577" s="170"/>
      <c r="S577" s="170"/>
      <c r="T577" s="171"/>
      <c r="AT577" s="165" t="s">
        <v>191</v>
      </c>
      <c r="AU577" s="165" t="s">
        <v>81</v>
      </c>
      <c r="AV577" s="13" t="s">
        <v>81</v>
      </c>
      <c r="AW577" s="13" t="s">
        <v>33</v>
      </c>
      <c r="AX577" s="13" t="s">
        <v>72</v>
      </c>
      <c r="AY577" s="165" t="s">
        <v>182</v>
      </c>
    </row>
    <row r="578" spans="2:51" s="13" customFormat="1" ht="12">
      <c r="B578" s="164"/>
      <c r="D578" s="159" t="s">
        <v>191</v>
      </c>
      <c r="E578" s="165" t="s">
        <v>3</v>
      </c>
      <c r="F578" s="166" t="s">
        <v>920</v>
      </c>
      <c r="H578" s="167">
        <v>1.162</v>
      </c>
      <c r="I578" s="168"/>
      <c r="L578" s="164"/>
      <c r="M578" s="169"/>
      <c r="N578" s="170"/>
      <c r="O578" s="170"/>
      <c r="P578" s="170"/>
      <c r="Q578" s="170"/>
      <c r="R578" s="170"/>
      <c r="S578" s="170"/>
      <c r="T578" s="171"/>
      <c r="AT578" s="165" t="s">
        <v>191</v>
      </c>
      <c r="AU578" s="165" t="s">
        <v>81</v>
      </c>
      <c r="AV578" s="13" t="s">
        <v>81</v>
      </c>
      <c r="AW578" s="13" t="s">
        <v>33</v>
      </c>
      <c r="AX578" s="13" t="s">
        <v>72</v>
      </c>
      <c r="AY578" s="165" t="s">
        <v>182</v>
      </c>
    </row>
    <row r="579" spans="2:51" s="14" customFormat="1" ht="12">
      <c r="B579" s="172"/>
      <c r="D579" s="159" t="s">
        <v>191</v>
      </c>
      <c r="E579" s="173" t="s">
        <v>3</v>
      </c>
      <c r="F579" s="174" t="s">
        <v>211</v>
      </c>
      <c r="H579" s="175">
        <v>1.436</v>
      </c>
      <c r="I579" s="176"/>
      <c r="L579" s="172"/>
      <c r="M579" s="177"/>
      <c r="N579" s="178"/>
      <c r="O579" s="178"/>
      <c r="P579" s="178"/>
      <c r="Q579" s="178"/>
      <c r="R579" s="178"/>
      <c r="S579" s="178"/>
      <c r="T579" s="179"/>
      <c r="AT579" s="173" t="s">
        <v>191</v>
      </c>
      <c r="AU579" s="173" t="s">
        <v>81</v>
      </c>
      <c r="AV579" s="14" t="s">
        <v>189</v>
      </c>
      <c r="AW579" s="14" t="s">
        <v>33</v>
      </c>
      <c r="AX579" s="14" t="s">
        <v>72</v>
      </c>
      <c r="AY579" s="173" t="s">
        <v>182</v>
      </c>
    </row>
    <row r="580" spans="2:51" s="13" customFormat="1" ht="12">
      <c r="B580" s="164"/>
      <c r="D580" s="159" t="s">
        <v>191</v>
      </c>
      <c r="E580" s="165" t="s">
        <v>3</v>
      </c>
      <c r="F580" s="166" t="s">
        <v>921</v>
      </c>
      <c r="H580" s="167">
        <v>1.58</v>
      </c>
      <c r="I580" s="168"/>
      <c r="L580" s="164"/>
      <c r="M580" s="169"/>
      <c r="N580" s="170"/>
      <c r="O580" s="170"/>
      <c r="P580" s="170"/>
      <c r="Q580" s="170"/>
      <c r="R580" s="170"/>
      <c r="S580" s="170"/>
      <c r="T580" s="171"/>
      <c r="AT580" s="165" t="s">
        <v>191</v>
      </c>
      <c r="AU580" s="165" t="s">
        <v>81</v>
      </c>
      <c r="AV580" s="13" t="s">
        <v>81</v>
      </c>
      <c r="AW580" s="13" t="s">
        <v>33</v>
      </c>
      <c r="AX580" s="13" t="s">
        <v>79</v>
      </c>
      <c r="AY580" s="165" t="s">
        <v>182</v>
      </c>
    </row>
    <row r="581" spans="1:65" s="2" customFormat="1" ht="21.75" customHeight="1">
      <c r="A581" s="34"/>
      <c r="B581" s="145"/>
      <c r="C581" s="146" t="s">
        <v>922</v>
      </c>
      <c r="D581" s="146" t="s">
        <v>184</v>
      </c>
      <c r="E581" s="147" t="s">
        <v>923</v>
      </c>
      <c r="F581" s="148" t="s">
        <v>924</v>
      </c>
      <c r="G581" s="149" t="s">
        <v>122</v>
      </c>
      <c r="H581" s="150">
        <v>1.789</v>
      </c>
      <c r="I581" s="151"/>
      <c r="J581" s="152">
        <f>ROUND(I581*H581,2)</f>
        <v>0</v>
      </c>
      <c r="K581" s="148" t="s">
        <v>188</v>
      </c>
      <c r="L581" s="35"/>
      <c r="M581" s="153" t="s">
        <v>3</v>
      </c>
      <c r="N581" s="154" t="s">
        <v>43</v>
      </c>
      <c r="O581" s="55"/>
      <c r="P581" s="155">
        <f>O581*H581</f>
        <v>0</v>
      </c>
      <c r="Q581" s="155">
        <v>0.02337</v>
      </c>
      <c r="R581" s="155">
        <f>Q581*H581</f>
        <v>0.041808929999999994</v>
      </c>
      <c r="S581" s="155">
        <v>0</v>
      </c>
      <c r="T581" s="156">
        <f>S581*H581</f>
        <v>0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157" t="s">
        <v>261</v>
      </c>
      <c r="AT581" s="157" t="s">
        <v>184</v>
      </c>
      <c r="AU581" s="157" t="s">
        <v>81</v>
      </c>
      <c r="AY581" s="19" t="s">
        <v>182</v>
      </c>
      <c r="BE581" s="158">
        <f>IF(N581="základní",J581,0)</f>
        <v>0</v>
      </c>
      <c r="BF581" s="158">
        <f>IF(N581="snížená",J581,0)</f>
        <v>0</v>
      </c>
      <c r="BG581" s="158">
        <f>IF(N581="zákl. přenesená",J581,0)</f>
        <v>0</v>
      </c>
      <c r="BH581" s="158">
        <f>IF(N581="sníž. přenesená",J581,0)</f>
        <v>0</v>
      </c>
      <c r="BI581" s="158">
        <f>IF(N581="nulová",J581,0)</f>
        <v>0</v>
      </c>
      <c r="BJ581" s="19" t="s">
        <v>79</v>
      </c>
      <c r="BK581" s="158">
        <f>ROUND(I581*H581,2)</f>
        <v>0</v>
      </c>
      <c r="BL581" s="19" t="s">
        <v>261</v>
      </c>
      <c r="BM581" s="157" t="s">
        <v>925</v>
      </c>
    </row>
    <row r="582" spans="1:47" s="2" customFormat="1" ht="12">
      <c r="A582" s="34"/>
      <c r="B582" s="35"/>
      <c r="C582" s="34"/>
      <c r="D582" s="159" t="s">
        <v>120</v>
      </c>
      <c r="E582" s="34"/>
      <c r="F582" s="160" t="s">
        <v>924</v>
      </c>
      <c r="G582" s="34"/>
      <c r="H582" s="34"/>
      <c r="I582" s="161"/>
      <c r="J582" s="34"/>
      <c r="K582" s="34"/>
      <c r="L582" s="35"/>
      <c r="M582" s="162"/>
      <c r="N582" s="163"/>
      <c r="O582" s="55"/>
      <c r="P582" s="55"/>
      <c r="Q582" s="55"/>
      <c r="R582" s="55"/>
      <c r="S582" s="55"/>
      <c r="T582" s="56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T582" s="19" t="s">
        <v>120</v>
      </c>
      <c r="AU582" s="19" t="s">
        <v>81</v>
      </c>
    </row>
    <row r="583" spans="1:65" s="2" customFormat="1" ht="22.8">
      <c r="A583" s="34"/>
      <c r="B583" s="145"/>
      <c r="C583" s="146" t="s">
        <v>926</v>
      </c>
      <c r="D583" s="146" t="s">
        <v>184</v>
      </c>
      <c r="E583" s="147" t="s">
        <v>927</v>
      </c>
      <c r="F583" s="148" t="s">
        <v>928</v>
      </c>
      <c r="G583" s="149" t="s">
        <v>117</v>
      </c>
      <c r="H583" s="150">
        <v>17.6</v>
      </c>
      <c r="I583" s="151"/>
      <c r="J583" s="152">
        <f>ROUND(I583*H583,2)</f>
        <v>0</v>
      </c>
      <c r="K583" s="148" t="s">
        <v>188</v>
      </c>
      <c r="L583" s="35"/>
      <c r="M583" s="153" t="s">
        <v>3</v>
      </c>
      <c r="N583" s="154" t="s">
        <v>43</v>
      </c>
      <c r="O583" s="55"/>
      <c r="P583" s="155">
        <f>O583*H583</f>
        <v>0</v>
      </c>
      <c r="Q583" s="155">
        <v>0</v>
      </c>
      <c r="R583" s="155">
        <f>Q583*H583</f>
        <v>0</v>
      </c>
      <c r="S583" s="155">
        <v>0</v>
      </c>
      <c r="T583" s="156">
        <f>S583*H583</f>
        <v>0</v>
      </c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R583" s="157" t="s">
        <v>261</v>
      </c>
      <c r="AT583" s="157" t="s">
        <v>184</v>
      </c>
      <c r="AU583" s="157" t="s">
        <v>81</v>
      </c>
      <c r="AY583" s="19" t="s">
        <v>182</v>
      </c>
      <c r="BE583" s="158">
        <f>IF(N583="základní",J583,0)</f>
        <v>0</v>
      </c>
      <c r="BF583" s="158">
        <f>IF(N583="snížená",J583,0)</f>
        <v>0</v>
      </c>
      <c r="BG583" s="158">
        <f>IF(N583="zákl. přenesená",J583,0)</f>
        <v>0</v>
      </c>
      <c r="BH583" s="158">
        <f>IF(N583="sníž. přenesená",J583,0)</f>
        <v>0</v>
      </c>
      <c r="BI583" s="158">
        <f>IF(N583="nulová",J583,0)</f>
        <v>0</v>
      </c>
      <c r="BJ583" s="19" t="s">
        <v>79</v>
      </c>
      <c r="BK583" s="158">
        <f>ROUND(I583*H583,2)</f>
        <v>0</v>
      </c>
      <c r="BL583" s="19" t="s">
        <v>261</v>
      </c>
      <c r="BM583" s="157" t="s">
        <v>929</v>
      </c>
    </row>
    <row r="584" spans="1:47" s="2" customFormat="1" ht="19.2">
      <c r="A584" s="34"/>
      <c r="B584" s="35"/>
      <c r="C584" s="34"/>
      <c r="D584" s="159" t="s">
        <v>120</v>
      </c>
      <c r="E584" s="34"/>
      <c r="F584" s="160" t="s">
        <v>928</v>
      </c>
      <c r="G584" s="34"/>
      <c r="H584" s="34"/>
      <c r="I584" s="161"/>
      <c r="J584" s="34"/>
      <c r="K584" s="34"/>
      <c r="L584" s="35"/>
      <c r="M584" s="162"/>
      <c r="N584" s="163"/>
      <c r="O584" s="55"/>
      <c r="P584" s="55"/>
      <c r="Q584" s="55"/>
      <c r="R584" s="55"/>
      <c r="S584" s="55"/>
      <c r="T584" s="56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T584" s="19" t="s">
        <v>120</v>
      </c>
      <c r="AU584" s="19" t="s">
        <v>81</v>
      </c>
    </row>
    <row r="585" spans="2:51" s="13" customFormat="1" ht="12">
      <c r="B585" s="164"/>
      <c r="D585" s="159" t="s">
        <v>191</v>
      </c>
      <c r="E585" s="165" t="s">
        <v>3</v>
      </c>
      <c r="F585" s="166" t="s">
        <v>930</v>
      </c>
      <c r="H585" s="167">
        <v>17.6</v>
      </c>
      <c r="I585" s="168"/>
      <c r="L585" s="164"/>
      <c r="M585" s="169"/>
      <c r="N585" s="170"/>
      <c r="O585" s="170"/>
      <c r="P585" s="170"/>
      <c r="Q585" s="170"/>
      <c r="R585" s="170"/>
      <c r="S585" s="170"/>
      <c r="T585" s="171"/>
      <c r="AT585" s="165" t="s">
        <v>191</v>
      </c>
      <c r="AU585" s="165" t="s">
        <v>81</v>
      </c>
      <c r="AV585" s="13" t="s">
        <v>81</v>
      </c>
      <c r="AW585" s="13" t="s">
        <v>33</v>
      </c>
      <c r="AX585" s="13" t="s">
        <v>79</v>
      </c>
      <c r="AY585" s="165" t="s">
        <v>182</v>
      </c>
    </row>
    <row r="586" spans="1:65" s="2" customFormat="1" ht="16.5" customHeight="1">
      <c r="A586" s="34"/>
      <c r="B586" s="145"/>
      <c r="C586" s="180" t="s">
        <v>931</v>
      </c>
      <c r="D586" s="180" t="s">
        <v>232</v>
      </c>
      <c r="E586" s="181" t="s">
        <v>932</v>
      </c>
      <c r="F586" s="182" t="s">
        <v>933</v>
      </c>
      <c r="G586" s="183" t="s">
        <v>113</v>
      </c>
      <c r="H586" s="184">
        <v>19.36</v>
      </c>
      <c r="I586" s="185"/>
      <c r="J586" s="186">
        <f>ROUND(I586*H586,2)</f>
        <v>0</v>
      </c>
      <c r="K586" s="182" t="s">
        <v>188</v>
      </c>
      <c r="L586" s="187"/>
      <c r="M586" s="188" t="s">
        <v>3</v>
      </c>
      <c r="N586" s="189" t="s">
        <v>43</v>
      </c>
      <c r="O586" s="55"/>
      <c r="P586" s="155">
        <f>O586*H586</f>
        <v>0</v>
      </c>
      <c r="Q586" s="155">
        <v>0.00931</v>
      </c>
      <c r="R586" s="155">
        <f>Q586*H586</f>
        <v>0.1802416</v>
      </c>
      <c r="S586" s="155">
        <v>0</v>
      </c>
      <c r="T586" s="156">
        <f>S586*H586</f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157" t="s">
        <v>347</v>
      </c>
      <c r="AT586" s="157" t="s">
        <v>232</v>
      </c>
      <c r="AU586" s="157" t="s">
        <v>81</v>
      </c>
      <c r="AY586" s="19" t="s">
        <v>182</v>
      </c>
      <c r="BE586" s="158">
        <f>IF(N586="základní",J586,0)</f>
        <v>0</v>
      </c>
      <c r="BF586" s="158">
        <f>IF(N586="snížená",J586,0)</f>
        <v>0</v>
      </c>
      <c r="BG586" s="158">
        <f>IF(N586="zákl. přenesená",J586,0)</f>
        <v>0</v>
      </c>
      <c r="BH586" s="158">
        <f>IF(N586="sníž. přenesená",J586,0)</f>
        <v>0</v>
      </c>
      <c r="BI586" s="158">
        <f>IF(N586="nulová",J586,0)</f>
        <v>0</v>
      </c>
      <c r="BJ586" s="19" t="s">
        <v>79</v>
      </c>
      <c r="BK586" s="158">
        <f>ROUND(I586*H586,2)</f>
        <v>0</v>
      </c>
      <c r="BL586" s="19" t="s">
        <v>261</v>
      </c>
      <c r="BM586" s="157" t="s">
        <v>934</v>
      </c>
    </row>
    <row r="587" spans="1:47" s="2" customFormat="1" ht="12">
      <c r="A587" s="34"/>
      <c r="B587" s="35"/>
      <c r="C587" s="34"/>
      <c r="D587" s="159" t="s">
        <v>120</v>
      </c>
      <c r="E587" s="34"/>
      <c r="F587" s="160" t="s">
        <v>933</v>
      </c>
      <c r="G587" s="34"/>
      <c r="H587" s="34"/>
      <c r="I587" s="161"/>
      <c r="J587" s="34"/>
      <c r="K587" s="34"/>
      <c r="L587" s="35"/>
      <c r="M587" s="162"/>
      <c r="N587" s="163"/>
      <c r="O587" s="55"/>
      <c r="P587" s="55"/>
      <c r="Q587" s="55"/>
      <c r="R587" s="55"/>
      <c r="S587" s="55"/>
      <c r="T587" s="56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T587" s="19" t="s">
        <v>120</v>
      </c>
      <c r="AU587" s="19" t="s">
        <v>81</v>
      </c>
    </row>
    <row r="588" spans="2:51" s="13" customFormat="1" ht="12">
      <c r="B588" s="164"/>
      <c r="D588" s="159" t="s">
        <v>191</v>
      </c>
      <c r="E588" s="165" t="s">
        <v>3</v>
      </c>
      <c r="F588" s="166" t="s">
        <v>935</v>
      </c>
      <c r="H588" s="167">
        <v>17.6</v>
      </c>
      <c r="I588" s="168"/>
      <c r="L588" s="164"/>
      <c r="M588" s="169"/>
      <c r="N588" s="170"/>
      <c r="O588" s="170"/>
      <c r="P588" s="170"/>
      <c r="Q588" s="170"/>
      <c r="R588" s="170"/>
      <c r="S588" s="170"/>
      <c r="T588" s="171"/>
      <c r="AT588" s="165" t="s">
        <v>191</v>
      </c>
      <c r="AU588" s="165" t="s">
        <v>81</v>
      </c>
      <c r="AV588" s="13" t="s">
        <v>81</v>
      </c>
      <c r="AW588" s="13" t="s">
        <v>33</v>
      </c>
      <c r="AX588" s="13" t="s">
        <v>72</v>
      </c>
      <c r="AY588" s="165" t="s">
        <v>182</v>
      </c>
    </row>
    <row r="589" spans="2:51" s="13" customFormat="1" ht="12">
      <c r="B589" s="164"/>
      <c r="D589" s="159" t="s">
        <v>191</v>
      </c>
      <c r="E589" s="165" t="s">
        <v>3</v>
      </c>
      <c r="F589" s="166" t="s">
        <v>936</v>
      </c>
      <c r="H589" s="167">
        <v>19.36</v>
      </c>
      <c r="I589" s="168"/>
      <c r="L589" s="164"/>
      <c r="M589" s="169"/>
      <c r="N589" s="170"/>
      <c r="O589" s="170"/>
      <c r="P589" s="170"/>
      <c r="Q589" s="170"/>
      <c r="R589" s="170"/>
      <c r="S589" s="170"/>
      <c r="T589" s="171"/>
      <c r="AT589" s="165" t="s">
        <v>191</v>
      </c>
      <c r="AU589" s="165" t="s">
        <v>81</v>
      </c>
      <c r="AV589" s="13" t="s">
        <v>81</v>
      </c>
      <c r="AW589" s="13" t="s">
        <v>33</v>
      </c>
      <c r="AX589" s="13" t="s">
        <v>79</v>
      </c>
      <c r="AY589" s="165" t="s">
        <v>182</v>
      </c>
    </row>
    <row r="590" spans="1:65" s="2" customFormat="1" ht="16.5" customHeight="1">
      <c r="A590" s="34"/>
      <c r="B590" s="145"/>
      <c r="C590" s="146" t="s">
        <v>937</v>
      </c>
      <c r="D590" s="146" t="s">
        <v>184</v>
      </c>
      <c r="E590" s="147" t="s">
        <v>938</v>
      </c>
      <c r="F590" s="148" t="s">
        <v>939</v>
      </c>
      <c r="G590" s="149" t="s">
        <v>122</v>
      </c>
      <c r="H590" s="150">
        <v>0.334</v>
      </c>
      <c r="I590" s="151"/>
      <c r="J590" s="152">
        <f>ROUND(I590*H590,2)</f>
        <v>0</v>
      </c>
      <c r="K590" s="148" t="s">
        <v>188</v>
      </c>
      <c r="L590" s="35"/>
      <c r="M590" s="153" t="s">
        <v>3</v>
      </c>
      <c r="N590" s="154" t="s">
        <v>43</v>
      </c>
      <c r="O590" s="55"/>
      <c r="P590" s="155">
        <f>O590*H590</f>
        <v>0</v>
      </c>
      <c r="Q590" s="155">
        <v>0.00281</v>
      </c>
      <c r="R590" s="155">
        <f>Q590*H590</f>
        <v>0.0009385400000000001</v>
      </c>
      <c r="S590" s="155">
        <v>0</v>
      </c>
      <c r="T590" s="156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157" t="s">
        <v>261</v>
      </c>
      <c r="AT590" s="157" t="s">
        <v>184</v>
      </c>
      <c r="AU590" s="157" t="s">
        <v>81</v>
      </c>
      <c r="AY590" s="19" t="s">
        <v>182</v>
      </c>
      <c r="BE590" s="158">
        <f>IF(N590="základní",J590,0)</f>
        <v>0</v>
      </c>
      <c r="BF590" s="158">
        <f>IF(N590="snížená",J590,0)</f>
        <v>0</v>
      </c>
      <c r="BG590" s="158">
        <f>IF(N590="zákl. přenesená",J590,0)</f>
        <v>0</v>
      </c>
      <c r="BH590" s="158">
        <f>IF(N590="sníž. přenesená",J590,0)</f>
        <v>0</v>
      </c>
      <c r="BI590" s="158">
        <f>IF(N590="nulová",J590,0)</f>
        <v>0</v>
      </c>
      <c r="BJ590" s="19" t="s">
        <v>79</v>
      </c>
      <c r="BK590" s="158">
        <f>ROUND(I590*H590,2)</f>
        <v>0</v>
      </c>
      <c r="BL590" s="19" t="s">
        <v>261</v>
      </c>
      <c r="BM590" s="157" t="s">
        <v>940</v>
      </c>
    </row>
    <row r="591" spans="1:47" s="2" customFormat="1" ht="12">
      <c r="A591" s="34"/>
      <c r="B591" s="35"/>
      <c r="C591" s="34"/>
      <c r="D591" s="159" t="s">
        <v>120</v>
      </c>
      <c r="E591" s="34"/>
      <c r="F591" s="160" t="s">
        <v>939</v>
      </c>
      <c r="G591" s="34"/>
      <c r="H591" s="34"/>
      <c r="I591" s="161"/>
      <c r="J591" s="34"/>
      <c r="K591" s="34"/>
      <c r="L591" s="35"/>
      <c r="M591" s="162"/>
      <c r="N591" s="163"/>
      <c r="O591" s="55"/>
      <c r="P591" s="55"/>
      <c r="Q591" s="55"/>
      <c r="R591" s="55"/>
      <c r="S591" s="55"/>
      <c r="T591" s="56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T591" s="19" t="s">
        <v>120</v>
      </c>
      <c r="AU591" s="19" t="s">
        <v>81</v>
      </c>
    </row>
    <row r="592" spans="2:51" s="13" customFormat="1" ht="12">
      <c r="B592" s="164"/>
      <c r="D592" s="159" t="s">
        <v>191</v>
      </c>
      <c r="E592" s="165" t="s">
        <v>3</v>
      </c>
      <c r="F592" s="166" t="s">
        <v>941</v>
      </c>
      <c r="H592" s="167">
        <v>0.334</v>
      </c>
      <c r="I592" s="168"/>
      <c r="L592" s="164"/>
      <c r="M592" s="169"/>
      <c r="N592" s="170"/>
      <c r="O592" s="170"/>
      <c r="P592" s="170"/>
      <c r="Q592" s="170"/>
      <c r="R592" s="170"/>
      <c r="S592" s="170"/>
      <c r="T592" s="171"/>
      <c r="AT592" s="165" t="s">
        <v>191</v>
      </c>
      <c r="AU592" s="165" t="s">
        <v>81</v>
      </c>
      <c r="AV592" s="13" t="s">
        <v>81</v>
      </c>
      <c r="AW592" s="13" t="s">
        <v>33</v>
      </c>
      <c r="AX592" s="13" t="s">
        <v>79</v>
      </c>
      <c r="AY592" s="165" t="s">
        <v>182</v>
      </c>
    </row>
    <row r="593" spans="1:65" s="2" customFormat="1" ht="22.8">
      <c r="A593" s="34"/>
      <c r="B593" s="145"/>
      <c r="C593" s="146" t="s">
        <v>942</v>
      </c>
      <c r="D593" s="146" t="s">
        <v>184</v>
      </c>
      <c r="E593" s="147" t="s">
        <v>943</v>
      </c>
      <c r="F593" s="148" t="s">
        <v>944</v>
      </c>
      <c r="G593" s="149" t="s">
        <v>679</v>
      </c>
      <c r="H593" s="198"/>
      <c r="I593" s="151"/>
      <c r="J593" s="152">
        <f>ROUND(I593*H593,2)</f>
        <v>0</v>
      </c>
      <c r="K593" s="148" t="s">
        <v>188</v>
      </c>
      <c r="L593" s="35"/>
      <c r="M593" s="153" t="s">
        <v>3</v>
      </c>
      <c r="N593" s="154" t="s">
        <v>43</v>
      </c>
      <c r="O593" s="55"/>
      <c r="P593" s="155">
        <f>O593*H593</f>
        <v>0</v>
      </c>
      <c r="Q593" s="155">
        <v>0</v>
      </c>
      <c r="R593" s="155">
        <f>Q593*H593</f>
        <v>0</v>
      </c>
      <c r="S593" s="155">
        <v>0</v>
      </c>
      <c r="T593" s="156">
        <f>S593*H593</f>
        <v>0</v>
      </c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157" t="s">
        <v>261</v>
      </c>
      <c r="AT593" s="157" t="s">
        <v>184</v>
      </c>
      <c r="AU593" s="157" t="s">
        <v>81</v>
      </c>
      <c r="AY593" s="19" t="s">
        <v>182</v>
      </c>
      <c r="BE593" s="158">
        <f>IF(N593="základní",J593,0)</f>
        <v>0</v>
      </c>
      <c r="BF593" s="158">
        <f>IF(N593="snížená",J593,0)</f>
        <v>0</v>
      </c>
      <c r="BG593" s="158">
        <f>IF(N593="zákl. přenesená",J593,0)</f>
        <v>0</v>
      </c>
      <c r="BH593" s="158">
        <f>IF(N593="sníž. přenesená",J593,0)</f>
        <v>0</v>
      </c>
      <c r="BI593" s="158">
        <f>IF(N593="nulová",J593,0)</f>
        <v>0</v>
      </c>
      <c r="BJ593" s="19" t="s">
        <v>79</v>
      </c>
      <c r="BK593" s="158">
        <f>ROUND(I593*H593,2)</f>
        <v>0</v>
      </c>
      <c r="BL593" s="19" t="s">
        <v>261</v>
      </c>
      <c r="BM593" s="157" t="s">
        <v>945</v>
      </c>
    </row>
    <row r="594" spans="1:47" s="2" customFormat="1" ht="19.2">
      <c r="A594" s="34"/>
      <c r="B594" s="35"/>
      <c r="C594" s="34"/>
      <c r="D594" s="159" t="s">
        <v>120</v>
      </c>
      <c r="E594" s="34"/>
      <c r="F594" s="160" t="s">
        <v>944</v>
      </c>
      <c r="G594" s="34"/>
      <c r="H594" s="34"/>
      <c r="I594" s="161"/>
      <c r="J594" s="34"/>
      <c r="K594" s="34"/>
      <c r="L594" s="35"/>
      <c r="M594" s="162"/>
      <c r="N594" s="163"/>
      <c r="O594" s="55"/>
      <c r="P594" s="55"/>
      <c r="Q594" s="55"/>
      <c r="R594" s="55"/>
      <c r="S594" s="55"/>
      <c r="T594" s="56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T594" s="19" t="s">
        <v>120</v>
      </c>
      <c r="AU594" s="19" t="s">
        <v>81</v>
      </c>
    </row>
    <row r="595" spans="2:63" s="12" customFormat="1" ht="22.95" customHeight="1">
      <c r="B595" s="132"/>
      <c r="D595" s="133" t="s">
        <v>71</v>
      </c>
      <c r="E595" s="143" t="s">
        <v>946</v>
      </c>
      <c r="F595" s="143" t="s">
        <v>947</v>
      </c>
      <c r="I595" s="135"/>
      <c r="J595" s="144">
        <f>BK595</f>
        <v>0</v>
      </c>
      <c r="L595" s="132"/>
      <c r="M595" s="137"/>
      <c r="N595" s="138"/>
      <c r="O595" s="138"/>
      <c r="P595" s="139">
        <f>SUM(P596:P617)</f>
        <v>0</v>
      </c>
      <c r="Q595" s="138"/>
      <c r="R595" s="139">
        <f>SUM(R596:R617)</f>
        <v>0.44872016</v>
      </c>
      <c r="S595" s="138"/>
      <c r="T595" s="140">
        <f>SUM(T596:T617)</f>
        <v>0</v>
      </c>
      <c r="AR595" s="133" t="s">
        <v>81</v>
      </c>
      <c r="AT595" s="141" t="s">
        <v>71</v>
      </c>
      <c r="AU595" s="141" t="s">
        <v>79</v>
      </c>
      <c r="AY595" s="133" t="s">
        <v>182</v>
      </c>
      <c r="BK595" s="142">
        <f>SUM(BK596:BK617)</f>
        <v>0</v>
      </c>
    </row>
    <row r="596" spans="1:65" s="2" customFormat="1" ht="22.8">
      <c r="A596" s="34"/>
      <c r="B596" s="145"/>
      <c r="C596" s="146" t="s">
        <v>948</v>
      </c>
      <c r="D596" s="146" t="s">
        <v>184</v>
      </c>
      <c r="E596" s="147" t="s">
        <v>949</v>
      </c>
      <c r="F596" s="148" t="s">
        <v>950</v>
      </c>
      <c r="G596" s="149" t="s">
        <v>113</v>
      </c>
      <c r="H596" s="150">
        <v>22.18</v>
      </c>
      <c r="I596" s="151"/>
      <c r="J596" s="152">
        <f>ROUND(I596*H596,2)</f>
        <v>0</v>
      </c>
      <c r="K596" s="148" t="s">
        <v>3</v>
      </c>
      <c r="L596" s="35"/>
      <c r="M596" s="153" t="s">
        <v>3</v>
      </c>
      <c r="N596" s="154" t="s">
        <v>43</v>
      </c>
      <c r="O596" s="55"/>
      <c r="P596" s="155">
        <f>O596*H596</f>
        <v>0</v>
      </c>
      <c r="Q596" s="155">
        <v>0.01732</v>
      </c>
      <c r="R596" s="155">
        <f>Q596*H596</f>
        <v>0.3841576</v>
      </c>
      <c r="S596" s="155">
        <v>0</v>
      </c>
      <c r="T596" s="156">
        <f>S596*H596</f>
        <v>0</v>
      </c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R596" s="157" t="s">
        <v>261</v>
      </c>
      <c r="AT596" s="157" t="s">
        <v>184</v>
      </c>
      <c r="AU596" s="157" t="s">
        <v>81</v>
      </c>
      <c r="AY596" s="19" t="s">
        <v>182</v>
      </c>
      <c r="BE596" s="158">
        <f>IF(N596="základní",J596,0)</f>
        <v>0</v>
      </c>
      <c r="BF596" s="158">
        <f>IF(N596="snížená",J596,0)</f>
        <v>0</v>
      </c>
      <c r="BG596" s="158">
        <f>IF(N596="zákl. přenesená",J596,0)</f>
        <v>0</v>
      </c>
      <c r="BH596" s="158">
        <f>IF(N596="sníž. přenesená",J596,0)</f>
        <v>0</v>
      </c>
      <c r="BI596" s="158">
        <f>IF(N596="nulová",J596,0)</f>
        <v>0</v>
      </c>
      <c r="BJ596" s="19" t="s">
        <v>79</v>
      </c>
      <c r="BK596" s="158">
        <f>ROUND(I596*H596,2)</f>
        <v>0</v>
      </c>
      <c r="BL596" s="19" t="s">
        <v>261</v>
      </c>
      <c r="BM596" s="157" t="s">
        <v>951</v>
      </c>
    </row>
    <row r="597" spans="1:47" s="2" customFormat="1" ht="19.2">
      <c r="A597" s="34"/>
      <c r="B597" s="35"/>
      <c r="C597" s="34"/>
      <c r="D597" s="159" t="s">
        <v>120</v>
      </c>
      <c r="E597" s="34"/>
      <c r="F597" s="160" t="s">
        <v>950</v>
      </c>
      <c r="G597" s="34"/>
      <c r="H597" s="34"/>
      <c r="I597" s="161"/>
      <c r="J597" s="34"/>
      <c r="K597" s="34"/>
      <c r="L597" s="35"/>
      <c r="M597" s="162"/>
      <c r="N597" s="163"/>
      <c r="O597" s="55"/>
      <c r="P597" s="55"/>
      <c r="Q597" s="55"/>
      <c r="R597" s="55"/>
      <c r="S597" s="55"/>
      <c r="T597" s="56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T597" s="19" t="s">
        <v>120</v>
      </c>
      <c r="AU597" s="19" t="s">
        <v>81</v>
      </c>
    </row>
    <row r="598" spans="2:51" s="13" customFormat="1" ht="12">
      <c r="B598" s="164"/>
      <c r="D598" s="159" t="s">
        <v>191</v>
      </c>
      <c r="E598" s="165" t="s">
        <v>3</v>
      </c>
      <c r="F598" s="166" t="s">
        <v>952</v>
      </c>
      <c r="H598" s="167">
        <v>10.2</v>
      </c>
      <c r="I598" s="168"/>
      <c r="L598" s="164"/>
      <c r="M598" s="169"/>
      <c r="N598" s="170"/>
      <c r="O598" s="170"/>
      <c r="P598" s="170"/>
      <c r="Q598" s="170"/>
      <c r="R598" s="170"/>
      <c r="S598" s="170"/>
      <c r="T598" s="171"/>
      <c r="AT598" s="165" t="s">
        <v>191</v>
      </c>
      <c r="AU598" s="165" t="s">
        <v>81</v>
      </c>
      <c r="AV598" s="13" t="s">
        <v>81</v>
      </c>
      <c r="AW598" s="13" t="s">
        <v>33</v>
      </c>
      <c r="AX598" s="13" t="s">
        <v>72</v>
      </c>
      <c r="AY598" s="165" t="s">
        <v>182</v>
      </c>
    </row>
    <row r="599" spans="2:51" s="13" customFormat="1" ht="12">
      <c r="B599" s="164"/>
      <c r="D599" s="159" t="s">
        <v>191</v>
      </c>
      <c r="E599" s="165" t="s">
        <v>3</v>
      </c>
      <c r="F599" s="166" t="s">
        <v>953</v>
      </c>
      <c r="H599" s="167">
        <v>7.5</v>
      </c>
      <c r="I599" s="168"/>
      <c r="L599" s="164"/>
      <c r="M599" s="169"/>
      <c r="N599" s="170"/>
      <c r="O599" s="170"/>
      <c r="P599" s="170"/>
      <c r="Q599" s="170"/>
      <c r="R599" s="170"/>
      <c r="S599" s="170"/>
      <c r="T599" s="171"/>
      <c r="AT599" s="165" t="s">
        <v>191</v>
      </c>
      <c r="AU599" s="165" t="s">
        <v>81</v>
      </c>
      <c r="AV599" s="13" t="s">
        <v>81</v>
      </c>
      <c r="AW599" s="13" t="s">
        <v>33</v>
      </c>
      <c r="AX599" s="13" t="s">
        <v>72</v>
      </c>
      <c r="AY599" s="165" t="s">
        <v>182</v>
      </c>
    </row>
    <row r="600" spans="2:51" s="13" customFormat="1" ht="12">
      <c r="B600" s="164"/>
      <c r="D600" s="159" t="s">
        <v>191</v>
      </c>
      <c r="E600" s="165" t="s">
        <v>3</v>
      </c>
      <c r="F600" s="166" t="s">
        <v>954</v>
      </c>
      <c r="H600" s="167">
        <v>1.47</v>
      </c>
      <c r="I600" s="168"/>
      <c r="L600" s="164"/>
      <c r="M600" s="169"/>
      <c r="N600" s="170"/>
      <c r="O600" s="170"/>
      <c r="P600" s="170"/>
      <c r="Q600" s="170"/>
      <c r="R600" s="170"/>
      <c r="S600" s="170"/>
      <c r="T600" s="171"/>
      <c r="AT600" s="165" t="s">
        <v>191</v>
      </c>
      <c r="AU600" s="165" t="s">
        <v>81</v>
      </c>
      <c r="AV600" s="13" t="s">
        <v>81</v>
      </c>
      <c r="AW600" s="13" t="s">
        <v>33</v>
      </c>
      <c r="AX600" s="13" t="s">
        <v>72</v>
      </c>
      <c r="AY600" s="165" t="s">
        <v>182</v>
      </c>
    </row>
    <row r="601" spans="2:51" s="13" customFormat="1" ht="12">
      <c r="B601" s="164"/>
      <c r="D601" s="159" t="s">
        <v>191</v>
      </c>
      <c r="E601" s="165" t="s">
        <v>3</v>
      </c>
      <c r="F601" s="166" t="s">
        <v>955</v>
      </c>
      <c r="H601" s="167">
        <v>1.47</v>
      </c>
      <c r="I601" s="168"/>
      <c r="L601" s="164"/>
      <c r="M601" s="169"/>
      <c r="N601" s="170"/>
      <c r="O601" s="170"/>
      <c r="P601" s="170"/>
      <c r="Q601" s="170"/>
      <c r="R601" s="170"/>
      <c r="S601" s="170"/>
      <c r="T601" s="171"/>
      <c r="AT601" s="165" t="s">
        <v>191</v>
      </c>
      <c r="AU601" s="165" t="s">
        <v>81</v>
      </c>
      <c r="AV601" s="13" t="s">
        <v>81</v>
      </c>
      <c r="AW601" s="13" t="s">
        <v>33</v>
      </c>
      <c r="AX601" s="13" t="s">
        <v>72</v>
      </c>
      <c r="AY601" s="165" t="s">
        <v>182</v>
      </c>
    </row>
    <row r="602" spans="2:51" s="13" customFormat="1" ht="12">
      <c r="B602" s="164"/>
      <c r="D602" s="159" t="s">
        <v>191</v>
      </c>
      <c r="E602" s="165" t="s">
        <v>3</v>
      </c>
      <c r="F602" s="166" t="s">
        <v>956</v>
      </c>
      <c r="H602" s="167">
        <v>1.54</v>
      </c>
      <c r="I602" s="168"/>
      <c r="L602" s="164"/>
      <c r="M602" s="169"/>
      <c r="N602" s="170"/>
      <c r="O602" s="170"/>
      <c r="P602" s="170"/>
      <c r="Q602" s="170"/>
      <c r="R602" s="170"/>
      <c r="S602" s="170"/>
      <c r="T602" s="171"/>
      <c r="AT602" s="165" t="s">
        <v>191</v>
      </c>
      <c r="AU602" s="165" t="s">
        <v>81</v>
      </c>
      <c r="AV602" s="13" t="s">
        <v>81</v>
      </c>
      <c r="AW602" s="13" t="s">
        <v>33</v>
      </c>
      <c r="AX602" s="13" t="s">
        <v>72</v>
      </c>
      <c r="AY602" s="165" t="s">
        <v>182</v>
      </c>
    </row>
    <row r="603" spans="2:51" s="14" customFormat="1" ht="12">
      <c r="B603" s="172"/>
      <c r="D603" s="159" t="s">
        <v>191</v>
      </c>
      <c r="E603" s="173" t="s">
        <v>3</v>
      </c>
      <c r="F603" s="174" t="s">
        <v>211</v>
      </c>
      <c r="H603" s="175">
        <v>22.179999999999996</v>
      </c>
      <c r="I603" s="176"/>
      <c r="L603" s="172"/>
      <c r="M603" s="177"/>
      <c r="N603" s="178"/>
      <c r="O603" s="178"/>
      <c r="P603" s="178"/>
      <c r="Q603" s="178"/>
      <c r="R603" s="178"/>
      <c r="S603" s="178"/>
      <c r="T603" s="179"/>
      <c r="AT603" s="173" t="s">
        <v>191</v>
      </c>
      <c r="AU603" s="173" t="s">
        <v>81</v>
      </c>
      <c r="AV603" s="14" t="s">
        <v>189</v>
      </c>
      <c r="AW603" s="14" t="s">
        <v>33</v>
      </c>
      <c r="AX603" s="14" t="s">
        <v>79</v>
      </c>
      <c r="AY603" s="173" t="s">
        <v>182</v>
      </c>
    </row>
    <row r="604" spans="1:65" s="2" customFormat="1" ht="22.8">
      <c r="A604" s="34"/>
      <c r="B604" s="145"/>
      <c r="C604" s="146" t="s">
        <v>957</v>
      </c>
      <c r="D604" s="146" t="s">
        <v>184</v>
      </c>
      <c r="E604" s="147" t="s">
        <v>958</v>
      </c>
      <c r="F604" s="148" t="s">
        <v>959</v>
      </c>
      <c r="G604" s="149" t="s">
        <v>113</v>
      </c>
      <c r="H604" s="150">
        <v>22.18</v>
      </c>
      <c r="I604" s="151"/>
      <c r="J604" s="152">
        <f>ROUND(I604*H604,2)</f>
        <v>0</v>
      </c>
      <c r="K604" s="148" t="s">
        <v>188</v>
      </c>
      <c r="L604" s="35"/>
      <c r="M604" s="153" t="s">
        <v>3</v>
      </c>
      <c r="N604" s="154" t="s">
        <v>43</v>
      </c>
      <c r="O604" s="55"/>
      <c r="P604" s="155">
        <f>O604*H604</f>
        <v>0</v>
      </c>
      <c r="Q604" s="155">
        <v>0</v>
      </c>
      <c r="R604" s="155">
        <f>Q604*H604</f>
        <v>0</v>
      </c>
      <c r="S604" s="155">
        <v>0</v>
      </c>
      <c r="T604" s="156">
        <f>S604*H604</f>
        <v>0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157" t="s">
        <v>261</v>
      </c>
      <c r="AT604" s="157" t="s">
        <v>184</v>
      </c>
      <c r="AU604" s="157" t="s">
        <v>81</v>
      </c>
      <c r="AY604" s="19" t="s">
        <v>182</v>
      </c>
      <c r="BE604" s="158">
        <f>IF(N604="základní",J604,0)</f>
        <v>0</v>
      </c>
      <c r="BF604" s="158">
        <f>IF(N604="snížená",J604,0)</f>
        <v>0</v>
      </c>
      <c r="BG604" s="158">
        <f>IF(N604="zákl. přenesená",J604,0)</f>
        <v>0</v>
      </c>
      <c r="BH604" s="158">
        <f>IF(N604="sníž. přenesená",J604,0)</f>
        <v>0</v>
      </c>
      <c r="BI604" s="158">
        <f>IF(N604="nulová",J604,0)</f>
        <v>0</v>
      </c>
      <c r="BJ604" s="19" t="s">
        <v>79</v>
      </c>
      <c r="BK604" s="158">
        <f>ROUND(I604*H604,2)</f>
        <v>0</v>
      </c>
      <c r="BL604" s="19" t="s">
        <v>261</v>
      </c>
      <c r="BM604" s="157" t="s">
        <v>960</v>
      </c>
    </row>
    <row r="605" spans="1:47" s="2" customFormat="1" ht="19.2">
      <c r="A605" s="34"/>
      <c r="B605" s="35"/>
      <c r="C605" s="34"/>
      <c r="D605" s="159" t="s">
        <v>120</v>
      </c>
      <c r="E605" s="34"/>
      <c r="F605" s="160" t="s">
        <v>959</v>
      </c>
      <c r="G605" s="34"/>
      <c r="H605" s="34"/>
      <c r="I605" s="161"/>
      <c r="J605" s="34"/>
      <c r="K605" s="34"/>
      <c r="L605" s="35"/>
      <c r="M605" s="162"/>
      <c r="N605" s="163"/>
      <c r="O605" s="55"/>
      <c r="P605" s="55"/>
      <c r="Q605" s="55"/>
      <c r="R605" s="55"/>
      <c r="S605" s="55"/>
      <c r="T605" s="56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T605" s="19" t="s">
        <v>120</v>
      </c>
      <c r="AU605" s="19" t="s">
        <v>81</v>
      </c>
    </row>
    <row r="606" spans="1:65" s="2" customFormat="1" ht="21.75" customHeight="1">
      <c r="A606" s="34"/>
      <c r="B606" s="145"/>
      <c r="C606" s="180" t="s">
        <v>961</v>
      </c>
      <c r="D606" s="180" t="s">
        <v>232</v>
      </c>
      <c r="E606" s="181" t="s">
        <v>962</v>
      </c>
      <c r="F606" s="182" t="s">
        <v>963</v>
      </c>
      <c r="G606" s="183" t="s">
        <v>113</v>
      </c>
      <c r="H606" s="184">
        <v>24.398</v>
      </c>
      <c r="I606" s="185"/>
      <c r="J606" s="186">
        <f>ROUND(I606*H606,2)</f>
        <v>0</v>
      </c>
      <c r="K606" s="182" t="s">
        <v>188</v>
      </c>
      <c r="L606" s="187"/>
      <c r="M606" s="188" t="s">
        <v>3</v>
      </c>
      <c r="N606" s="189" t="s">
        <v>43</v>
      </c>
      <c r="O606" s="55"/>
      <c r="P606" s="155">
        <f>O606*H606</f>
        <v>0</v>
      </c>
      <c r="Q606" s="155">
        <v>0.0002</v>
      </c>
      <c r="R606" s="155">
        <f>Q606*H606</f>
        <v>0.0048796</v>
      </c>
      <c r="S606" s="155">
        <v>0</v>
      </c>
      <c r="T606" s="156">
        <f>S606*H606</f>
        <v>0</v>
      </c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R606" s="157" t="s">
        <v>347</v>
      </c>
      <c r="AT606" s="157" t="s">
        <v>232</v>
      </c>
      <c r="AU606" s="157" t="s">
        <v>81</v>
      </c>
      <c r="AY606" s="19" t="s">
        <v>182</v>
      </c>
      <c r="BE606" s="158">
        <f>IF(N606="základní",J606,0)</f>
        <v>0</v>
      </c>
      <c r="BF606" s="158">
        <f>IF(N606="snížená",J606,0)</f>
        <v>0</v>
      </c>
      <c r="BG606" s="158">
        <f>IF(N606="zákl. přenesená",J606,0)</f>
        <v>0</v>
      </c>
      <c r="BH606" s="158">
        <f>IF(N606="sníž. přenesená",J606,0)</f>
        <v>0</v>
      </c>
      <c r="BI606" s="158">
        <f>IF(N606="nulová",J606,0)</f>
        <v>0</v>
      </c>
      <c r="BJ606" s="19" t="s">
        <v>79</v>
      </c>
      <c r="BK606" s="158">
        <f>ROUND(I606*H606,2)</f>
        <v>0</v>
      </c>
      <c r="BL606" s="19" t="s">
        <v>261</v>
      </c>
      <c r="BM606" s="157" t="s">
        <v>964</v>
      </c>
    </row>
    <row r="607" spans="1:47" s="2" customFormat="1" ht="12">
      <c r="A607" s="34"/>
      <c r="B607" s="35"/>
      <c r="C607" s="34"/>
      <c r="D607" s="159" t="s">
        <v>120</v>
      </c>
      <c r="E607" s="34"/>
      <c r="F607" s="160" t="s">
        <v>963</v>
      </c>
      <c r="G607" s="34"/>
      <c r="H607" s="34"/>
      <c r="I607" s="161"/>
      <c r="J607" s="34"/>
      <c r="K607" s="34"/>
      <c r="L607" s="35"/>
      <c r="M607" s="162"/>
      <c r="N607" s="163"/>
      <c r="O607" s="55"/>
      <c r="P607" s="55"/>
      <c r="Q607" s="55"/>
      <c r="R607" s="55"/>
      <c r="S607" s="55"/>
      <c r="T607" s="56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T607" s="19" t="s">
        <v>120</v>
      </c>
      <c r="AU607" s="19" t="s">
        <v>81</v>
      </c>
    </row>
    <row r="608" spans="2:51" s="13" customFormat="1" ht="12">
      <c r="B608" s="164"/>
      <c r="D608" s="159" t="s">
        <v>191</v>
      </c>
      <c r="E608" s="165" t="s">
        <v>3</v>
      </c>
      <c r="F608" s="166" t="s">
        <v>965</v>
      </c>
      <c r="H608" s="167">
        <v>24.398</v>
      </c>
      <c r="I608" s="168"/>
      <c r="L608" s="164"/>
      <c r="M608" s="169"/>
      <c r="N608" s="170"/>
      <c r="O608" s="170"/>
      <c r="P608" s="170"/>
      <c r="Q608" s="170"/>
      <c r="R608" s="170"/>
      <c r="S608" s="170"/>
      <c r="T608" s="171"/>
      <c r="AT608" s="165" t="s">
        <v>191</v>
      </c>
      <c r="AU608" s="165" t="s">
        <v>81</v>
      </c>
      <c r="AV608" s="13" t="s">
        <v>81</v>
      </c>
      <c r="AW608" s="13" t="s">
        <v>33</v>
      </c>
      <c r="AX608" s="13" t="s">
        <v>79</v>
      </c>
      <c r="AY608" s="165" t="s">
        <v>182</v>
      </c>
    </row>
    <row r="609" spans="1:65" s="2" customFormat="1" ht="22.8">
      <c r="A609" s="34"/>
      <c r="B609" s="145"/>
      <c r="C609" s="146" t="s">
        <v>966</v>
      </c>
      <c r="D609" s="146" t="s">
        <v>184</v>
      </c>
      <c r="E609" s="147" t="s">
        <v>967</v>
      </c>
      <c r="F609" s="148" t="s">
        <v>968</v>
      </c>
      <c r="G609" s="149" t="s">
        <v>113</v>
      </c>
      <c r="H609" s="150">
        <v>22.18</v>
      </c>
      <c r="I609" s="151"/>
      <c r="J609" s="152">
        <f>ROUND(I609*H609,2)</f>
        <v>0</v>
      </c>
      <c r="K609" s="148" t="s">
        <v>188</v>
      </c>
      <c r="L609" s="35"/>
      <c r="M609" s="153" t="s">
        <v>3</v>
      </c>
      <c r="N609" s="154" t="s">
        <v>43</v>
      </c>
      <c r="O609" s="55"/>
      <c r="P609" s="155">
        <f>O609*H609</f>
        <v>0</v>
      </c>
      <c r="Q609" s="155">
        <v>0</v>
      </c>
      <c r="R609" s="155">
        <f>Q609*H609</f>
        <v>0</v>
      </c>
      <c r="S609" s="155">
        <v>0</v>
      </c>
      <c r="T609" s="156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157" t="s">
        <v>261</v>
      </c>
      <c r="AT609" s="157" t="s">
        <v>184</v>
      </c>
      <c r="AU609" s="157" t="s">
        <v>81</v>
      </c>
      <c r="AY609" s="19" t="s">
        <v>182</v>
      </c>
      <c r="BE609" s="158">
        <f>IF(N609="základní",J609,0)</f>
        <v>0</v>
      </c>
      <c r="BF609" s="158">
        <f>IF(N609="snížená",J609,0)</f>
        <v>0</v>
      </c>
      <c r="BG609" s="158">
        <f>IF(N609="zákl. přenesená",J609,0)</f>
        <v>0</v>
      </c>
      <c r="BH609" s="158">
        <f>IF(N609="sníž. přenesená",J609,0)</f>
        <v>0</v>
      </c>
      <c r="BI609" s="158">
        <f>IF(N609="nulová",J609,0)</f>
        <v>0</v>
      </c>
      <c r="BJ609" s="19" t="s">
        <v>79</v>
      </c>
      <c r="BK609" s="158">
        <f>ROUND(I609*H609,2)</f>
        <v>0</v>
      </c>
      <c r="BL609" s="19" t="s">
        <v>261</v>
      </c>
      <c r="BM609" s="157" t="s">
        <v>969</v>
      </c>
    </row>
    <row r="610" spans="1:47" s="2" customFormat="1" ht="19.2">
      <c r="A610" s="34"/>
      <c r="B610" s="35"/>
      <c r="C610" s="34"/>
      <c r="D610" s="159" t="s">
        <v>120</v>
      </c>
      <c r="E610" s="34"/>
      <c r="F610" s="160" t="s">
        <v>968</v>
      </c>
      <c r="G610" s="34"/>
      <c r="H610" s="34"/>
      <c r="I610" s="161"/>
      <c r="J610" s="34"/>
      <c r="K610" s="34"/>
      <c r="L610" s="35"/>
      <c r="M610" s="162"/>
      <c r="N610" s="163"/>
      <c r="O610" s="55"/>
      <c r="P610" s="55"/>
      <c r="Q610" s="55"/>
      <c r="R610" s="55"/>
      <c r="S610" s="55"/>
      <c r="T610" s="56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T610" s="19" t="s">
        <v>120</v>
      </c>
      <c r="AU610" s="19" t="s">
        <v>81</v>
      </c>
    </row>
    <row r="611" spans="1:65" s="2" customFormat="1" ht="16.5" customHeight="1">
      <c r="A611" s="34"/>
      <c r="B611" s="145"/>
      <c r="C611" s="180" t="s">
        <v>970</v>
      </c>
      <c r="D611" s="180" t="s">
        <v>232</v>
      </c>
      <c r="E611" s="181" t="s">
        <v>971</v>
      </c>
      <c r="F611" s="182" t="s">
        <v>972</v>
      </c>
      <c r="G611" s="183" t="s">
        <v>113</v>
      </c>
      <c r="H611" s="184">
        <v>22.624</v>
      </c>
      <c r="I611" s="185"/>
      <c r="J611" s="186">
        <f>ROUND(I611*H611,2)</f>
        <v>0</v>
      </c>
      <c r="K611" s="182" t="s">
        <v>188</v>
      </c>
      <c r="L611" s="187"/>
      <c r="M611" s="188" t="s">
        <v>3</v>
      </c>
      <c r="N611" s="189" t="s">
        <v>43</v>
      </c>
      <c r="O611" s="55"/>
      <c r="P611" s="155">
        <f>O611*H611</f>
        <v>0</v>
      </c>
      <c r="Q611" s="155">
        <v>0.00254</v>
      </c>
      <c r="R611" s="155">
        <f>Q611*H611</f>
        <v>0.05746496</v>
      </c>
      <c r="S611" s="155">
        <v>0</v>
      </c>
      <c r="T611" s="156">
        <f>S611*H611</f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157" t="s">
        <v>347</v>
      </c>
      <c r="AT611" s="157" t="s">
        <v>232</v>
      </c>
      <c r="AU611" s="157" t="s">
        <v>81</v>
      </c>
      <c r="AY611" s="19" t="s">
        <v>182</v>
      </c>
      <c r="BE611" s="158">
        <f>IF(N611="základní",J611,0)</f>
        <v>0</v>
      </c>
      <c r="BF611" s="158">
        <f>IF(N611="snížená",J611,0)</f>
        <v>0</v>
      </c>
      <c r="BG611" s="158">
        <f>IF(N611="zákl. přenesená",J611,0)</f>
        <v>0</v>
      </c>
      <c r="BH611" s="158">
        <f>IF(N611="sníž. přenesená",J611,0)</f>
        <v>0</v>
      </c>
      <c r="BI611" s="158">
        <f>IF(N611="nulová",J611,0)</f>
        <v>0</v>
      </c>
      <c r="BJ611" s="19" t="s">
        <v>79</v>
      </c>
      <c r="BK611" s="158">
        <f>ROUND(I611*H611,2)</f>
        <v>0</v>
      </c>
      <c r="BL611" s="19" t="s">
        <v>261</v>
      </c>
      <c r="BM611" s="157" t="s">
        <v>973</v>
      </c>
    </row>
    <row r="612" spans="1:47" s="2" customFormat="1" ht="12">
      <c r="A612" s="34"/>
      <c r="B612" s="35"/>
      <c r="C612" s="34"/>
      <c r="D612" s="159" t="s">
        <v>120</v>
      </c>
      <c r="E612" s="34"/>
      <c r="F612" s="160" t="s">
        <v>972</v>
      </c>
      <c r="G612" s="34"/>
      <c r="H612" s="34"/>
      <c r="I612" s="161"/>
      <c r="J612" s="34"/>
      <c r="K612" s="34"/>
      <c r="L612" s="35"/>
      <c r="M612" s="162"/>
      <c r="N612" s="163"/>
      <c r="O612" s="55"/>
      <c r="P612" s="55"/>
      <c r="Q612" s="55"/>
      <c r="R612" s="55"/>
      <c r="S612" s="55"/>
      <c r="T612" s="56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T612" s="19" t="s">
        <v>120</v>
      </c>
      <c r="AU612" s="19" t="s">
        <v>81</v>
      </c>
    </row>
    <row r="613" spans="2:51" s="13" customFormat="1" ht="12">
      <c r="B613" s="164"/>
      <c r="D613" s="159" t="s">
        <v>191</v>
      </c>
      <c r="E613" s="165" t="s">
        <v>3</v>
      </c>
      <c r="F613" s="166" t="s">
        <v>974</v>
      </c>
      <c r="H613" s="167">
        <v>22.624</v>
      </c>
      <c r="I613" s="168"/>
      <c r="L613" s="164"/>
      <c r="M613" s="169"/>
      <c r="N613" s="170"/>
      <c r="O613" s="170"/>
      <c r="P613" s="170"/>
      <c r="Q613" s="170"/>
      <c r="R613" s="170"/>
      <c r="S613" s="170"/>
      <c r="T613" s="171"/>
      <c r="AT613" s="165" t="s">
        <v>191</v>
      </c>
      <c r="AU613" s="165" t="s">
        <v>81</v>
      </c>
      <c r="AV613" s="13" t="s">
        <v>81</v>
      </c>
      <c r="AW613" s="13" t="s">
        <v>33</v>
      </c>
      <c r="AX613" s="13" t="s">
        <v>79</v>
      </c>
      <c r="AY613" s="165" t="s">
        <v>182</v>
      </c>
    </row>
    <row r="614" spans="1:65" s="2" customFormat="1" ht="22.8">
      <c r="A614" s="34"/>
      <c r="B614" s="145"/>
      <c r="C614" s="146" t="s">
        <v>975</v>
      </c>
      <c r="D614" s="146" t="s">
        <v>184</v>
      </c>
      <c r="E614" s="147" t="s">
        <v>976</v>
      </c>
      <c r="F614" s="148" t="s">
        <v>977</v>
      </c>
      <c r="G614" s="149" t="s">
        <v>113</v>
      </c>
      <c r="H614" s="150">
        <v>22.18</v>
      </c>
      <c r="I614" s="151"/>
      <c r="J614" s="152">
        <f>ROUND(I614*H614,2)</f>
        <v>0</v>
      </c>
      <c r="K614" s="148" t="s">
        <v>188</v>
      </c>
      <c r="L614" s="35"/>
      <c r="M614" s="153" t="s">
        <v>3</v>
      </c>
      <c r="N614" s="154" t="s">
        <v>43</v>
      </c>
      <c r="O614" s="55"/>
      <c r="P614" s="155">
        <f>O614*H614</f>
        <v>0</v>
      </c>
      <c r="Q614" s="155">
        <v>0.0001</v>
      </c>
      <c r="R614" s="155">
        <f>Q614*H614</f>
        <v>0.002218</v>
      </c>
      <c r="S614" s="155">
        <v>0</v>
      </c>
      <c r="T614" s="156">
        <f>S614*H614</f>
        <v>0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R614" s="157" t="s">
        <v>261</v>
      </c>
      <c r="AT614" s="157" t="s">
        <v>184</v>
      </c>
      <c r="AU614" s="157" t="s">
        <v>81</v>
      </c>
      <c r="AY614" s="19" t="s">
        <v>182</v>
      </c>
      <c r="BE614" s="158">
        <f>IF(N614="základní",J614,0)</f>
        <v>0</v>
      </c>
      <c r="BF614" s="158">
        <f>IF(N614="snížená",J614,0)</f>
        <v>0</v>
      </c>
      <c r="BG614" s="158">
        <f>IF(N614="zákl. přenesená",J614,0)</f>
        <v>0</v>
      </c>
      <c r="BH614" s="158">
        <f>IF(N614="sníž. přenesená",J614,0)</f>
        <v>0</v>
      </c>
      <c r="BI614" s="158">
        <f>IF(N614="nulová",J614,0)</f>
        <v>0</v>
      </c>
      <c r="BJ614" s="19" t="s">
        <v>79</v>
      </c>
      <c r="BK614" s="158">
        <f>ROUND(I614*H614,2)</f>
        <v>0</v>
      </c>
      <c r="BL614" s="19" t="s">
        <v>261</v>
      </c>
      <c r="BM614" s="157" t="s">
        <v>978</v>
      </c>
    </row>
    <row r="615" spans="1:47" s="2" customFormat="1" ht="19.2">
      <c r="A615" s="34"/>
      <c r="B615" s="35"/>
      <c r="C615" s="34"/>
      <c r="D615" s="159" t="s">
        <v>120</v>
      </c>
      <c r="E615" s="34"/>
      <c r="F615" s="160" t="s">
        <v>977</v>
      </c>
      <c r="G615" s="34"/>
      <c r="H615" s="34"/>
      <c r="I615" s="161"/>
      <c r="J615" s="34"/>
      <c r="K615" s="34"/>
      <c r="L615" s="35"/>
      <c r="M615" s="162"/>
      <c r="N615" s="163"/>
      <c r="O615" s="55"/>
      <c r="P615" s="55"/>
      <c r="Q615" s="55"/>
      <c r="R615" s="55"/>
      <c r="S615" s="55"/>
      <c r="T615" s="56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T615" s="19" t="s">
        <v>120</v>
      </c>
      <c r="AU615" s="19" t="s">
        <v>81</v>
      </c>
    </row>
    <row r="616" spans="1:65" s="2" customFormat="1" ht="22.8">
      <c r="A616" s="34"/>
      <c r="B616" s="145"/>
      <c r="C616" s="146" t="s">
        <v>979</v>
      </c>
      <c r="D616" s="146" t="s">
        <v>184</v>
      </c>
      <c r="E616" s="147" t="s">
        <v>980</v>
      </c>
      <c r="F616" s="148" t="s">
        <v>981</v>
      </c>
      <c r="G616" s="149" t="s">
        <v>679</v>
      </c>
      <c r="H616" s="198"/>
      <c r="I616" s="151"/>
      <c r="J616" s="152">
        <f>ROUND(I616*H616,2)</f>
        <v>0</v>
      </c>
      <c r="K616" s="148" t="s">
        <v>188</v>
      </c>
      <c r="L616" s="35"/>
      <c r="M616" s="153" t="s">
        <v>3</v>
      </c>
      <c r="N616" s="154" t="s">
        <v>43</v>
      </c>
      <c r="O616" s="55"/>
      <c r="P616" s="155">
        <f>O616*H616</f>
        <v>0</v>
      </c>
      <c r="Q616" s="155">
        <v>0</v>
      </c>
      <c r="R616" s="155">
        <f>Q616*H616</f>
        <v>0</v>
      </c>
      <c r="S616" s="155">
        <v>0</v>
      </c>
      <c r="T616" s="156">
        <f>S616*H616</f>
        <v>0</v>
      </c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R616" s="157" t="s">
        <v>261</v>
      </c>
      <c r="AT616" s="157" t="s">
        <v>184</v>
      </c>
      <c r="AU616" s="157" t="s">
        <v>81</v>
      </c>
      <c r="AY616" s="19" t="s">
        <v>182</v>
      </c>
      <c r="BE616" s="158">
        <f>IF(N616="základní",J616,0)</f>
        <v>0</v>
      </c>
      <c r="BF616" s="158">
        <f>IF(N616="snížená",J616,0)</f>
        <v>0</v>
      </c>
      <c r="BG616" s="158">
        <f>IF(N616="zákl. přenesená",J616,0)</f>
        <v>0</v>
      </c>
      <c r="BH616" s="158">
        <f>IF(N616="sníž. přenesená",J616,0)</f>
        <v>0</v>
      </c>
      <c r="BI616" s="158">
        <f>IF(N616="nulová",J616,0)</f>
        <v>0</v>
      </c>
      <c r="BJ616" s="19" t="s">
        <v>79</v>
      </c>
      <c r="BK616" s="158">
        <f>ROUND(I616*H616,2)</f>
        <v>0</v>
      </c>
      <c r="BL616" s="19" t="s">
        <v>261</v>
      </c>
      <c r="BM616" s="157" t="s">
        <v>982</v>
      </c>
    </row>
    <row r="617" spans="1:47" s="2" customFormat="1" ht="19.2">
      <c r="A617" s="34"/>
      <c r="B617" s="35"/>
      <c r="C617" s="34"/>
      <c r="D617" s="159" t="s">
        <v>120</v>
      </c>
      <c r="E617" s="34"/>
      <c r="F617" s="160" t="s">
        <v>981</v>
      </c>
      <c r="G617" s="34"/>
      <c r="H617" s="34"/>
      <c r="I617" s="161"/>
      <c r="J617" s="34"/>
      <c r="K617" s="34"/>
      <c r="L617" s="35"/>
      <c r="M617" s="162"/>
      <c r="N617" s="163"/>
      <c r="O617" s="55"/>
      <c r="P617" s="55"/>
      <c r="Q617" s="55"/>
      <c r="R617" s="55"/>
      <c r="S617" s="55"/>
      <c r="T617" s="56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T617" s="19" t="s">
        <v>120</v>
      </c>
      <c r="AU617" s="19" t="s">
        <v>81</v>
      </c>
    </row>
    <row r="618" spans="2:63" s="12" customFormat="1" ht="22.95" customHeight="1">
      <c r="B618" s="132"/>
      <c r="D618" s="133" t="s">
        <v>71</v>
      </c>
      <c r="E618" s="143" t="s">
        <v>983</v>
      </c>
      <c r="F618" s="143" t="s">
        <v>984</v>
      </c>
      <c r="I618" s="135"/>
      <c r="J618" s="144">
        <f>BK618</f>
        <v>0</v>
      </c>
      <c r="L618" s="132"/>
      <c r="M618" s="137"/>
      <c r="N618" s="138"/>
      <c r="O618" s="138"/>
      <c r="P618" s="139">
        <f>SUM(P619:P634)</f>
        <v>0</v>
      </c>
      <c r="Q618" s="138"/>
      <c r="R618" s="139">
        <f>SUM(R619:R634)</f>
        <v>0.128692</v>
      </c>
      <c r="S618" s="138"/>
      <c r="T618" s="140">
        <f>SUM(T619:T634)</f>
        <v>0</v>
      </c>
      <c r="AR618" s="133" t="s">
        <v>81</v>
      </c>
      <c r="AT618" s="141" t="s">
        <v>71</v>
      </c>
      <c r="AU618" s="141" t="s">
        <v>79</v>
      </c>
      <c r="AY618" s="133" t="s">
        <v>182</v>
      </c>
      <c r="BK618" s="142">
        <f>SUM(BK619:BK634)</f>
        <v>0</v>
      </c>
    </row>
    <row r="619" spans="1:65" s="2" customFormat="1" ht="16.5" customHeight="1">
      <c r="A619" s="34"/>
      <c r="B619" s="145"/>
      <c r="C619" s="146" t="s">
        <v>985</v>
      </c>
      <c r="D619" s="146" t="s">
        <v>184</v>
      </c>
      <c r="E619" s="147" t="s">
        <v>986</v>
      </c>
      <c r="F619" s="148" t="s">
        <v>987</v>
      </c>
      <c r="G619" s="149" t="s">
        <v>117</v>
      </c>
      <c r="H619" s="150">
        <v>6.15</v>
      </c>
      <c r="I619" s="151"/>
      <c r="J619" s="152">
        <f>ROUND(I619*H619,2)</f>
        <v>0</v>
      </c>
      <c r="K619" s="148" t="s">
        <v>188</v>
      </c>
      <c r="L619" s="35"/>
      <c r="M619" s="153" t="s">
        <v>3</v>
      </c>
      <c r="N619" s="154" t="s">
        <v>43</v>
      </c>
      <c r="O619" s="55"/>
      <c r="P619" s="155">
        <f>O619*H619</f>
        <v>0</v>
      </c>
      <c r="Q619" s="155">
        <v>0.00192</v>
      </c>
      <c r="R619" s="155">
        <f>Q619*H619</f>
        <v>0.011808</v>
      </c>
      <c r="S619" s="155">
        <v>0</v>
      </c>
      <c r="T619" s="156">
        <f>S619*H619</f>
        <v>0</v>
      </c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R619" s="157" t="s">
        <v>261</v>
      </c>
      <c r="AT619" s="157" t="s">
        <v>184</v>
      </c>
      <c r="AU619" s="157" t="s">
        <v>81</v>
      </c>
      <c r="AY619" s="19" t="s">
        <v>182</v>
      </c>
      <c r="BE619" s="158">
        <f>IF(N619="základní",J619,0)</f>
        <v>0</v>
      </c>
      <c r="BF619" s="158">
        <f>IF(N619="snížená",J619,0)</f>
        <v>0</v>
      </c>
      <c r="BG619" s="158">
        <f>IF(N619="zákl. přenesená",J619,0)</f>
        <v>0</v>
      </c>
      <c r="BH619" s="158">
        <f>IF(N619="sníž. přenesená",J619,0)</f>
        <v>0</v>
      </c>
      <c r="BI619" s="158">
        <f>IF(N619="nulová",J619,0)</f>
        <v>0</v>
      </c>
      <c r="BJ619" s="19" t="s">
        <v>79</v>
      </c>
      <c r="BK619" s="158">
        <f>ROUND(I619*H619,2)</f>
        <v>0</v>
      </c>
      <c r="BL619" s="19" t="s">
        <v>261</v>
      </c>
      <c r="BM619" s="157" t="s">
        <v>988</v>
      </c>
    </row>
    <row r="620" spans="1:47" s="2" customFormat="1" ht="12">
      <c r="A620" s="34"/>
      <c r="B620" s="35"/>
      <c r="C620" s="34"/>
      <c r="D620" s="159" t="s">
        <v>120</v>
      </c>
      <c r="E620" s="34"/>
      <c r="F620" s="160" t="s">
        <v>987</v>
      </c>
      <c r="G620" s="34"/>
      <c r="H620" s="34"/>
      <c r="I620" s="161"/>
      <c r="J620" s="34"/>
      <c r="K620" s="34"/>
      <c r="L620" s="35"/>
      <c r="M620" s="162"/>
      <c r="N620" s="163"/>
      <c r="O620" s="55"/>
      <c r="P620" s="55"/>
      <c r="Q620" s="55"/>
      <c r="R620" s="55"/>
      <c r="S620" s="55"/>
      <c r="T620" s="56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T620" s="19" t="s">
        <v>120</v>
      </c>
      <c r="AU620" s="19" t="s">
        <v>81</v>
      </c>
    </row>
    <row r="621" spans="2:51" s="13" customFormat="1" ht="12">
      <c r="B621" s="164"/>
      <c r="D621" s="159" t="s">
        <v>191</v>
      </c>
      <c r="E621" s="165" t="s">
        <v>3</v>
      </c>
      <c r="F621" s="166" t="s">
        <v>989</v>
      </c>
      <c r="H621" s="167">
        <v>3</v>
      </c>
      <c r="I621" s="168"/>
      <c r="L621" s="164"/>
      <c r="M621" s="169"/>
      <c r="N621" s="170"/>
      <c r="O621" s="170"/>
      <c r="P621" s="170"/>
      <c r="Q621" s="170"/>
      <c r="R621" s="170"/>
      <c r="S621" s="170"/>
      <c r="T621" s="171"/>
      <c r="AT621" s="165" t="s">
        <v>191</v>
      </c>
      <c r="AU621" s="165" t="s">
        <v>81</v>
      </c>
      <c r="AV621" s="13" t="s">
        <v>81</v>
      </c>
      <c r="AW621" s="13" t="s">
        <v>33</v>
      </c>
      <c r="AX621" s="13" t="s">
        <v>72</v>
      </c>
      <c r="AY621" s="165" t="s">
        <v>182</v>
      </c>
    </row>
    <row r="622" spans="2:51" s="13" customFormat="1" ht="12">
      <c r="B622" s="164"/>
      <c r="D622" s="159" t="s">
        <v>191</v>
      </c>
      <c r="E622" s="165" t="s">
        <v>3</v>
      </c>
      <c r="F622" s="166" t="s">
        <v>990</v>
      </c>
      <c r="H622" s="167">
        <v>3.15</v>
      </c>
      <c r="I622" s="168"/>
      <c r="L622" s="164"/>
      <c r="M622" s="169"/>
      <c r="N622" s="170"/>
      <c r="O622" s="170"/>
      <c r="P622" s="170"/>
      <c r="Q622" s="170"/>
      <c r="R622" s="170"/>
      <c r="S622" s="170"/>
      <c r="T622" s="171"/>
      <c r="AT622" s="165" t="s">
        <v>191</v>
      </c>
      <c r="AU622" s="165" t="s">
        <v>81</v>
      </c>
      <c r="AV622" s="13" t="s">
        <v>81</v>
      </c>
      <c r="AW622" s="13" t="s">
        <v>33</v>
      </c>
      <c r="AX622" s="13" t="s">
        <v>72</v>
      </c>
      <c r="AY622" s="165" t="s">
        <v>182</v>
      </c>
    </row>
    <row r="623" spans="2:51" s="14" customFormat="1" ht="12">
      <c r="B623" s="172"/>
      <c r="D623" s="159" t="s">
        <v>191</v>
      </c>
      <c r="E623" s="173" t="s">
        <v>3</v>
      </c>
      <c r="F623" s="174" t="s">
        <v>211</v>
      </c>
      <c r="H623" s="175">
        <v>6.15</v>
      </c>
      <c r="I623" s="176"/>
      <c r="L623" s="172"/>
      <c r="M623" s="177"/>
      <c r="N623" s="178"/>
      <c r="O623" s="178"/>
      <c r="P623" s="178"/>
      <c r="Q623" s="178"/>
      <c r="R623" s="178"/>
      <c r="S623" s="178"/>
      <c r="T623" s="179"/>
      <c r="AT623" s="173" t="s">
        <v>191</v>
      </c>
      <c r="AU623" s="173" t="s">
        <v>81</v>
      </c>
      <c r="AV623" s="14" t="s">
        <v>189</v>
      </c>
      <c r="AW623" s="14" t="s">
        <v>33</v>
      </c>
      <c r="AX623" s="14" t="s">
        <v>79</v>
      </c>
      <c r="AY623" s="173" t="s">
        <v>182</v>
      </c>
    </row>
    <row r="624" spans="1:65" s="2" customFormat="1" ht="16.5" customHeight="1">
      <c r="A624" s="34"/>
      <c r="B624" s="145"/>
      <c r="C624" s="146" t="s">
        <v>991</v>
      </c>
      <c r="D624" s="146" t="s">
        <v>184</v>
      </c>
      <c r="E624" s="147" t="s">
        <v>992</v>
      </c>
      <c r="F624" s="148" t="s">
        <v>993</v>
      </c>
      <c r="G624" s="149" t="s">
        <v>117</v>
      </c>
      <c r="H624" s="150">
        <v>22</v>
      </c>
      <c r="I624" s="151"/>
      <c r="J624" s="152">
        <f>ROUND(I624*H624,2)</f>
        <v>0</v>
      </c>
      <c r="K624" s="148" t="s">
        <v>188</v>
      </c>
      <c r="L624" s="35"/>
      <c r="M624" s="153" t="s">
        <v>3</v>
      </c>
      <c r="N624" s="154" t="s">
        <v>43</v>
      </c>
      <c r="O624" s="55"/>
      <c r="P624" s="155">
        <f>O624*H624</f>
        <v>0</v>
      </c>
      <c r="Q624" s="155">
        <v>0.00388</v>
      </c>
      <c r="R624" s="155">
        <f>Q624*H624</f>
        <v>0.08536</v>
      </c>
      <c r="S624" s="155">
        <v>0</v>
      </c>
      <c r="T624" s="156">
        <f>S624*H624</f>
        <v>0</v>
      </c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R624" s="157" t="s">
        <v>261</v>
      </c>
      <c r="AT624" s="157" t="s">
        <v>184</v>
      </c>
      <c r="AU624" s="157" t="s">
        <v>81</v>
      </c>
      <c r="AY624" s="19" t="s">
        <v>182</v>
      </c>
      <c r="BE624" s="158">
        <f>IF(N624="základní",J624,0)</f>
        <v>0</v>
      </c>
      <c r="BF624" s="158">
        <f>IF(N624="snížená",J624,0)</f>
        <v>0</v>
      </c>
      <c r="BG624" s="158">
        <f>IF(N624="zákl. přenesená",J624,0)</f>
        <v>0</v>
      </c>
      <c r="BH624" s="158">
        <f>IF(N624="sníž. přenesená",J624,0)</f>
        <v>0</v>
      </c>
      <c r="BI624" s="158">
        <f>IF(N624="nulová",J624,0)</f>
        <v>0</v>
      </c>
      <c r="BJ624" s="19" t="s">
        <v>79</v>
      </c>
      <c r="BK624" s="158">
        <f>ROUND(I624*H624,2)</f>
        <v>0</v>
      </c>
      <c r="BL624" s="19" t="s">
        <v>261</v>
      </c>
      <c r="BM624" s="157" t="s">
        <v>994</v>
      </c>
    </row>
    <row r="625" spans="1:47" s="2" customFormat="1" ht="12">
      <c r="A625" s="34"/>
      <c r="B625" s="35"/>
      <c r="C625" s="34"/>
      <c r="D625" s="159" t="s">
        <v>120</v>
      </c>
      <c r="E625" s="34"/>
      <c r="F625" s="160" t="s">
        <v>993</v>
      </c>
      <c r="G625" s="34"/>
      <c r="H625" s="34"/>
      <c r="I625" s="161"/>
      <c r="J625" s="34"/>
      <c r="K625" s="34"/>
      <c r="L625" s="35"/>
      <c r="M625" s="162"/>
      <c r="N625" s="163"/>
      <c r="O625" s="55"/>
      <c r="P625" s="55"/>
      <c r="Q625" s="55"/>
      <c r="R625" s="55"/>
      <c r="S625" s="55"/>
      <c r="T625" s="56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T625" s="19" t="s">
        <v>120</v>
      </c>
      <c r="AU625" s="19" t="s">
        <v>81</v>
      </c>
    </row>
    <row r="626" spans="2:51" s="13" customFormat="1" ht="12">
      <c r="B626" s="164"/>
      <c r="D626" s="159" t="s">
        <v>191</v>
      </c>
      <c r="E626" s="165" t="s">
        <v>3</v>
      </c>
      <c r="F626" s="166" t="s">
        <v>995</v>
      </c>
      <c r="H626" s="167">
        <v>22</v>
      </c>
      <c r="I626" s="168"/>
      <c r="L626" s="164"/>
      <c r="M626" s="169"/>
      <c r="N626" s="170"/>
      <c r="O626" s="170"/>
      <c r="P626" s="170"/>
      <c r="Q626" s="170"/>
      <c r="R626" s="170"/>
      <c r="S626" s="170"/>
      <c r="T626" s="171"/>
      <c r="AT626" s="165" t="s">
        <v>191</v>
      </c>
      <c r="AU626" s="165" t="s">
        <v>81</v>
      </c>
      <c r="AV626" s="13" t="s">
        <v>81</v>
      </c>
      <c r="AW626" s="13" t="s">
        <v>33</v>
      </c>
      <c r="AX626" s="13" t="s">
        <v>79</v>
      </c>
      <c r="AY626" s="165" t="s">
        <v>182</v>
      </c>
    </row>
    <row r="627" spans="1:65" s="2" customFormat="1" ht="22.8">
      <c r="A627" s="34"/>
      <c r="B627" s="145"/>
      <c r="C627" s="146" t="s">
        <v>996</v>
      </c>
      <c r="D627" s="146" t="s">
        <v>184</v>
      </c>
      <c r="E627" s="147" t="s">
        <v>997</v>
      </c>
      <c r="F627" s="148" t="s">
        <v>998</v>
      </c>
      <c r="G627" s="149" t="s">
        <v>344</v>
      </c>
      <c r="H627" s="150">
        <v>2</v>
      </c>
      <c r="I627" s="151"/>
      <c r="J627" s="152">
        <f>ROUND(I627*H627,2)</f>
        <v>0</v>
      </c>
      <c r="K627" s="148" t="s">
        <v>188</v>
      </c>
      <c r="L627" s="35"/>
      <c r="M627" s="153" t="s">
        <v>3</v>
      </c>
      <c r="N627" s="154" t="s">
        <v>43</v>
      </c>
      <c r="O627" s="55"/>
      <c r="P627" s="155">
        <f>O627*H627</f>
        <v>0</v>
      </c>
      <c r="Q627" s="155">
        <v>0.00389</v>
      </c>
      <c r="R627" s="155">
        <f>Q627*H627</f>
        <v>0.00778</v>
      </c>
      <c r="S627" s="155">
        <v>0</v>
      </c>
      <c r="T627" s="156">
        <f>S627*H627</f>
        <v>0</v>
      </c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R627" s="157" t="s">
        <v>261</v>
      </c>
      <c r="AT627" s="157" t="s">
        <v>184</v>
      </c>
      <c r="AU627" s="157" t="s">
        <v>81</v>
      </c>
      <c r="AY627" s="19" t="s">
        <v>182</v>
      </c>
      <c r="BE627" s="158">
        <f>IF(N627="základní",J627,0)</f>
        <v>0</v>
      </c>
      <c r="BF627" s="158">
        <f>IF(N627="snížená",J627,0)</f>
        <v>0</v>
      </c>
      <c r="BG627" s="158">
        <f>IF(N627="zákl. přenesená",J627,0)</f>
        <v>0</v>
      </c>
      <c r="BH627" s="158">
        <f>IF(N627="sníž. přenesená",J627,0)</f>
        <v>0</v>
      </c>
      <c r="BI627" s="158">
        <f>IF(N627="nulová",J627,0)</f>
        <v>0</v>
      </c>
      <c r="BJ627" s="19" t="s">
        <v>79</v>
      </c>
      <c r="BK627" s="158">
        <f>ROUND(I627*H627,2)</f>
        <v>0</v>
      </c>
      <c r="BL627" s="19" t="s">
        <v>261</v>
      </c>
      <c r="BM627" s="157" t="s">
        <v>999</v>
      </c>
    </row>
    <row r="628" spans="1:47" s="2" customFormat="1" ht="12">
      <c r="A628" s="34"/>
      <c r="B628" s="35"/>
      <c r="C628" s="34"/>
      <c r="D628" s="159" t="s">
        <v>120</v>
      </c>
      <c r="E628" s="34"/>
      <c r="F628" s="160" t="s">
        <v>998</v>
      </c>
      <c r="G628" s="34"/>
      <c r="H628" s="34"/>
      <c r="I628" s="161"/>
      <c r="J628" s="34"/>
      <c r="K628" s="34"/>
      <c r="L628" s="35"/>
      <c r="M628" s="162"/>
      <c r="N628" s="163"/>
      <c r="O628" s="55"/>
      <c r="P628" s="55"/>
      <c r="Q628" s="55"/>
      <c r="R628" s="55"/>
      <c r="S628" s="55"/>
      <c r="T628" s="56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T628" s="19" t="s">
        <v>120</v>
      </c>
      <c r="AU628" s="19" t="s">
        <v>81</v>
      </c>
    </row>
    <row r="629" spans="2:51" s="13" customFormat="1" ht="12">
      <c r="B629" s="164"/>
      <c r="D629" s="159" t="s">
        <v>191</v>
      </c>
      <c r="E629" s="165" t="s">
        <v>3</v>
      </c>
      <c r="F629" s="166" t="s">
        <v>1000</v>
      </c>
      <c r="H629" s="167">
        <v>2</v>
      </c>
      <c r="I629" s="168"/>
      <c r="L629" s="164"/>
      <c r="M629" s="169"/>
      <c r="N629" s="170"/>
      <c r="O629" s="170"/>
      <c r="P629" s="170"/>
      <c r="Q629" s="170"/>
      <c r="R629" s="170"/>
      <c r="S629" s="170"/>
      <c r="T629" s="171"/>
      <c r="AT629" s="165" t="s">
        <v>191</v>
      </c>
      <c r="AU629" s="165" t="s">
        <v>81</v>
      </c>
      <c r="AV629" s="13" t="s">
        <v>81</v>
      </c>
      <c r="AW629" s="13" t="s">
        <v>33</v>
      </c>
      <c r="AX629" s="13" t="s">
        <v>79</v>
      </c>
      <c r="AY629" s="165" t="s">
        <v>182</v>
      </c>
    </row>
    <row r="630" spans="1:65" s="2" customFormat="1" ht="16.5" customHeight="1">
      <c r="A630" s="34"/>
      <c r="B630" s="145"/>
      <c r="C630" s="146" t="s">
        <v>1001</v>
      </c>
      <c r="D630" s="146" t="s">
        <v>184</v>
      </c>
      <c r="E630" s="147" t="s">
        <v>1002</v>
      </c>
      <c r="F630" s="148" t="s">
        <v>1003</v>
      </c>
      <c r="G630" s="149" t="s">
        <v>117</v>
      </c>
      <c r="H630" s="150">
        <v>6.4</v>
      </c>
      <c r="I630" s="151"/>
      <c r="J630" s="152">
        <f>ROUND(I630*H630,2)</f>
        <v>0</v>
      </c>
      <c r="K630" s="148" t="s">
        <v>188</v>
      </c>
      <c r="L630" s="35"/>
      <c r="M630" s="153" t="s">
        <v>3</v>
      </c>
      <c r="N630" s="154" t="s">
        <v>43</v>
      </c>
      <c r="O630" s="55"/>
      <c r="P630" s="155">
        <f>O630*H630</f>
        <v>0</v>
      </c>
      <c r="Q630" s="155">
        <v>0.00371</v>
      </c>
      <c r="R630" s="155">
        <f>Q630*H630</f>
        <v>0.023744</v>
      </c>
      <c r="S630" s="155">
        <v>0</v>
      </c>
      <c r="T630" s="156">
        <f>S630*H630</f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157" t="s">
        <v>261</v>
      </c>
      <c r="AT630" s="157" t="s">
        <v>184</v>
      </c>
      <c r="AU630" s="157" t="s">
        <v>81</v>
      </c>
      <c r="AY630" s="19" t="s">
        <v>182</v>
      </c>
      <c r="BE630" s="158">
        <f>IF(N630="základní",J630,0)</f>
        <v>0</v>
      </c>
      <c r="BF630" s="158">
        <f>IF(N630="snížená",J630,0)</f>
        <v>0</v>
      </c>
      <c r="BG630" s="158">
        <f>IF(N630="zákl. přenesená",J630,0)</f>
        <v>0</v>
      </c>
      <c r="BH630" s="158">
        <f>IF(N630="sníž. přenesená",J630,0)</f>
        <v>0</v>
      </c>
      <c r="BI630" s="158">
        <f>IF(N630="nulová",J630,0)</f>
        <v>0</v>
      </c>
      <c r="BJ630" s="19" t="s">
        <v>79</v>
      </c>
      <c r="BK630" s="158">
        <f>ROUND(I630*H630,2)</f>
        <v>0</v>
      </c>
      <c r="BL630" s="19" t="s">
        <v>261</v>
      </c>
      <c r="BM630" s="157" t="s">
        <v>1004</v>
      </c>
    </row>
    <row r="631" spans="1:47" s="2" customFormat="1" ht="12">
      <c r="A631" s="34"/>
      <c r="B631" s="35"/>
      <c r="C631" s="34"/>
      <c r="D631" s="159" t="s">
        <v>120</v>
      </c>
      <c r="E631" s="34"/>
      <c r="F631" s="160" t="s">
        <v>1003</v>
      </c>
      <c r="G631" s="34"/>
      <c r="H631" s="34"/>
      <c r="I631" s="161"/>
      <c r="J631" s="34"/>
      <c r="K631" s="34"/>
      <c r="L631" s="35"/>
      <c r="M631" s="162"/>
      <c r="N631" s="163"/>
      <c r="O631" s="55"/>
      <c r="P631" s="55"/>
      <c r="Q631" s="55"/>
      <c r="R631" s="55"/>
      <c r="S631" s="55"/>
      <c r="T631" s="56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T631" s="19" t="s">
        <v>120</v>
      </c>
      <c r="AU631" s="19" t="s">
        <v>81</v>
      </c>
    </row>
    <row r="632" spans="2:51" s="13" customFormat="1" ht="12">
      <c r="B632" s="164"/>
      <c r="D632" s="159" t="s">
        <v>191</v>
      </c>
      <c r="E632" s="165" t="s">
        <v>3</v>
      </c>
      <c r="F632" s="166" t="s">
        <v>1005</v>
      </c>
      <c r="H632" s="167">
        <v>6.4</v>
      </c>
      <c r="I632" s="168"/>
      <c r="L632" s="164"/>
      <c r="M632" s="169"/>
      <c r="N632" s="170"/>
      <c r="O632" s="170"/>
      <c r="P632" s="170"/>
      <c r="Q632" s="170"/>
      <c r="R632" s="170"/>
      <c r="S632" s="170"/>
      <c r="T632" s="171"/>
      <c r="AT632" s="165" t="s">
        <v>191</v>
      </c>
      <c r="AU632" s="165" t="s">
        <v>81</v>
      </c>
      <c r="AV632" s="13" t="s">
        <v>81</v>
      </c>
      <c r="AW632" s="13" t="s">
        <v>33</v>
      </c>
      <c r="AX632" s="13" t="s">
        <v>79</v>
      </c>
      <c r="AY632" s="165" t="s">
        <v>182</v>
      </c>
    </row>
    <row r="633" spans="1:65" s="2" customFormat="1" ht="22.8">
      <c r="A633" s="34"/>
      <c r="B633" s="145"/>
      <c r="C633" s="146" t="s">
        <v>1006</v>
      </c>
      <c r="D633" s="146" t="s">
        <v>184</v>
      </c>
      <c r="E633" s="147" t="s">
        <v>1007</v>
      </c>
      <c r="F633" s="148" t="s">
        <v>1008</v>
      </c>
      <c r="G633" s="149" t="s">
        <v>679</v>
      </c>
      <c r="H633" s="198"/>
      <c r="I633" s="151"/>
      <c r="J633" s="152">
        <f>ROUND(I633*H633,2)</f>
        <v>0</v>
      </c>
      <c r="K633" s="148" t="s">
        <v>188</v>
      </c>
      <c r="L633" s="35"/>
      <c r="M633" s="153" t="s">
        <v>3</v>
      </c>
      <c r="N633" s="154" t="s">
        <v>43</v>
      </c>
      <c r="O633" s="55"/>
      <c r="P633" s="155">
        <f>O633*H633</f>
        <v>0</v>
      </c>
      <c r="Q633" s="155">
        <v>0</v>
      </c>
      <c r="R633" s="155">
        <f>Q633*H633</f>
        <v>0</v>
      </c>
      <c r="S633" s="155">
        <v>0</v>
      </c>
      <c r="T633" s="156">
        <f>S633*H633</f>
        <v>0</v>
      </c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R633" s="157" t="s">
        <v>261</v>
      </c>
      <c r="AT633" s="157" t="s">
        <v>184</v>
      </c>
      <c r="AU633" s="157" t="s">
        <v>81</v>
      </c>
      <c r="AY633" s="19" t="s">
        <v>182</v>
      </c>
      <c r="BE633" s="158">
        <f>IF(N633="základní",J633,0)</f>
        <v>0</v>
      </c>
      <c r="BF633" s="158">
        <f>IF(N633="snížená",J633,0)</f>
        <v>0</v>
      </c>
      <c r="BG633" s="158">
        <f>IF(N633="zákl. přenesená",J633,0)</f>
        <v>0</v>
      </c>
      <c r="BH633" s="158">
        <f>IF(N633="sníž. přenesená",J633,0)</f>
        <v>0</v>
      </c>
      <c r="BI633" s="158">
        <f>IF(N633="nulová",J633,0)</f>
        <v>0</v>
      </c>
      <c r="BJ633" s="19" t="s">
        <v>79</v>
      </c>
      <c r="BK633" s="158">
        <f>ROUND(I633*H633,2)</f>
        <v>0</v>
      </c>
      <c r="BL633" s="19" t="s">
        <v>261</v>
      </c>
      <c r="BM633" s="157" t="s">
        <v>1009</v>
      </c>
    </row>
    <row r="634" spans="1:47" s="2" customFormat="1" ht="19.2">
      <c r="A634" s="34"/>
      <c r="B634" s="35"/>
      <c r="C634" s="34"/>
      <c r="D634" s="159" t="s">
        <v>120</v>
      </c>
      <c r="E634" s="34"/>
      <c r="F634" s="160" t="s">
        <v>1008</v>
      </c>
      <c r="G634" s="34"/>
      <c r="H634" s="34"/>
      <c r="I634" s="161"/>
      <c r="J634" s="34"/>
      <c r="K634" s="34"/>
      <c r="L634" s="35"/>
      <c r="M634" s="162"/>
      <c r="N634" s="163"/>
      <c r="O634" s="55"/>
      <c r="P634" s="55"/>
      <c r="Q634" s="55"/>
      <c r="R634" s="55"/>
      <c r="S634" s="55"/>
      <c r="T634" s="56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T634" s="19" t="s">
        <v>120</v>
      </c>
      <c r="AU634" s="19" t="s">
        <v>81</v>
      </c>
    </row>
    <row r="635" spans="2:63" s="12" customFormat="1" ht="22.95" customHeight="1">
      <c r="B635" s="132"/>
      <c r="D635" s="133" t="s">
        <v>71</v>
      </c>
      <c r="E635" s="143" t="s">
        <v>1010</v>
      </c>
      <c r="F635" s="143" t="s">
        <v>1011</v>
      </c>
      <c r="I635" s="135"/>
      <c r="J635" s="144">
        <f>BK635</f>
        <v>0</v>
      </c>
      <c r="L635" s="132"/>
      <c r="M635" s="137"/>
      <c r="N635" s="138"/>
      <c r="O635" s="138"/>
      <c r="P635" s="139">
        <f>SUM(P636:P659)</f>
        <v>0</v>
      </c>
      <c r="Q635" s="138"/>
      <c r="R635" s="139">
        <f>SUM(R636:R659)</f>
        <v>6.395259</v>
      </c>
      <c r="S635" s="138"/>
      <c r="T635" s="140">
        <f>SUM(T636:T659)</f>
        <v>0</v>
      </c>
      <c r="AR635" s="133" t="s">
        <v>81</v>
      </c>
      <c r="AT635" s="141" t="s">
        <v>71</v>
      </c>
      <c r="AU635" s="141" t="s">
        <v>79</v>
      </c>
      <c r="AY635" s="133" t="s">
        <v>182</v>
      </c>
      <c r="BK635" s="142">
        <f>SUM(BK636:BK659)</f>
        <v>0</v>
      </c>
    </row>
    <row r="636" spans="1:65" s="2" customFormat="1" ht="16.5" customHeight="1">
      <c r="A636" s="34"/>
      <c r="B636" s="145"/>
      <c r="C636" s="146" t="s">
        <v>1012</v>
      </c>
      <c r="D636" s="146" t="s">
        <v>184</v>
      </c>
      <c r="E636" s="147" t="s">
        <v>1013</v>
      </c>
      <c r="F636" s="148" t="s">
        <v>1014</v>
      </c>
      <c r="G636" s="149" t="s">
        <v>113</v>
      </c>
      <c r="H636" s="150">
        <v>125.4</v>
      </c>
      <c r="I636" s="151"/>
      <c r="J636" s="152">
        <f>ROUND(I636*H636,2)</f>
        <v>0</v>
      </c>
      <c r="K636" s="148" t="s">
        <v>188</v>
      </c>
      <c r="L636" s="35"/>
      <c r="M636" s="153" t="s">
        <v>3</v>
      </c>
      <c r="N636" s="154" t="s">
        <v>43</v>
      </c>
      <c r="O636" s="55"/>
      <c r="P636" s="155">
        <f>O636*H636</f>
        <v>0</v>
      </c>
      <c r="Q636" s="155">
        <v>0.0445</v>
      </c>
      <c r="R636" s="155">
        <f>Q636*H636</f>
        <v>5.5803</v>
      </c>
      <c r="S636" s="155">
        <v>0</v>
      </c>
      <c r="T636" s="156">
        <f>S636*H636</f>
        <v>0</v>
      </c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R636" s="157" t="s">
        <v>261</v>
      </c>
      <c r="AT636" s="157" t="s">
        <v>184</v>
      </c>
      <c r="AU636" s="157" t="s">
        <v>81</v>
      </c>
      <c r="AY636" s="19" t="s">
        <v>182</v>
      </c>
      <c r="BE636" s="158">
        <f>IF(N636="základní",J636,0)</f>
        <v>0</v>
      </c>
      <c r="BF636" s="158">
        <f>IF(N636="snížená",J636,0)</f>
        <v>0</v>
      </c>
      <c r="BG636" s="158">
        <f>IF(N636="zákl. přenesená",J636,0)</f>
        <v>0</v>
      </c>
      <c r="BH636" s="158">
        <f>IF(N636="sníž. přenesená",J636,0)</f>
        <v>0</v>
      </c>
      <c r="BI636" s="158">
        <f>IF(N636="nulová",J636,0)</f>
        <v>0</v>
      </c>
      <c r="BJ636" s="19" t="s">
        <v>79</v>
      </c>
      <c r="BK636" s="158">
        <f>ROUND(I636*H636,2)</f>
        <v>0</v>
      </c>
      <c r="BL636" s="19" t="s">
        <v>261</v>
      </c>
      <c r="BM636" s="157" t="s">
        <v>1015</v>
      </c>
    </row>
    <row r="637" spans="1:47" s="2" customFormat="1" ht="12">
      <c r="A637" s="34"/>
      <c r="B637" s="35"/>
      <c r="C637" s="34"/>
      <c r="D637" s="159" t="s">
        <v>120</v>
      </c>
      <c r="E637" s="34"/>
      <c r="F637" s="160" t="s">
        <v>1014</v>
      </c>
      <c r="G637" s="34"/>
      <c r="H637" s="34"/>
      <c r="I637" s="161"/>
      <c r="J637" s="34"/>
      <c r="K637" s="34"/>
      <c r="L637" s="35"/>
      <c r="M637" s="162"/>
      <c r="N637" s="163"/>
      <c r="O637" s="55"/>
      <c r="P637" s="55"/>
      <c r="Q637" s="55"/>
      <c r="R637" s="55"/>
      <c r="S637" s="55"/>
      <c r="T637" s="56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T637" s="19" t="s">
        <v>120</v>
      </c>
      <c r="AU637" s="19" t="s">
        <v>81</v>
      </c>
    </row>
    <row r="638" spans="2:51" s="13" customFormat="1" ht="12">
      <c r="B638" s="164"/>
      <c r="D638" s="159" t="s">
        <v>191</v>
      </c>
      <c r="E638" s="165" t="s">
        <v>3</v>
      </c>
      <c r="F638" s="166" t="s">
        <v>1016</v>
      </c>
      <c r="H638" s="167">
        <v>125.4</v>
      </c>
      <c r="I638" s="168"/>
      <c r="L638" s="164"/>
      <c r="M638" s="169"/>
      <c r="N638" s="170"/>
      <c r="O638" s="170"/>
      <c r="P638" s="170"/>
      <c r="Q638" s="170"/>
      <c r="R638" s="170"/>
      <c r="S638" s="170"/>
      <c r="T638" s="171"/>
      <c r="AT638" s="165" t="s">
        <v>191</v>
      </c>
      <c r="AU638" s="165" t="s">
        <v>81</v>
      </c>
      <c r="AV638" s="13" t="s">
        <v>81</v>
      </c>
      <c r="AW638" s="13" t="s">
        <v>33</v>
      </c>
      <c r="AX638" s="13" t="s">
        <v>79</v>
      </c>
      <c r="AY638" s="165" t="s">
        <v>182</v>
      </c>
    </row>
    <row r="639" spans="1:65" s="2" customFormat="1" ht="16.5" customHeight="1">
      <c r="A639" s="34"/>
      <c r="B639" s="145"/>
      <c r="C639" s="146" t="s">
        <v>1017</v>
      </c>
      <c r="D639" s="146" t="s">
        <v>184</v>
      </c>
      <c r="E639" s="147" t="s">
        <v>1018</v>
      </c>
      <c r="F639" s="148" t="s">
        <v>1019</v>
      </c>
      <c r="G639" s="149" t="s">
        <v>117</v>
      </c>
      <c r="H639" s="150">
        <v>22</v>
      </c>
      <c r="I639" s="151"/>
      <c r="J639" s="152">
        <f>ROUND(I639*H639,2)</f>
        <v>0</v>
      </c>
      <c r="K639" s="148" t="s">
        <v>188</v>
      </c>
      <c r="L639" s="35"/>
      <c r="M639" s="153" t="s">
        <v>3</v>
      </c>
      <c r="N639" s="154" t="s">
        <v>43</v>
      </c>
      <c r="O639" s="55"/>
      <c r="P639" s="155">
        <f>O639*H639</f>
        <v>0</v>
      </c>
      <c r="Q639" s="155">
        <v>0.00121</v>
      </c>
      <c r="R639" s="155">
        <f>Q639*H639</f>
        <v>0.026619999999999998</v>
      </c>
      <c r="S639" s="155">
        <v>0</v>
      </c>
      <c r="T639" s="156">
        <f>S639*H639</f>
        <v>0</v>
      </c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R639" s="157" t="s">
        <v>261</v>
      </c>
      <c r="AT639" s="157" t="s">
        <v>184</v>
      </c>
      <c r="AU639" s="157" t="s">
        <v>81</v>
      </c>
      <c r="AY639" s="19" t="s">
        <v>182</v>
      </c>
      <c r="BE639" s="158">
        <f>IF(N639="základní",J639,0)</f>
        <v>0</v>
      </c>
      <c r="BF639" s="158">
        <f>IF(N639="snížená",J639,0)</f>
        <v>0</v>
      </c>
      <c r="BG639" s="158">
        <f>IF(N639="zákl. přenesená",J639,0)</f>
        <v>0</v>
      </c>
      <c r="BH639" s="158">
        <f>IF(N639="sníž. přenesená",J639,0)</f>
        <v>0</v>
      </c>
      <c r="BI639" s="158">
        <f>IF(N639="nulová",J639,0)</f>
        <v>0</v>
      </c>
      <c r="BJ639" s="19" t="s">
        <v>79</v>
      </c>
      <c r="BK639" s="158">
        <f>ROUND(I639*H639,2)</f>
        <v>0</v>
      </c>
      <c r="BL639" s="19" t="s">
        <v>261</v>
      </c>
      <c r="BM639" s="157" t="s">
        <v>1020</v>
      </c>
    </row>
    <row r="640" spans="1:47" s="2" customFormat="1" ht="12">
      <c r="A640" s="34"/>
      <c r="B640" s="35"/>
      <c r="C640" s="34"/>
      <c r="D640" s="159" t="s">
        <v>120</v>
      </c>
      <c r="E640" s="34"/>
      <c r="F640" s="160" t="s">
        <v>1019</v>
      </c>
      <c r="G640" s="34"/>
      <c r="H640" s="34"/>
      <c r="I640" s="161"/>
      <c r="J640" s="34"/>
      <c r="K640" s="34"/>
      <c r="L640" s="35"/>
      <c r="M640" s="162"/>
      <c r="N640" s="163"/>
      <c r="O640" s="55"/>
      <c r="P640" s="55"/>
      <c r="Q640" s="55"/>
      <c r="R640" s="55"/>
      <c r="S640" s="55"/>
      <c r="T640" s="56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T640" s="19" t="s">
        <v>120</v>
      </c>
      <c r="AU640" s="19" t="s">
        <v>81</v>
      </c>
    </row>
    <row r="641" spans="2:51" s="13" customFormat="1" ht="12">
      <c r="B641" s="164"/>
      <c r="D641" s="159" t="s">
        <v>191</v>
      </c>
      <c r="E641" s="165" t="s">
        <v>3</v>
      </c>
      <c r="F641" s="166" t="s">
        <v>1021</v>
      </c>
      <c r="H641" s="167">
        <v>22</v>
      </c>
      <c r="I641" s="168"/>
      <c r="L641" s="164"/>
      <c r="M641" s="169"/>
      <c r="N641" s="170"/>
      <c r="O641" s="170"/>
      <c r="P641" s="170"/>
      <c r="Q641" s="170"/>
      <c r="R641" s="170"/>
      <c r="S641" s="170"/>
      <c r="T641" s="171"/>
      <c r="AT641" s="165" t="s">
        <v>191</v>
      </c>
      <c r="AU641" s="165" t="s">
        <v>81</v>
      </c>
      <c r="AV641" s="13" t="s">
        <v>81</v>
      </c>
      <c r="AW641" s="13" t="s">
        <v>33</v>
      </c>
      <c r="AX641" s="13" t="s">
        <v>79</v>
      </c>
      <c r="AY641" s="165" t="s">
        <v>182</v>
      </c>
    </row>
    <row r="642" spans="1:65" s="2" customFormat="1" ht="22.8">
      <c r="A642" s="34"/>
      <c r="B642" s="145"/>
      <c r="C642" s="146" t="s">
        <v>1022</v>
      </c>
      <c r="D642" s="146" t="s">
        <v>184</v>
      </c>
      <c r="E642" s="147" t="s">
        <v>1023</v>
      </c>
      <c r="F642" s="148" t="s">
        <v>1024</v>
      </c>
      <c r="G642" s="149" t="s">
        <v>117</v>
      </c>
      <c r="H642" s="150">
        <v>11</v>
      </c>
      <c r="I642" s="151"/>
      <c r="J642" s="152">
        <f>ROUND(I642*H642,2)</f>
        <v>0</v>
      </c>
      <c r="K642" s="148" t="s">
        <v>188</v>
      </c>
      <c r="L642" s="35"/>
      <c r="M642" s="153" t="s">
        <v>3</v>
      </c>
      <c r="N642" s="154" t="s">
        <v>43</v>
      </c>
      <c r="O642" s="55"/>
      <c r="P642" s="155">
        <f>O642*H642</f>
        <v>0</v>
      </c>
      <c r="Q642" s="155">
        <v>0.01327</v>
      </c>
      <c r="R642" s="155">
        <f>Q642*H642</f>
        <v>0.14597000000000002</v>
      </c>
      <c r="S642" s="155">
        <v>0</v>
      </c>
      <c r="T642" s="156">
        <f>S642*H642</f>
        <v>0</v>
      </c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R642" s="157" t="s">
        <v>261</v>
      </c>
      <c r="AT642" s="157" t="s">
        <v>184</v>
      </c>
      <c r="AU642" s="157" t="s">
        <v>81</v>
      </c>
      <c r="AY642" s="19" t="s">
        <v>182</v>
      </c>
      <c r="BE642" s="158">
        <f>IF(N642="základní",J642,0)</f>
        <v>0</v>
      </c>
      <c r="BF642" s="158">
        <f>IF(N642="snížená",J642,0)</f>
        <v>0</v>
      </c>
      <c r="BG642" s="158">
        <f>IF(N642="zákl. přenesená",J642,0)</f>
        <v>0</v>
      </c>
      <c r="BH642" s="158">
        <f>IF(N642="sníž. přenesená",J642,0)</f>
        <v>0</v>
      </c>
      <c r="BI642" s="158">
        <f>IF(N642="nulová",J642,0)</f>
        <v>0</v>
      </c>
      <c r="BJ642" s="19" t="s">
        <v>79</v>
      </c>
      <c r="BK642" s="158">
        <f>ROUND(I642*H642,2)</f>
        <v>0</v>
      </c>
      <c r="BL642" s="19" t="s">
        <v>261</v>
      </c>
      <c r="BM642" s="157" t="s">
        <v>1025</v>
      </c>
    </row>
    <row r="643" spans="1:47" s="2" customFormat="1" ht="12">
      <c r="A643" s="34"/>
      <c r="B643" s="35"/>
      <c r="C643" s="34"/>
      <c r="D643" s="159" t="s">
        <v>120</v>
      </c>
      <c r="E643" s="34"/>
      <c r="F643" s="160" t="s">
        <v>1024</v>
      </c>
      <c r="G643" s="34"/>
      <c r="H643" s="34"/>
      <c r="I643" s="161"/>
      <c r="J643" s="34"/>
      <c r="K643" s="34"/>
      <c r="L643" s="35"/>
      <c r="M643" s="162"/>
      <c r="N643" s="163"/>
      <c r="O643" s="55"/>
      <c r="P643" s="55"/>
      <c r="Q643" s="55"/>
      <c r="R643" s="55"/>
      <c r="S643" s="55"/>
      <c r="T643" s="56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T643" s="19" t="s">
        <v>120</v>
      </c>
      <c r="AU643" s="19" t="s">
        <v>81</v>
      </c>
    </row>
    <row r="644" spans="1:65" s="2" customFormat="1" ht="22.8">
      <c r="A644" s="34"/>
      <c r="B644" s="145"/>
      <c r="C644" s="146" t="s">
        <v>1026</v>
      </c>
      <c r="D644" s="146" t="s">
        <v>184</v>
      </c>
      <c r="E644" s="147" t="s">
        <v>1027</v>
      </c>
      <c r="F644" s="148" t="s">
        <v>1028</v>
      </c>
      <c r="G644" s="149" t="s">
        <v>117</v>
      </c>
      <c r="H644" s="150">
        <v>22.8</v>
      </c>
      <c r="I644" s="151"/>
      <c r="J644" s="152">
        <f>ROUND(I644*H644,2)</f>
        <v>0</v>
      </c>
      <c r="K644" s="148" t="s">
        <v>188</v>
      </c>
      <c r="L644" s="35"/>
      <c r="M644" s="153" t="s">
        <v>3</v>
      </c>
      <c r="N644" s="154" t="s">
        <v>43</v>
      </c>
      <c r="O644" s="55"/>
      <c r="P644" s="155">
        <f>O644*H644</f>
        <v>0</v>
      </c>
      <c r="Q644" s="155">
        <v>0.00873</v>
      </c>
      <c r="R644" s="155">
        <f>Q644*H644</f>
        <v>0.199044</v>
      </c>
      <c r="S644" s="155">
        <v>0</v>
      </c>
      <c r="T644" s="156">
        <f>S644*H644</f>
        <v>0</v>
      </c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R644" s="157" t="s">
        <v>261</v>
      </c>
      <c r="AT644" s="157" t="s">
        <v>184</v>
      </c>
      <c r="AU644" s="157" t="s">
        <v>81</v>
      </c>
      <c r="AY644" s="19" t="s">
        <v>182</v>
      </c>
      <c r="BE644" s="158">
        <f>IF(N644="základní",J644,0)</f>
        <v>0</v>
      </c>
      <c r="BF644" s="158">
        <f>IF(N644="snížená",J644,0)</f>
        <v>0</v>
      </c>
      <c r="BG644" s="158">
        <f>IF(N644="zákl. přenesená",J644,0)</f>
        <v>0</v>
      </c>
      <c r="BH644" s="158">
        <f>IF(N644="sníž. přenesená",J644,0)</f>
        <v>0</v>
      </c>
      <c r="BI644" s="158">
        <f>IF(N644="nulová",J644,0)</f>
        <v>0</v>
      </c>
      <c r="BJ644" s="19" t="s">
        <v>79</v>
      </c>
      <c r="BK644" s="158">
        <f>ROUND(I644*H644,2)</f>
        <v>0</v>
      </c>
      <c r="BL644" s="19" t="s">
        <v>261</v>
      </c>
      <c r="BM644" s="157" t="s">
        <v>1029</v>
      </c>
    </row>
    <row r="645" spans="1:47" s="2" customFormat="1" ht="12">
      <c r="A645" s="34"/>
      <c r="B645" s="35"/>
      <c r="C645" s="34"/>
      <c r="D645" s="159" t="s">
        <v>120</v>
      </c>
      <c r="E645" s="34"/>
      <c r="F645" s="160" t="s">
        <v>1028</v>
      </c>
      <c r="G645" s="34"/>
      <c r="H645" s="34"/>
      <c r="I645" s="161"/>
      <c r="J645" s="34"/>
      <c r="K645" s="34"/>
      <c r="L645" s="35"/>
      <c r="M645" s="162"/>
      <c r="N645" s="163"/>
      <c r="O645" s="55"/>
      <c r="P645" s="55"/>
      <c r="Q645" s="55"/>
      <c r="R645" s="55"/>
      <c r="S645" s="55"/>
      <c r="T645" s="56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T645" s="19" t="s">
        <v>120</v>
      </c>
      <c r="AU645" s="19" t="s">
        <v>81</v>
      </c>
    </row>
    <row r="646" spans="2:51" s="13" customFormat="1" ht="12">
      <c r="B646" s="164"/>
      <c r="D646" s="159" t="s">
        <v>191</v>
      </c>
      <c r="E646" s="165" t="s">
        <v>3</v>
      </c>
      <c r="F646" s="166" t="s">
        <v>1030</v>
      </c>
      <c r="H646" s="167">
        <v>22.8</v>
      </c>
      <c r="I646" s="168"/>
      <c r="L646" s="164"/>
      <c r="M646" s="169"/>
      <c r="N646" s="170"/>
      <c r="O646" s="170"/>
      <c r="P646" s="170"/>
      <c r="Q646" s="170"/>
      <c r="R646" s="170"/>
      <c r="S646" s="170"/>
      <c r="T646" s="171"/>
      <c r="AT646" s="165" t="s">
        <v>191</v>
      </c>
      <c r="AU646" s="165" t="s">
        <v>81</v>
      </c>
      <c r="AV646" s="13" t="s">
        <v>81</v>
      </c>
      <c r="AW646" s="13" t="s">
        <v>33</v>
      </c>
      <c r="AX646" s="13" t="s">
        <v>79</v>
      </c>
      <c r="AY646" s="165" t="s">
        <v>182</v>
      </c>
    </row>
    <row r="647" spans="1:65" s="2" customFormat="1" ht="22.8">
      <c r="A647" s="34"/>
      <c r="B647" s="145"/>
      <c r="C647" s="146" t="s">
        <v>1031</v>
      </c>
      <c r="D647" s="146" t="s">
        <v>184</v>
      </c>
      <c r="E647" s="147" t="s">
        <v>1032</v>
      </c>
      <c r="F647" s="148" t="s">
        <v>1033</v>
      </c>
      <c r="G647" s="149" t="s">
        <v>344</v>
      </c>
      <c r="H647" s="150">
        <v>18</v>
      </c>
      <c r="I647" s="151"/>
      <c r="J647" s="152">
        <f>ROUND(I647*H647,2)</f>
        <v>0</v>
      </c>
      <c r="K647" s="148" t="s">
        <v>188</v>
      </c>
      <c r="L647" s="35"/>
      <c r="M647" s="153" t="s">
        <v>3</v>
      </c>
      <c r="N647" s="154" t="s">
        <v>43</v>
      </c>
      <c r="O647" s="55"/>
      <c r="P647" s="155">
        <f>O647*H647</f>
        <v>0</v>
      </c>
      <c r="Q647" s="155">
        <v>0</v>
      </c>
      <c r="R647" s="155">
        <f>Q647*H647</f>
        <v>0</v>
      </c>
      <c r="S647" s="155">
        <v>0</v>
      </c>
      <c r="T647" s="156">
        <f>S647*H647</f>
        <v>0</v>
      </c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R647" s="157" t="s">
        <v>261</v>
      </c>
      <c r="AT647" s="157" t="s">
        <v>184</v>
      </c>
      <c r="AU647" s="157" t="s">
        <v>81</v>
      </c>
      <c r="AY647" s="19" t="s">
        <v>182</v>
      </c>
      <c r="BE647" s="158">
        <f>IF(N647="základní",J647,0)</f>
        <v>0</v>
      </c>
      <c r="BF647" s="158">
        <f>IF(N647="snížená",J647,0)</f>
        <v>0</v>
      </c>
      <c r="BG647" s="158">
        <f>IF(N647="zákl. přenesená",J647,0)</f>
        <v>0</v>
      </c>
      <c r="BH647" s="158">
        <f>IF(N647="sníž. přenesená",J647,0)</f>
        <v>0</v>
      </c>
      <c r="BI647" s="158">
        <f>IF(N647="nulová",J647,0)</f>
        <v>0</v>
      </c>
      <c r="BJ647" s="19" t="s">
        <v>79</v>
      </c>
      <c r="BK647" s="158">
        <f>ROUND(I647*H647,2)</f>
        <v>0</v>
      </c>
      <c r="BL647" s="19" t="s">
        <v>261</v>
      </c>
      <c r="BM647" s="157" t="s">
        <v>1034</v>
      </c>
    </row>
    <row r="648" spans="1:47" s="2" customFormat="1" ht="19.2">
      <c r="A648" s="34"/>
      <c r="B648" s="35"/>
      <c r="C648" s="34"/>
      <c r="D648" s="159" t="s">
        <v>120</v>
      </c>
      <c r="E648" s="34"/>
      <c r="F648" s="160" t="s">
        <v>1033</v>
      </c>
      <c r="G648" s="34"/>
      <c r="H648" s="34"/>
      <c r="I648" s="161"/>
      <c r="J648" s="34"/>
      <c r="K648" s="34"/>
      <c r="L648" s="35"/>
      <c r="M648" s="162"/>
      <c r="N648" s="163"/>
      <c r="O648" s="55"/>
      <c r="P648" s="55"/>
      <c r="Q648" s="55"/>
      <c r="R648" s="55"/>
      <c r="S648" s="55"/>
      <c r="T648" s="56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T648" s="19" t="s">
        <v>120</v>
      </c>
      <c r="AU648" s="19" t="s">
        <v>81</v>
      </c>
    </row>
    <row r="649" spans="2:51" s="13" customFormat="1" ht="12">
      <c r="B649" s="164"/>
      <c r="D649" s="159" t="s">
        <v>191</v>
      </c>
      <c r="E649" s="165" t="s">
        <v>3</v>
      </c>
      <c r="F649" s="166" t="s">
        <v>1035</v>
      </c>
      <c r="H649" s="167">
        <v>18</v>
      </c>
      <c r="I649" s="168"/>
      <c r="L649" s="164"/>
      <c r="M649" s="169"/>
      <c r="N649" s="170"/>
      <c r="O649" s="170"/>
      <c r="P649" s="170"/>
      <c r="Q649" s="170"/>
      <c r="R649" s="170"/>
      <c r="S649" s="170"/>
      <c r="T649" s="171"/>
      <c r="AT649" s="165" t="s">
        <v>191</v>
      </c>
      <c r="AU649" s="165" t="s">
        <v>81</v>
      </c>
      <c r="AV649" s="13" t="s">
        <v>81</v>
      </c>
      <c r="AW649" s="13" t="s">
        <v>33</v>
      </c>
      <c r="AX649" s="13" t="s">
        <v>79</v>
      </c>
      <c r="AY649" s="165" t="s">
        <v>182</v>
      </c>
    </row>
    <row r="650" spans="1:65" s="2" customFormat="1" ht="16.5" customHeight="1">
      <c r="A650" s="34"/>
      <c r="B650" s="145"/>
      <c r="C650" s="180" t="s">
        <v>1036</v>
      </c>
      <c r="D650" s="180" t="s">
        <v>232</v>
      </c>
      <c r="E650" s="181" t="s">
        <v>1037</v>
      </c>
      <c r="F650" s="182" t="s">
        <v>1038</v>
      </c>
      <c r="G650" s="183" t="s">
        <v>344</v>
      </c>
      <c r="H650" s="184">
        <v>18</v>
      </c>
      <c r="I650" s="185"/>
      <c r="J650" s="186">
        <f>ROUND(I650*H650,2)</f>
        <v>0</v>
      </c>
      <c r="K650" s="182" t="s">
        <v>188</v>
      </c>
      <c r="L650" s="187"/>
      <c r="M650" s="188" t="s">
        <v>3</v>
      </c>
      <c r="N650" s="189" t="s">
        <v>43</v>
      </c>
      <c r="O650" s="55"/>
      <c r="P650" s="155">
        <f>O650*H650</f>
        <v>0</v>
      </c>
      <c r="Q650" s="155">
        <v>0.0046</v>
      </c>
      <c r="R650" s="155">
        <f>Q650*H650</f>
        <v>0.0828</v>
      </c>
      <c r="S650" s="155">
        <v>0</v>
      </c>
      <c r="T650" s="156">
        <f>S650*H650</f>
        <v>0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157" t="s">
        <v>347</v>
      </c>
      <c r="AT650" s="157" t="s">
        <v>232</v>
      </c>
      <c r="AU650" s="157" t="s">
        <v>81</v>
      </c>
      <c r="AY650" s="19" t="s">
        <v>182</v>
      </c>
      <c r="BE650" s="158">
        <f>IF(N650="základní",J650,0)</f>
        <v>0</v>
      </c>
      <c r="BF650" s="158">
        <f>IF(N650="snížená",J650,0)</f>
        <v>0</v>
      </c>
      <c r="BG650" s="158">
        <f>IF(N650="zákl. přenesená",J650,0)</f>
        <v>0</v>
      </c>
      <c r="BH650" s="158">
        <f>IF(N650="sníž. přenesená",J650,0)</f>
        <v>0</v>
      </c>
      <c r="BI650" s="158">
        <f>IF(N650="nulová",J650,0)</f>
        <v>0</v>
      </c>
      <c r="BJ650" s="19" t="s">
        <v>79</v>
      </c>
      <c r="BK650" s="158">
        <f>ROUND(I650*H650,2)</f>
        <v>0</v>
      </c>
      <c r="BL650" s="19" t="s">
        <v>261</v>
      </c>
      <c r="BM650" s="157" t="s">
        <v>1039</v>
      </c>
    </row>
    <row r="651" spans="1:47" s="2" customFormat="1" ht="12">
      <c r="A651" s="34"/>
      <c r="B651" s="35"/>
      <c r="C651" s="34"/>
      <c r="D651" s="159" t="s">
        <v>120</v>
      </c>
      <c r="E651" s="34"/>
      <c r="F651" s="160" t="s">
        <v>1038</v>
      </c>
      <c r="G651" s="34"/>
      <c r="H651" s="34"/>
      <c r="I651" s="161"/>
      <c r="J651" s="34"/>
      <c r="K651" s="34"/>
      <c r="L651" s="35"/>
      <c r="M651" s="162"/>
      <c r="N651" s="163"/>
      <c r="O651" s="55"/>
      <c r="P651" s="55"/>
      <c r="Q651" s="55"/>
      <c r="R651" s="55"/>
      <c r="S651" s="55"/>
      <c r="T651" s="56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T651" s="19" t="s">
        <v>120</v>
      </c>
      <c r="AU651" s="19" t="s">
        <v>81</v>
      </c>
    </row>
    <row r="652" spans="1:65" s="2" customFormat="1" ht="21.75" customHeight="1">
      <c r="A652" s="34"/>
      <c r="B652" s="145"/>
      <c r="C652" s="146" t="s">
        <v>1040</v>
      </c>
      <c r="D652" s="146" t="s">
        <v>184</v>
      </c>
      <c r="E652" s="147" t="s">
        <v>1041</v>
      </c>
      <c r="F652" s="148" t="s">
        <v>1042</v>
      </c>
      <c r="G652" s="149" t="s">
        <v>113</v>
      </c>
      <c r="H652" s="150">
        <v>125.4</v>
      </c>
      <c r="I652" s="151"/>
      <c r="J652" s="152">
        <f>ROUND(I652*H652,2)</f>
        <v>0</v>
      </c>
      <c r="K652" s="148" t="s">
        <v>188</v>
      </c>
      <c r="L652" s="35"/>
      <c r="M652" s="153" t="s">
        <v>3</v>
      </c>
      <c r="N652" s="154" t="s">
        <v>43</v>
      </c>
      <c r="O652" s="55"/>
      <c r="P652" s="155">
        <f>O652*H652</f>
        <v>0</v>
      </c>
      <c r="Q652" s="155">
        <v>0</v>
      </c>
      <c r="R652" s="155">
        <f>Q652*H652</f>
        <v>0</v>
      </c>
      <c r="S652" s="155">
        <v>0</v>
      </c>
      <c r="T652" s="156">
        <f>S652*H652</f>
        <v>0</v>
      </c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R652" s="157" t="s">
        <v>261</v>
      </c>
      <c r="AT652" s="157" t="s">
        <v>184</v>
      </c>
      <c r="AU652" s="157" t="s">
        <v>81</v>
      </c>
      <c r="AY652" s="19" t="s">
        <v>182</v>
      </c>
      <c r="BE652" s="158">
        <f>IF(N652="základní",J652,0)</f>
        <v>0</v>
      </c>
      <c r="BF652" s="158">
        <f>IF(N652="snížená",J652,0)</f>
        <v>0</v>
      </c>
      <c r="BG652" s="158">
        <f>IF(N652="zákl. přenesená",J652,0)</f>
        <v>0</v>
      </c>
      <c r="BH652" s="158">
        <f>IF(N652="sníž. přenesená",J652,0)</f>
        <v>0</v>
      </c>
      <c r="BI652" s="158">
        <f>IF(N652="nulová",J652,0)</f>
        <v>0</v>
      </c>
      <c r="BJ652" s="19" t="s">
        <v>79</v>
      </c>
      <c r="BK652" s="158">
        <f>ROUND(I652*H652,2)</f>
        <v>0</v>
      </c>
      <c r="BL652" s="19" t="s">
        <v>261</v>
      </c>
      <c r="BM652" s="157" t="s">
        <v>1043</v>
      </c>
    </row>
    <row r="653" spans="1:47" s="2" customFormat="1" ht="12">
      <c r="A653" s="34"/>
      <c r="B653" s="35"/>
      <c r="C653" s="34"/>
      <c r="D653" s="159" t="s">
        <v>120</v>
      </c>
      <c r="E653" s="34"/>
      <c r="F653" s="160" t="s">
        <v>1042</v>
      </c>
      <c r="G653" s="34"/>
      <c r="H653" s="34"/>
      <c r="I653" s="161"/>
      <c r="J653" s="34"/>
      <c r="K653" s="34"/>
      <c r="L653" s="35"/>
      <c r="M653" s="162"/>
      <c r="N653" s="163"/>
      <c r="O653" s="55"/>
      <c r="P653" s="55"/>
      <c r="Q653" s="55"/>
      <c r="R653" s="55"/>
      <c r="S653" s="55"/>
      <c r="T653" s="56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T653" s="19" t="s">
        <v>120</v>
      </c>
      <c r="AU653" s="19" t="s">
        <v>81</v>
      </c>
    </row>
    <row r="654" spans="2:51" s="13" customFormat="1" ht="12">
      <c r="B654" s="164"/>
      <c r="D654" s="159" t="s">
        <v>191</v>
      </c>
      <c r="E654" s="165" t="s">
        <v>3</v>
      </c>
      <c r="F654" s="166" t="s">
        <v>1016</v>
      </c>
      <c r="H654" s="167">
        <v>125.4</v>
      </c>
      <c r="I654" s="168"/>
      <c r="L654" s="164"/>
      <c r="M654" s="169"/>
      <c r="N654" s="170"/>
      <c r="O654" s="170"/>
      <c r="P654" s="170"/>
      <c r="Q654" s="170"/>
      <c r="R654" s="170"/>
      <c r="S654" s="170"/>
      <c r="T654" s="171"/>
      <c r="AT654" s="165" t="s">
        <v>191</v>
      </c>
      <c r="AU654" s="165" t="s">
        <v>81</v>
      </c>
      <c r="AV654" s="13" t="s">
        <v>81</v>
      </c>
      <c r="AW654" s="13" t="s">
        <v>33</v>
      </c>
      <c r="AX654" s="13" t="s">
        <v>79</v>
      </c>
      <c r="AY654" s="165" t="s">
        <v>182</v>
      </c>
    </row>
    <row r="655" spans="1:65" s="2" customFormat="1" ht="16.5" customHeight="1">
      <c r="A655" s="34"/>
      <c r="B655" s="145"/>
      <c r="C655" s="180" t="s">
        <v>1044</v>
      </c>
      <c r="D655" s="180" t="s">
        <v>232</v>
      </c>
      <c r="E655" s="181" t="s">
        <v>1045</v>
      </c>
      <c r="F655" s="182" t="s">
        <v>1046</v>
      </c>
      <c r="G655" s="183" t="s">
        <v>113</v>
      </c>
      <c r="H655" s="184">
        <v>144.21</v>
      </c>
      <c r="I655" s="185"/>
      <c r="J655" s="186">
        <f>ROUND(I655*H655,2)</f>
        <v>0</v>
      </c>
      <c r="K655" s="182" t="s">
        <v>3</v>
      </c>
      <c r="L655" s="187"/>
      <c r="M655" s="188" t="s">
        <v>3</v>
      </c>
      <c r="N655" s="189" t="s">
        <v>43</v>
      </c>
      <c r="O655" s="55"/>
      <c r="P655" s="155">
        <f>O655*H655</f>
        <v>0</v>
      </c>
      <c r="Q655" s="155">
        <v>0.0025</v>
      </c>
      <c r="R655" s="155">
        <f>Q655*H655</f>
        <v>0.36052500000000004</v>
      </c>
      <c r="S655" s="155">
        <v>0</v>
      </c>
      <c r="T655" s="156">
        <f>S655*H655</f>
        <v>0</v>
      </c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R655" s="157" t="s">
        <v>347</v>
      </c>
      <c r="AT655" s="157" t="s">
        <v>232</v>
      </c>
      <c r="AU655" s="157" t="s">
        <v>81</v>
      </c>
      <c r="AY655" s="19" t="s">
        <v>182</v>
      </c>
      <c r="BE655" s="158">
        <f>IF(N655="základní",J655,0)</f>
        <v>0</v>
      </c>
      <c r="BF655" s="158">
        <f>IF(N655="snížená",J655,0)</f>
        <v>0</v>
      </c>
      <c r="BG655" s="158">
        <f>IF(N655="zákl. přenesená",J655,0)</f>
        <v>0</v>
      </c>
      <c r="BH655" s="158">
        <f>IF(N655="sníž. přenesená",J655,0)</f>
        <v>0</v>
      </c>
      <c r="BI655" s="158">
        <f>IF(N655="nulová",J655,0)</f>
        <v>0</v>
      </c>
      <c r="BJ655" s="19" t="s">
        <v>79</v>
      </c>
      <c r="BK655" s="158">
        <f>ROUND(I655*H655,2)</f>
        <v>0</v>
      </c>
      <c r="BL655" s="19" t="s">
        <v>261</v>
      </c>
      <c r="BM655" s="157" t="s">
        <v>1047</v>
      </c>
    </row>
    <row r="656" spans="1:47" s="2" customFormat="1" ht="12">
      <c r="A656" s="34"/>
      <c r="B656" s="35"/>
      <c r="C656" s="34"/>
      <c r="D656" s="159" t="s">
        <v>120</v>
      </c>
      <c r="E656" s="34"/>
      <c r="F656" s="160" t="s">
        <v>1046</v>
      </c>
      <c r="G656" s="34"/>
      <c r="H656" s="34"/>
      <c r="I656" s="161"/>
      <c r="J656" s="34"/>
      <c r="K656" s="34"/>
      <c r="L656" s="35"/>
      <c r="M656" s="162"/>
      <c r="N656" s="163"/>
      <c r="O656" s="55"/>
      <c r="P656" s="55"/>
      <c r="Q656" s="55"/>
      <c r="R656" s="55"/>
      <c r="S656" s="55"/>
      <c r="T656" s="56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T656" s="19" t="s">
        <v>120</v>
      </c>
      <c r="AU656" s="19" t="s">
        <v>81</v>
      </c>
    </row>
    <row r="657" spans="2:51" s="13" customFormat="1" ht="12">
      <c r="B657" s="164"/>
      <c r="D657" s="159" t="s">
        <v>191</v>
      </c>
      <c r="E657" s="165" t="s">
        <v>3</v>
      </c>
      <c r="F657" s="166" t="s">
        <v>1048</v>
      </c>
      <c r="H657" s="167">
        <v>144.21</v>
      </c>
      <c r="I657" s="168"/>
      <c r="L657" s="164"/>
      <c r="M657" s="169"/>
      <c r="N657" s="170"/>
      <c r="O657" s="170"/>
      <c r="P657" s="170"/>
      <c r="Q657" s="170"/>
      <c r="R657" s="170"/>
      <c r="S657" s="170"/>
      <c r="T657" s="171"/>
      <c r="AT657" s="165" t="s">
        <v>191</v>
      </c>
      <c r="AU657" s="165" t="s">
        <v>81</v>
      </c>
      <c r="AV657" s="13" t="s">
        <v>81</v>
      </c>
      <c r="AW657" s="13" t="s">
        <v>33</v>
      </c>
      <c r="AX657" s="13" t="s">
        <v>79</v>
      </c>
      <c r="AY657" s="165" t="s">
        <v>182</v>
      </c>
    </row>
    <row r="658" spans="1:65" s="2" customFormat="1" ht="22.8">
      <c r="A658" s="34"/>
      <c r="B658" s="145"/>
      <c r="C658" s="146" t="s">
        <v>1049</v>
      </c>
      <c r="D658" s="146" t="s">
        <v>184</v>
      </c>
      <c r="E658" s="147" t="s">
        <v>1050</v>
      </c>
      <c r="F658" s="148" t="s">
        <v>1051</v>
      </c>
      <c r="G658" s="149" t="s">
        <v>679</v>
      </c>
      <c r="H658" s="198"/>
      <c r="I658" s="151"/>
      <c r="J658" s="152">
        <f>ROUND(I658*H658,2)</f>
        <v>0</v>
      </c>
      <c r="K658" s="148" t="s">
        <v>188</v>
      </c>
      <c r="L658" s="35"/>
      <c r="M658" s="153" t="s">
        <v>3</v>
      </c>
      <c r="N658" s="154" t="s">
        <v>43</v>
      </c>
      <c r="O658" s="55"/>
      <c r="P658" s="155">
        <f>O658*H658</f>
        <v>0</v>
      </c>
      <c r="Q658" s="155">
        <v>0</v>
      </c>
      <c r="R658" s="155">
        <f>Q658*H658</f>
        <v>0</v>
      </c>
      <c r="S658" s="155">
        <v>0</v>
      </c>
      <c r="T658" s="156">
        <f>S658*H658</f>
        <v>0</v>
      </c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R658" s="157" t="s">
        <v>261</v>
      </c>
      <c r="AT658" s="157" t="s">
        <v>184</v>
      </c>
      <c r="AU658" s="157" t="s">
        <v>81</v>
      </c>
      <c r="AY658" s="19" t="s">
        <v>182</v>
      </c>
      <c r="BE658" s="158">
        <f>IF(N658="základní",J658,0)</f>
        <v>0</v>
      </c>
      <c r="BF658" s="158">
        <f>IF(N658="snížená",J658,0)</f>
        <v>0</v>
      </c>
      <c r="BG658" s="158">
        <f>IF(N658="zákl. přenesená",J658,0)</f>
        <v>0</v>
      </c>
      <c r="BH658" s="158">
        <f>IF(N658="sníž. přenesená",J658,0)</f>
        <v>0</v>
      </c>
      <c r="BI658" s="158">
        <f>IF(N658="nulová",J658,0)</f>
        <v>0</v>
      </c>
      <c r="BJ658" s="19" t="s">
        <v>79</v>
      </c>
      <c r="BK658" s="158">
        <f>ROUND(I658*H658,2)</f>
        <v>0</v>
      </c>
      <c r="BL658" s="19" t="s">
        <v>261</v>
      </c>
      <c r="BM658" s="157" t="s">
        <v>1052</v>
      </c>
    </row>
    <row r="659" spans="1:47" s="2" customFormat="1" ht="19.2">
      <c r="A659" s="34"/>
      <c r="B659" s="35"/>
      <c r="C659" s="34"/>
      <c r="D659" s="159" t="s">
        <v>120</v>
      </c>
      <c r="E659" s="34"/>
      <c r="F659" s="160" t="s">
        <v>1051</v>
      </c>
      <c r="G659" s="34"/>
      <c r="H659" s="34"/>
      <c r="I659" s="161"/>
      <c r="J659" s="34"/>
      <c r="K659" s="34"/>
      <c r="L659" s="35"/>
      <c r="M659" s="162"/>
      <c r="N659" s="163"/>
      <c r="O659" s="55"/>
      <c r="P659" s="55"/>
      <c r="Q659" s="55"/>
      <c r="R659" s="55"/>
      <c r="S659" s="55"/>
      <c r="T659" s="56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T659" s="19" t="s">
        <v>120</v>
      </c>
      <c r="AU659" s="19" t="s">
        <v>81</v>
      </c>
    </row>
    <row r="660" spans="2:63" s="12" customFormat="1" ht="22.95" customHeight="1">
      <c r="B660" s="132"/>
      <c r="D660" s="133" t="s">
        <v>71</v>
      </c>
      <c r="E660" s="143" t="s">
        <v>1053</v>
      </c>
      <c r="F660" s="143" t="s">
        <v>1054</v>
      </c>
      <c r="I660" s="135"/>
      <c r="J660" s="144">
        <f>BK660</f>
        <v>0</v>
      </c>
      <c r="L660" s="132"/>
      <c r="M660" s="137"/>
      <c r="N660" s="138"/>
      <c r="O660" s="138"/>
      <c r="P660" s="139">
        <f>SUM(P661:P712)</f>
        <v>0</v>
      </c>
      <c r="Q660" s="138"/>
      <c r="R660" s="139">
        <f>SUM(R661:R712)</f>
        <v>0.6771109999999999</v>
      </c>
      <c r="S660" s="138"/>
      <c r="T660" s="140">
        <f>SUM(T661:T712)</f>
        <v>0</v>
      </c>
      <c r="AR660" s="133" t="s">
        <v>81</v>
      </c>
      <c r="AT660" s="141" t="s">
        <v>71</v>
      </c>
      <c r="AU660" s="141" t="s">
        <v>79</v>
      </c>
      <c r="AY660" s="133" t="s">
        <v>182</v>
      </c>
      <c r="BK660" s="142">
        <f>SUM(BK661:BK712)</f>
        <v>0</v>
      </c>
    </row>
    <row r="661" spans="1:65" s="2" customFormat="1" ht="22.8">
      <c r="A661" s="34"/>
      <c r="B661" s="145"/>
      <c r="C661" s="146" t="s">
        <v>1055</v>
      </c>
      <c r="D661" s="146" t="s">
        <v>184</v>
      </c>
      <c r="E661" s="147" t="s">
        <v>1056</v>
      </c>
      <c r="F661" s="148" t="s">
        <v>1057</v>
      </c>
      <c r="G661" s="149" t="s">
        <v>113</v>
      </c>
      <c r="H661" s="150">
        <v>30.6</v>
      </c>
      <c r="I661" s="151"/>
      <c r="J661" s="152">
        <f>ROUND(I661*H661,2)</f>
        <v>0</v>
      </c>
      <c r="K661" s="148" t="s">
        <v>188</v>
      </c>
      <c r="L661" s="35"/>
      <c r="M661" s="153" t="s">
        <v>3</v>
      </c>
      <c r="N661" s="154" t="s">
        <v>43</v>
      </c>
      <c r="O661" s="55"/>
      <c r="P661" s="155">
        <f>O661*H661</f>
        <v>0</v>
      </c>
      <c r="Q661" s="155">
        <v>0</v>
      </c>
      <c r="R661" s="155">
        <f>Q661*H661</f>
        <v>0</v>
      </c>
      <c r="S661" s="155">
        <v>0</v>
      </c>
      <c r="T661" s="156">
        <f>S661*H661</f>
        <v>0</v>
      </c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R661" s="157" t="s">
        <v>261</v>
      </c>
      <c r="AT661" s="157" t="s">
        <v>184</v>
      </c>
      <c r="AU661" s="157" t="s">
        <v>81</v>
      </c>
      <c r="AY661" s="19" t="s">
        <v>182</v>
      </c>
      <c r="BE661" s="158">
        <f>IF(N661="základní",J661,0)</f>
        <v>0</v>
      </c>
      <c r="BF661" s="158">
        <f>IF(N661="snížená",J661,0)</f>
        <v>0</v>
      </c>
      <c r="BG661" s="158">
        <f>IF(N661="zákl. přenesená",J661,0)</f>
        <v>0</v>
      </c>
      <c r="BH661" s="158">
        <f>IF(N661="sníž. přenesená",J661,0)</f>
        <v>0</v>
      </c>
      <c r="BI661" s="158">
        <f>IF(N661="nulová",J661,0)</f>
        <v>0</v>
      </c>
      <c r="BJ661" s="19" t="s">
        <v>79</v>
      </c>
      <c r="BK661" s="158">
        <f>ROUND(I661*H661,2)</f>
        <v>0</v>
      </c>
      <c r="BL661" s="19" t="s">
        <v>261</v>
      </c>
      <c r="BM661" s="157" t="s">
        <v>1058</v>
      </c>
    </row>
    <row r="662" spans="1:47" s="2" customFormat="1" ht="12">
      <c r="A662" s="34"/>
      <c r="B662" s="35"/>
      <c r="C662" s="34"/>
      <c r="D662" s="159" t="s">
        <v>120</v>
      </c>
      <c r="E662" s="34"/>
      <c r="F662" s="160" t="s">
        <v>1057</v>
      </c>
      <c r="G662" s="34"/>
      <c r="H662" s="34"/>
      <c r="I662" s="161"/>
      <c r="J662" s="34"/>
      <c r="K662" s="34"/>
      <c r="L662" s="35"/>
      <c r="M662" s="162"/>
      <c r="N662" s="163"/>
      <c r="O662" s="55"/>
      <c r="P662" s="55"/>
      <c r="Q662" s="55"/>
      <c r="R662" s="55"/>
      <c r="S662" s="55"/>
      <c r="T662" s="56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T662" s="19" t="s">
        <v>120</v>
      </c>
      <c r="AU662" s="19" t="s">
        <v>81</v>
      </c>
    </row>
    <row r="663" spans="2:51" s="13" customFormat="1" ht="12">
      <c r="B663" s="164"/>
      <c r="D663" s="159" t="s">
        <v>191</v>
      </c>
      <c r="E663" s="165" t="s">
        <v>3</v>
      </c>
      <c r="F663" s="166" t="s">
        <v>1059</v>
      </c>
      <c r="H663" s="167">
        <v>30.6</v>
      </c>
      <c r="I663" s="168"/>
      <c r="L663" s="164"/>
      <c r="M663" s="169"/>
      <c r="N663" s="170"/>
      <c r="O663" s="170"/>
      <c r="P663" s="170"/>
      <c r="Q663" s="170"/>
      <c r="R663" s="170"/>
      <c r="S663" s="170"/>
      <c r="T663" s="171"/>
      <c r="AT663" s="165" t="s">
        <v>191</v>
      </c>
      <c r="AU663" s="165" t="s">
        <v>81</v>
      </c>
      <c r="AV663" s="13" t="s">
        <v>81</v>
      </c>
      <c r="AW663" s="13" t="s">
        <v>33</v>
      </c>
      <c r="AX663" s="13" t="s">
        <v>79</v>
      </c>
      <c r="AY663" s="165" t="s">
        <v>182</v>
      </c>
    </row>
    <row r="664" spans="1:65" s="2" customFormat="1" ht="16.5" customHeight="1">
      <c r="A664" s="34"/>
      <c r="B664" s="145"/>
      <c r="C664" s="180" t="s">
        <v>1060</v>
      </c>
      <c r="D664" s="180" t="s">
        <v>232</v>
      </c>
      <c r="E664" s="181" t="s">
        <v>1061</v>
      </c>
      <c r="F664" s="182" t="s">
        <v>1062</v>
      </c>
      <c r="G664" s="183" t="s">
        <v>113</v>
      </c>
      <c r="H664" s="184">
        <v>33.66</v>
      </c>
      <c r="I664" s="185"/>
      <c r="J664" s="186">
        <f>ROUND(I664*H664,2)</f>
        <v>0</v>
      </c>
      <c r="K664" s="182" t="s">
        <v>188</v>
      </c>
      <c r="L664" s="187"/>
      <c r="M664" s="188" t="s">
        <v>3</v>
      </c>
      <c r="N664" s="189" t="s">
        <v>43</v>
      </c>
      <c r="O664" s="55"/>
      <c r="P664" s="155">
        <f>O664*H664</f>
        <v>0</v>
      </c>
      <c r="Q664" s="155">
        <v>0.00931</v>
      </c>
      <c r="R664" s="155">
        <f>Q664*H664</f>
        <v>0.3133746</v>
      </c>
      <c r="S664" s="155">
        <v>0</v>
      </c>
      <c r="T664" s="156">
        <f>S664*H664</f>
        <v>0</v>
      </c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R664" s="157" t="s">
        <v>347</v>
      </c>
      <c r="AT664" s="157" t="s">
        <v>232</v>
      </c>
      <c r="AU664" s="157" t="s">
        <v>81</v>
      </c>
      <c r="AY664" s="19" t="s">
        <v>182</v>
      </c>
      <c r="BE664" s="158">
        <f>IF(N664="základní",J664,0)</f>
        <v>0</v>
      </c>
      <c r="BF664" s="158">
        <f>IF(N664="snížená",J664,0)</f>
        <v>0</v>
      </c>
      <c r="BG664" s="158">
        <f>IF(N664="zákl. přenesená",J664,0)</f>
        <v>0</v>
      </c>
      <c r="BH664" s="158">
        <f>IF(N664="sníž. přenesená",J664,0)</f>
        <v>0</v>
      </c>
      <c r="BI664" s="158">
        <f>IF(N664="nulová",J664,0)</f>
        <v>0</v>
      </c>
      <c r="BJ664" s="19" t="s">
        <v>79</v>
      </c>
      <c r="BK664" s="158">
        <f>ROUND(I664*H664,2)</f>
        <v>0</v>
      </c>
      <c r="BL664" s="19" t="s">
        <v>261</v>
      </c>
      <c r="BM664" s="157" t="s">
        <v>1063</v>
      </c>
    </row>
    <row r="665" spans="1:47" s="2" customFormat="1" ht="12">
      <c r="A665" s="34"/>
      <c r="B665" s="35"/>
      <c r="C665" s="34"/>
      <c r="D665" s="159" t="s">
        <v>120</v>
      </c>
      <c r="E665" s="34"/>
      <c r="F665" s="160" t="s">
        <v>1062</v>
      </c>
      <c r="G665" s="34"/>
      <c r="H665" s="34"/>
      <c r="I665" s="161"/>
      <c r="J665" s="34"/>
      <c r="K665" s="34"/>
      <c r="L665" s="35"/>
      <c r="M665" s="162"/>
      <c r="N665" s="163"/>
      <c r="O665" s="55"/>
      <c r="P665" s="55"/>
      <c r="Q665" s="55"/>
      <c r="R665" s="55"/>
      <c r="S665" s="55"/>
      <c r="T665" s="56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T665" s="19" t="s">
        <v>120</v>
      </c>
      <c r="AU665" s="19" t="s">
        <v>81</v>
      </c>
    </row>
    <row r="666" spans="2:51" s="13" customFormat="1" ht="12">
      <c r="B666" s="164"/>
      <c r="D666" s="159" t="s">
        <v>191</v>
      </c>
      <c r="E666" s="165" t="s">
        <v>3</v>
      </c>
      <c r="F666" s="166" t="s">
        <v>1064</v>
      </c>
      <c r="H666" s="167">
        <v>30.6</v>
      </c>
      <c r="I666" s="168"/>
      <c r="L666" s="164"/>
      <c r="M666" s="169"/>
      <c r="N666" s="170"/>
      <c r="O666" s="170"/>
      <c r="P666" s="170"/>
      <c r="Q666" s="170"/>
      <c r="R666" s="170"/>
      <c r="S666" s="170"/>
      <c r="T666" s="171"/>
      <c r="AT666" s="165" t="s">
        <v>191</v>
      </c>
      <c r="AU666" s="165" t="s">
        <v>81</v>
      </c>
      <c r="AV666" s="13" t="s">
        <v>81</v>
      </c>
      <c r="AW666" s="13" t="s">
        <v>33</v>
      </c>
      <c r="AX666" s="13" t="s">
        <v>72</v>
      </c>
      <c r="AY666" s="165" t="s">
        <v>182</v>
      </c>
    </row>
    <row r="667" spans="2:51" s="13" customFormat="1" ht="12">
      <c r="B667" s="164"/>
      <c r="D667" s="159" t="s">
        <v>191</v>
      </c>
      <c r="E667" s="165" t="s">
        <v>3</v>
      </c>
      <c r="F667" s="166" t="s">
        <v>1065</v>
      </c>
      <c r="H667" s="167">
        <v>33.66</v>
      </c>
      <c r="I667" s="168"/>
      <c r="L667" s="164"/>
      <c r="M667" s="169"/>
      <c r="N667" s="170"/>
      <c r="O667" s="170"/>
      <c r="P667" s="170"/>
      <c r="Q667" s="170"/>
      <c r="R667" s="170"/>
      <c r="S667" s="170"/>
      <c r="T667" s="171"/>
      <c r="AT667" s="165" t="s">
        <v>191</v>
      </c>
      <c r="AU667" s="165" t="s">
        <v>81</v>
      </c>
      <c r="AV667" s="13" t="s">
        <v>81</v>
      </c>
      <c r="AW667" s="13" t="s">
        <v>33</v>
      </c>
      <c r="AX667" s="13" t="s">
        <v>79</v>
      </c>
      <c r="AY667" s="165" t="s">
        <v>182</v>
      </c>
    </row>
    <row r="668" spans="1:65" s="2" customFormat="1" ht="16.5" customHeight="1">
      <c r="A668" s="34"/>
      <c r="B668" s="145"/>
      <c r="C668" s="146" t="s">
        <v>1066</v>
      </c>
      <c r="D668" s="146" t="s">
        <v>184</v>
      </c>
      <c r="E668" s="147" t="s">
        <v>1067</v>
      </c>
      <c r="F668" s="148" t="s">
        <v>1068</v>
      </c>
      <c r="G668" s="149" t="s">
        <v>344</v>
      </c>
      <c r="H668" s="150">
        <v>7</v>
      </c>
      <c r="I668" s="151"/>
      <c r="J668" s="152">
        <f>ROUND(I668*H668,2)</f>
        <v>0</v>
      </c>
      <c r="K668" s="148" t="s">
        <v>188</v>
      </c>
      <c r="L668" s="35"/>
      <c r="M668" s="153" t="s">
        <v>3</v>
      </c>
      <c r="N668" s="154" t="s">
        <v>43</v>
      </c>
      <c r="O668" s="55"/>
      <c r="P668" s="155">
        <f>O668*H668</f>
        <v>0</v>
      </c>
      <c r="Q668" s="155">
        <v>0.00027</v>
      </c>
      <c r="R668" s="155">
        <f>Q668*H668</f>
        <v>0.00189</v>
      </c>
      <c r="S668" s="155">
        <v>0</v>
      </c>
      <c r="T668" s="156">
        <f>S668*H668</f>
        <v>0</v>
      </c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R668" s="157" t="s">
        <v>261</v>
      </c>
      <c r="AT668" s="157" t="s">
        <v>184</v>
      </c>
      <c r="AU668" s="157" t="s">
        <v>81</v>
      </c>
      <c r="AY668" s="19" t="s">
        <v>182</v>
      </c>
      <c r="BE668" s="158">
        <f>IF(N668="základní",J668,0)</f>
        <v>0</v>
      </c>
      <c r="BF668" s="158">
        <f>IF(N668="snížená",J668,0)</f>
        <v>0</v>
      </c>
      <c r="BG668" s="158">
        <f>IF(N668="zákl. přenesená",J668,0)</f>
        <v>0</v>
      </c>
      <c r="BH668" s="158">
        <f>IF(N668="sníž. přenesená",J668,0)</f>
        <v>0</v>
      </c>
      <c r="BI668" s="158">
        <f>IF(N668="nulová",J668,0)</f>
        <v>0</v>
      </c>
      <c r="BJ668" s="19" t="s">
        <v>79</v>
      </c>
      <c r="BK668" s="158">
        <f>ROUND(I668*H668,2)</f>
        <v>0</v>
      </c>
      <c r="BL668" s="19" t="s">
        <v>261</v>
      </c>
      <c r="BM668" s="157" t="s">
        <v>1069</v>
      </c>
    </row>
    <row r="669" spans="1:47" s="2" customFormat="1" ht="12">
      <c r="A669" s="34"/>
      <c r="B669" s="35"/>
      <c r="C669" s="34"/>
      <c r="D669" s="159" t="s">
        <v>120</v>
      </c>
      <c r="E669" s="34"/>
      <c r="F669" s="160" t="s">
        <v>1068</v>
      </c>
      <c r="G669" s="34"/>
      <c r="H669" s="34"/>
      <c r="I669" s="161"/>
      <c r="J669" s="34"/>
      <c r="K669" s="34"/>
      <c r="L669" s="35"/>
      <c r="M669" s="162"/>
      <c r="N669" s="163"/>
      <c r="O669" s="55"/>
      <c r="P669" s="55"/>
      <c r="Q669" s="55"/>
      <c r="R669" s="55"/>
      <c r="S669" s="55"/>
      <c r="T669" s="56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T669" s="19" t="s">
        <v>120</v>
      </c>
      <c r="AU669" s="19" t="s">
        <v>81</v>
      </c>
    </row>
    <row r="670" spans="2:51" s="13" customFormat="1" ht="12">
      <c r="B670" s="164"/>
      <c r="D670" s="159" t="s">
        <v>191</v>
      </c>
      <c r="E670" s="165" t="s">
        <v>3</v>
      </c>
      <c r="F670" s="166" t="s">
        <v>1070</v>
      </c>
      <c r="H670" s="167">
        <v>4</v>
      </c>
      <c r="I670" s="168"/>
      <c r="L670" s="164"/>
      <c r="M670" s="169"/>
      <c r="N670" s="170"/>
      <c r="O670" s="170"/>
      <c r="P670" s="170"/>
      <c r="Q670" s="170"/>
      <c r="R670" s="170"/>
      <c r="S670" s="170"/>
      <c r="T670" s="171"/>
      <c r="AT670" s="165" t="s">
        <v>191</v>
      </c>
      <c r="AU670" s="165" t="s">
        <v>81</v>
      </c>
      <c r="AV670" s="13" t="s">
        <v>81</v>
      </c>
      <c r="AW670" s="13" t="s">
        <v>33</v>
      </c>
      <c r="AX670" s="13" t="s">
        <v>72</v>
      </c>
      <c r="AY670" s="165" t="s">
        <v>182</v>
      </c>
    </row>
    <row r="671" spans="2:51" s="13" customFormat="1" ht="12">
      <c r="B671" s="164"/>
      <c r="D671" s="159" t="s">
        <v>191</v>
      </c>
      <c r="E671" s="165" t="s">
        <v>3</v>
      </c>
      <c r="F671" s="166" t="s">
        <v>1071</v>
      </c>
      <c r="H671" s="167">
        <v>3</v>
      </c>
      <c r="I671" s="168"/>
      <c r="L671" s="164"/>
      <c r="M671" s="169"/>
      <c r="N671" s="170"/>
      <c r="O671" s="170"/>
      <c r="P671" s="170"/>
      <c r="Q671" s="170"/>
      <c r="R671" s="170"/>
      <c r="S671" s="170"/>
      <c r="T671" s="171"/>
      <c r="AT671" s="165" t="s">
        <v>191</v>
      </c>
      <c r="AU671" s="165" t="s">
        <v>81</v>
      </c>
      <c r="AV671" s="13" t="s">
        <v>81</v>
      </c>
      <c r="AW671" s="13" t="s">
        <v>33</v>
      </c>
      <c r="AX671" s="13" t="s">
        <v>72</v>
      </c>
      <c r="AY671" s="165" t="s">
        <v>182</v>
      </c>
    </row>
    <row r="672" spans="2:51" s="14" customFormat="1" ht="12">
      <c r="B672" s="172"/>
      <c r="D672" s="159" t="s">
        <v>191</v>
      </c>
      <c r="E672" s="173" t="s">
        <v>3</v>
      </c>
      <c r="F672" s="174" t="s">
        <v>211</v>
      </c>
      <c r="H672" s="175">
        <v>7</v>
      </c>
      <c r="I672" s="176"/>
      <c r="L672" s="172"/>
      <c r="M672" s="177"/>
      <c r="N672" s="178"/>
      <c r="O672" s="178"/>
      <c r="P672" s="178"/>
      <c r="Q672" s="178"/>
      <c r="R672" s="178"/>
      <c r="S672" s="178"/>
      <c r="T672" s="179"/>
      <c r="AT672" s="173" t="s">
        <v>191</v>
      </c>
      <c r="AU672" s="173" t="s">
        <v>81</v>
      </c>
      <c r="AV672" s="14" t="s">
        <v>189</v>
      </c>
      <c r="AW672" s="14" t="s">
        <v>33</v>
      </c>
      <c r="AX672" s="14" t="s">
        <v>79</v>
      </c>
      <c r="AY672" s="173" t="s">
        <v>182</v>
      </c>
    </row>
    <row r="673" spans="1:65" s="2" customFormat="1" ht="16.5" customHeight="1">
      <c r="A673" s="34"/>
      <c r="B673" s="145"/>
      <c r="C673" s="180" t="s">
        <v>1072</v>
      </c>
      <c r="D673" s="180" t="s">
        <v>232</v>
      </c>
      <c r="E673" s="181" t="s">
        <v>1073</v>
      </c>
      <c r="F673" s="182" t="s">
        <v>1074</v>
      </c>
      <c r="G673" s="183" t="s">
        <v>113</v>
      </c>
      <c r="H673" s="184">
        <v>3.87</v>
      </c>
      <c r="I673" s="185"/>
      <c r="J673" s="186">
        <f>ROUND(I673*H673,2)</f>
        <v>0</v>
      </c>
      <c r="K673" s="182" t="s">
        <v>188</v>
      </c>
      <c r="L673" s="187"/>
      <c r="M673" s="188" t="s">
        <v>3</v>
      </c>
      <c r="N673" s="189" t="s">
        <v>43</v>
      </c>
      <c r="O673" s="55"/>
      <c r="P673" s="155">
        <f>O673*H673</f>
        <v>0</v>
      </c>
      <c r="Q673" s="155">
        <v>0.03472</v>
      </c>
      <c r="R673" s="155">
        <f>Q673*H673</f>
        <v>0.1343664</v>
      </c>
      <c r="S673" s="155">
        <v>0</v>
      </c>
      <c r="T673" s="156">
        <f>S673*H673</f>
        <v>0</v>
      </c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R673" s="157" t="s">
        <v>347</v>
      </c>
      <c r="AT673" s="157" t="s">
        <v>232</v>
      </c>
      <c r="AU673" s="157" t="s">
        <v>81</v>
      </c>
      <c r="AY673" s="19" t="s">
        <v>182</v>
      </c>
      <c r="BE673" s="158">
        <f>IF(N673="základní",J673,0)</f>
        <v>0</v>
      </c>
      <c r="BF673" s="158">
        <f>IF(N673="snížená",J673,0)</f>
        <v>0</v>
      </c>
      <c r="BG673" s="158">
        <f>IF(N673="zákl. přenesená",J673,0)</f>
        <v>0</v>
      </c>
      <c r="BH673" s="158">
        <f>IF(N673="sníž. přenesená",J673,0)</f>
        <v>0</v>
      </c>
      <c r="BI673" s="158">
        <f>IF(N673="nulová",J673,0)</f>
        <v>0</v>
      </c>
      <c r="BJ673" s="19" t="s">
        <v>79</v>
      </c>
      <c r="BK673" s="158">
        <f>ROUND(I673*H673,2)</f>
        <v>0</v>
      </c>
      <c r="BL673" s="19" t="s">
        <v>261</v>
      </c>
      <c r="BM673" s="157" t="s">
        <v>1075</v>
      </c>
    </row>
    <row r="674" spans="1:47" s="2" customFormat="1" ht="12">
      <c r="A674" s="34"/>
      <c r="B674" s="35"/>
      <c r="C674" s="34"/>
      <c r="D674" s="159" t="s">
        <v>120</v>
      </c>
      <c r="E674" s="34"/>
      <c r="F674" s="160" t="s">
        <v>1074</v>
      </c>
      <c r="G674" s="34"/>
      <c r="H674" s="34"/>
      <c r="I674" s="161"/>
      <c r="J674" s="34"/>
      <c r="K674" s="34"/>
      <c r="L674" s="35"/>
      <c r="M674" s="162"/>
      <c r="N674" s="163"/>
      <c r="O674" s="55"/>
      <c r="P674" s="55"/>
      <c r="Q674" s="55"/>
      <c r="R674" s="55"/>
      <c r="S674" s="55"/>
      <c r="T674" s="56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T674" s="19" t="s">
        <v>120</v>
      </c>
      <c r="AU674" s="19" t="s">
        <v>81</v>
      </c>
    </row>
    <row r="675" spans="2:51" s="13" customFormat="1" ht="12">
      <c r="B675" s="164"/>
      <c r="D675" s="159" t="s">
        <v>191</v>
      </c>
      <c r="E675" s="165" t="s">
        <v>3</v>
      </c>
      <c r="F675" s="166" t="s">
        <v>1076</v>
      </c>
      <c r="H675" s="167">
        <v>1.44</v>
      </c>
      <c r="I675" s="168"/>
      <c r="L675" s="164"/>
      <c r="M675" s="169"/>
      <c r="N675" s="170"/>
      <c r="O675" s="170"/>
      <c r="P675" s="170"/>
      <c r="Q675" s="170"/>
      <c r="R675" s="170"/>
      <c r="S675" s="170"/>
      <c r="T675" s="171"/>
      <c r="AT675" s="165" t="s">
        <v>191</v>
      </c>
      <c r="AU675" s="165" t="s">
        <v>81</v>
      </c>
      <c r="AV675" s="13" t="s">
        <v>81</v>
      </c>
      <c r="AW675" s="13" t="s">
        <v>33</v>
      </c>
      <c r="AX675" s="13" t="s">
        <v>72</v>
      </c>
      <c r="AY675" s="165" t="s">
        <v>182</v>
      </c>
    </row>
    <row r="676" spans="2:51" s="13" customFormat="1" ht="12">
      <c r="B676" s="164"/>
      <c r="D676" s="159" t="s">
        <v>191</v>
      </c>
      <c r="E676" s="165" t="s">
        <v>3</v>
      </c>
      <c r="F676" s="166" t="s">
        <v>1077</v>
      </c>
      <c r="H676" s="167">
        <v>2.43</v>
      </c>
      <c r="I676" s="168"/>
      <c r="L676" s="164"/>
      <c r="M676" s="169"/>
      <c r="N676" s="170"/>
      <c r="O676" s="170"/>
      <c r="P676" s="170"/>
      <c r="Q676" s="170"/>
      <c r="R676" s="170"/>
      <c r="S676" s="170"/>
      <c r="T676" s="171"/>
      <c r="AT676" s="165" t="s">
        <v>191</v>
      </c>
      <c r="AU676" s="165" t="s">
        <v>81</v>
      </c>
      <c r="AV676" s="13" t="s">
        <v>81</v>
      </c>
      <c r="AW676" s="13" t="s">
        <v>33</v>
      </c>
      <c r="AX676" s="13" t="s">
        <v>72</v>
      </c>
      <c r="AY676" s="165" t="s">
        <v>182</v>
      </c>
    </row>
    <row r="677" spans="2:51" s="14" customFormat="1" ht="12">
      <c r="B677" s="172"/>
      <c r="D677" s="159" t="s">
        <v>191</v>
      </c>
      <c r="E677" s="173" t="s">
        <v>3</v>
      </c>
      <c r="F677" s="174" t="s">
        <v>211</v>
      </c>
      <c r="H677" s="175">
        <v>3.87</v>
      </c>
      <c r="I677" s="176"/>
      <c r="L677" s="172"/>
      <c r="M677" s="177"/>
      <c r="N677" s="178"/>
      <c r="O677" s="178"/>
      <c r="P677" s="178"/>
      <c r="Q677" s="178"/>
      <c r="R677" s="178"/>
      <c r="S677" s="178"/>
      <c r="T677" s="179"/>
      <c r="AT677" s="173" t="s">
        <v>191</v>
      </c>
      <c r="AU677" s="173" t="s">
        <v>81</v>
      </c>
      <c r="AV677" s="14" t="s">
        <v>189</v>
      </c>
      <c r="AW677" s="14" t="s">
        <v>33</v>
      </c>
      <c r="AX677" s="14" t="s">
        <v>79</v>
      </c>
      <c r="AY677" s="173" t="s">
        <v>182</v>
      </c>
    </row>
    <row r="678" spans="1:65" s="2" customFormat="1" ht="22.8">
      <c r="A678" s="34"/>
      <c r="B678" s="145"/>
      <c r="C678" s="146" t="s">
        <v>1078</v>
      </c>
      <c r="D678" s="146" t="s">
        <v>184</v>
      </c>
      <c r="E678" s="147" t="s">
        <v>1079</v>
      </c>
      <c r="F678" s="148" t="s">
        <v>1080</v>
      </c>
      <c r="G678" s="149" t="s">
        <v>344</v>
      </c>
      <c r="H678" s="150">
        <v>3</v>
      </c>
      <c r="I678" s="151"/>
      <c r="J678" s="152">
        <f>ROUND(I678*H678,2)</f>
        <v>0</v>
      </c>
      <c r="K678" s="148" t="s">
        <v>188</v>
      </c>
      <c r="L678" s="35"/>
      <c r="M678" s="153" t="s">
        <v>3</v>
      </c>
      <c r="N678" s="154" t="s">
        <v>43</v>
      </c>
      <c r="O678" s="55"/>
      <c r="P678" s="155">
        <f>O678*H678</f>
        <v>0</v>
      </c>
      <c r="Q678" s="155">
        <v>0</v>
      </c>
      <c r="R678" s="155">
        <f>Q678*H678</f>
        <v>0</v>
      </c>
      <c r="S678" s="155">
        <v>0</v>
      </c>
      <c r="T678" s="156">
        <f>S678*H678</f>
        <v>0</v>
      </c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R678" s="157" t="s">
        <v>261</v>
      </c>
      <c r="AT678" s="157" t="s">
        <v>184</v>
      </c>
      <c r="AU678" s="157" t="s">
        <v>81</v>
      </c>
      <c r="AY678" s="19" t="s">
        <v>182</v>
      </c>
      <c r="BE678" s="158">
        <f>IF(N678="základní",J678,0)</f>
        <v>0</v>
      </c>
      <c r="BF678" s="158">
        <f>IF(N678="snížená",J678,0)</f>
        <v>0</v>
      </c>
      <c r="BG678" s="158">
        <f>IF(N678="zákl. přenesená",J678,0)</f>
        <v>0</v>
      </c>
      <c r="BH678" s="158">
        <f>IF(N678="sníž. přenesená",J678,0)</f>
        <v>0</v>
      </c>
      <c r="BI678" s="158">
        <f>IF(N678="nulová",J678,0)</f>
        <v>0</v>
      </c>
      <c r="BJ678" s="19" t="s">
        <v>79</v>
      </c>
      <c r="BK678" s="158">
        <f>ROUND(I678*H678,2)</f>
        <v>0</v>
      </c>
      <c r="BL678" s="19" t="s">
        <v>261</v>
      </c>
      <c r="BM678" s="157" t="s">
        <v>1081</v>
      </c>
    </row>
    <row r="679" spans="1:47" s="2" customFormat="1" ht="19.2">
      <c r="A679" s="34"/>
      <c r="B679" s="35"/>
      <c r="C679" s="34"/>
      <c r="D679" s="159" t="s">
        <v>120</v>
      </c>
      <c r="E679" s="34"/>
      <c r="F679" s="160" t="s">
        <v>1080</v>
      </c>
      <c r="G679" s="34"/>
      <c r="H679" s="34"/>
      <c r="I679" s="161"/>
      <c r="J679" s="34"/>
      <c r="K679" s="34"/>
      <c r="L679" s="35"/>
      <c r="M679" s="162"/>
      <c r="N679" s="163"/>
      <c r="O679" s="55"/>
      <c r="P679" s="55"/>
      <c r="Q679" s="55"/>
      <c r="R679" s="55"/>
      <c r="S679" s="55"/>
      <c r="T679" s="56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T679" s="19" t="s">
        <v>120</v>
      </c>
      <c r="AU679" s="19" t="s">
        <v>81</v>
      </c>
    </row>
    <row r="680" spans="1:65" s="2" customFormat="1" ht="16.5" customHeight="1">
      <c r="A680" s="34"/>
      <c r="B680" s="145"/>
      <c r="C680" s="180" t="s">
        <v>1082</v>
      </c>
      <c r="D680" s="180" t="s">
        <v>232</v>
      </c>
      <c r="E680" s="181" t="s">
        <v>1083</v>
      </c>
      <c r="F680" s="182" t="s">
        <v>1084</v>
      </c>
      <c r="G680" s="183" t="s">
        <v>344</v>
      </c>
      <c r="H680" s="184">
        <v>1</v>
      </c>
      <c r="I680" s="185"/>
      <c r="J680" s="186">
        <f>ROUND(I680*H680,2)</f>
        <v>0</v>
      </c>
      <c r="K680" s="182" t="s">
        <v>188</v>
      </c>
      <c r="L680" s="187"/>
      <c r="M680" s="188" t="s">
        <v>3</v>
      </c>
      <c r="N680" s="189" t="s">
        <v>43</v>
      </c>
      <c r="O680" s="55"/>
      <c r="P680" s="155">
        <f>O680*H680</f>
        <v>0</v>
      </c>
      <c r="Q680" s="155">
        <v>0.016</v>
      </c>
      <c r="R680" s="155">
        <f>Q680*H680</f>
        <v>0.016</v>
      </c>
      <c r="S680" s="155">
        <v>0</v>
      </c>
      <c r="T680" s="156">
        <f>S680*H680</f>
        <v>0</v>
      </c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R680" s="157" t="s">
        <v>347</v>
      </c>
      <c r="AT680" s="157" t="s">
        <v>232</v>
      </c>
      <c r="AU680" s="157" t="s">
        <v>81</v>
      </c>
      <c r="AY680" s="19" t="s">
        <v>182</v>
      </c>
      <c r="BE680" s="158">
        <f>IF(N680="základní",J680,0)</f>
        <v>0</v>
      </c>
      <c r="BF680" s="158">
        <f>IF(N680="snížená",J680,0)</f>
        <v>0</v>
      </c>
      <c r="BG680" s="158">
        <f>IF(N680="zákl. přenesená",J680,0)</f>
        <v>0</v>
      </c>
      <c r="BH680" s="158">
        <f>IF(N680="sníž. přenesená",J680,0)</f>
        <v>0</v>
      </c>
      <c r="BI680" s="158">
        <f>IF(N680="nulová",J680,0)</f>
        <v>0</v>
      </c>
      <c r="BJ680" s="19" t="s">
        <v>79</v>
      </c>
      <c r="BK680" s="158">
        <f>ROUND(I680*H680,2)</f>
        <v>0</v>
      </c>
      <c r="BL680" s="19" t="s">
        <v>261</v>
      </c>
      <c r="BM680" s="157" t="s">
        <v>1085</v>
      </c>
    </row>
    <row r="681" spans="1:47" s="2" customFormat="1" ht="12">
      <c r="A681" s="34"/>
      <c r="B681" s="35"/>
      <c r="C681" s="34"/>
      <c r="D681" s="159" t="s">
        <v>120</v>
      </c>
      <c r="E681" s="34"/>
      <c r="F681" s="160" t="s">
        <v>1084</v>
      </c>
      <c r="G681" s="34"/>
      <c r="H681" s="34"/>
      <c r="I681" s="161"/>
      <c r="J681" s="34"/>
      <c r="K681" s="34"/>
      <c r="L681" s="35"/>
      <c r="M681" s="162"/>
      <c r="N681" s="163"/>
      <c r="O681" s="55"/>
      <c r="P681" s="55"/>
      <c r="Q681" s="55"/>
      <c r="R681" s="55"/>
      <c r="S681" s="55"/>
      <c r="T681" s="56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T681" s="19" t="s">
        <v>120</v>
      </c>
      <c r="AU681" s="19" t="s">
        <v>81</v>
      </c>
    </row>
    <row r="682" spans="2:51" s="13" customFormat="1" ht="12">
      <c r="B682" s="164"/>
      <c r="D682" s="159" t="s">
        <v>191</v>
      </c>
      <c r="E682" s="165" t="s">
        <v>3</v>
      </c>
      <c r="F682" s="166" t="s">
        <v>1086</v>
      </c>
      <c r="H682" s="167">
        <v>1</v>
      </c>
      <c r="I682" s="168"/>
      <c r="L682" s="164"/>
      <c r="M682" s="169"/>
      <c r="N682" s="170"/>
      <c r="O682" s="170"/>
      <c r="P682" s="170"/>
      <c r="Q682" s="170"/>
      <c r="R682" s="170"/>
      <c r="S682" s="170"/>
      <c r="T682" s="171"/>
      <c r="AT682" s="165" t="s">
        <v>191</v>
      </c>
      <c r="AU682" s="165" t="s">
        <v>81</v>
      </c>
      <c r="AV682" s="13" t="s">
        <v>81</v>
      </c>
      <c r="AW682" s="13" t="s">
        <v>33</v>
      </c>
      <c r="AX682" s="13" t="s">
        <v>79</v>
      </c>
      <c r="AY682" s="165" t="s">
        <v>182</v>
      </c>
    </row>
    <row r="683" spans="1:65" s="2" customFormat="1" ht="16.5" customHeight="1">
      <c r="A683" s="34"/>
      <c r="B683" s="145"/>
      <c r="C683" s="180" t="s">
        <v>1087</v>
      </c>
      <c r="D683" s="180" t="s">
        <v>232</v>
      </c>
      <c r="E683" s="181" t="s">
        <v>1088</v>
      </c>
      <c r="F683" s="182" t="s">
        <v>1089</v>
      </c>
      <c r="G683" s="183" t="s">
        <v>344</v>
      </c>
      <c r="H683" s="184">
        <v>2</v>
      </c>
      <c r="I683" s="185"/>
      <c r="J683" s="186">
        <f>ROUND(I683*H683,2)</f>
        <v>0</v>
      </c>
      <c r="K683" s="182" t="s">
        <v>188</v>
      </c>
      <c r="L683" s="187"/>
      <c r="M683" s="188" t="s">
        <v>3</v>
      </c>
      <c r="N683" s="189" t="s">
        <v>43</v>
      </c>
      <c r="O683" s="55"/>
      <c r="P683" s="155">
        <f>O683*H683</f>
        <v>0</v>
      </c>
      <c r="Q683" s="155">
        <v>0.0138</v>
      </c>
      <c r="R683" s="155">
        <f>Q683*H683</f>
        <v>0.0276</v>
      </c>
      <c r="S683" s="155">
        <v>0</v>
      </c>
      <c r="T683" s="156">
        <f>S683*H683</f>
        <v>0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157" t="s">
        <v>347</v>
      </c>
      <c r="AT683" s="157" t="s">
        <v>232</v>
      </c>
      <c r="AU683" s="157" t="s">
        <v>81</v>
      </c>
      <c r="AY683" s="19" t="s">
        <v>182</v>
      </c>
      <c r="BE683" s="158">
        <f>IF(N683="základní",J683,0)</f>
        <v>0</v>
      </c>
      <c r="BF683" s="158">
        <f>IF(N683="snížená",J683,0)</f>
        <v>0</v>
      </c>
      <c r="BG683" s="158">
        <f>IF(N683="zákl. přenesená",J683,0)</f>
        <v>0</v>
      </c>
      <c r="BH683" s="158">
        <f>IF(N683="sníž. přenesená",J683,0)</f>
        <v>0</v>
      </c>
      <c r="BI683" s="158">
        <f>IF(N683="nulová",J683,0)</f>
        <v>0</v>
      </c>
      <c r="BJ683" s="19" t="s">
        <v>79</v>
      </c>
      <c r="BK683" s="158">
        <f>ROUND(I683*H683,2)</f>
        <v>0</v>
      </c>
      <c r="BL683" s="19" t="s">
        <v>261</v>
      </c>
      <c r="BM683" s="157" t="s">
        <v>1090</v>
      </c>
    </row>
    <row r="684" spans="1:47" s="2" customFormat="1" ht="12">
      <c r="A684" s="34"/>
      <c r="B684" s="35"/>
      <c r="C684" s="34"/>
      <c r="D684" s="159" t="s">
        <v>120</v>
      </c>
      <c r="E684" s="34"/>
      <c r="F684" s="160" t="s">
        <v>1089</v>
      </c>
      <c r="G684" s="34"/>
      <c r="H684" s="34"/>
      <c r="I684" s="161"/>
      <c r="J684" s="34"/>
      <c r="K684" s="34"/>
      <c r="L684" s="35"/>
      <c r="M684" s="162"/>
      <c r="N684" s="163"/>
      <c r="O684" s="55"/>
      <c r="P684" s="55"/>
      <c r="Q684" s="55"/>
      <c r="R684" s="55"/>
      <c r="S684" s="55"/>
      <c r="T684" s="56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T684" s="19" t="s">
        <v>120</v>
      </c>
      <c r="AU684" s="19" t="s">
        <v>81</v>
      </c>
    </row>
    <row r="685" spans="2:51" s="13" customFormat="1" ht="12">
      <c r="B685" s="164"/>
      <c r="D685" s="159" t="s">
        <v>191</v>
      </c>
      <c r="E685" s="165" t="s">
        <v>3</v>
      </c>
      <c r="F685" s="166" t="s">
        <v>1091</v>
      </c>
      <c r="H685" s="167">
        <v>2</v>
      </c>
      <c r="I685" s="168"/>
      <c r="L685" s="164"/>
      <c r="M685" s="169"/>
      <c r="N685" s="170"/>
      <c r="O685" s="170"/>
      <c r="P685" s="170"/>
      <c r="Q685" s="170"/>
      <c r="R685" s="170"/>
      <c r="S685" s="170"/>
      <c r="T685" s="171"/>
      <c r="AT685" s="165" t="s">
        <v>191</v>
      </c>
      <c r="AU685" s="165" t="s">
        <v>81</v>
      </c>
      <c r="AV685" s="13" t="s">
        <v>81</v>
      </c>
      <c r="AW685" s="13" t="s">
        <v>33</v>
      </c>
      <c r="AX685" s="13" t="s">
        <v>79</v>
      </c>
      <c r="AY685" s="165" t="s">
        <v>182</v>
      </c>
    </row>
    <row r="686" spans="1:65" s="2" customFormat="1" ht="22.8">
      <c r="A686" s="34"/>
      <c r="B686" s="145"/>
      <c r="C686" s="146" t="s">
        <v>1092</v>
      </c>
      <c r="D686" s="146" t="s">
        <v>184</v>
      </c>
      <c r="E686" s="147" t="s">
        <v>1093</v>
      </c>
      <c r="F686" s="148" t="s">
        <v>1094</v>
      </c>
      <c r="G686" s="149" t="s">
        <v>344</v>
      </c>
      <c r="H686" s="150">
        <v>1</v>
      </c>
      <c r="I686" s="151"/>
      <c r="J686" s="152">
        <f>ROUND(I686*H686,2)</f>
        <v>0</v>
      </c>
      <c r="K686" s="148" t="s">
        <v>188</v>
      </c>
      <c r="L686" s="35"/>
      <c r="M686" s="153" t="s">
        <v>3</v>
      </c>
      <c r="N686" s="154" t="s">
        <v>43</v>
      </c>
      <c r="O686" s="55"/>
      <c r="P686" s="155">
        <f>O686*H686</f>
        <v>0</v>
      </c>
      <c r="Q686" s="155">
        <v>0</v>
      </c>
      <c r="R686" s="155">
        <f>Q686*H686</f>
        <v>0</v>
      </c>
      <c r="S686" s="155">
        <v>0</v>
      </c>
      <c r="T686" s="156">
        <f>S686*H686</f>
        <v>0</v>
      </c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R686" s="157" t="s">
        <v>261</v>
      </c>
      <c r="AT686" s="157" t="s">
        <v>184</v>
      </c>
      <c r="AU686" s="157" t="s">
        <v>81</v>
      </c>
      <c r="AY686" s="19" t="s">
        <v>182</v>
      </c>
      <c r="BE686" s="158">
        <f>IF(N686="základní",J686,0)</f>
        <v>0</v>
      </c>
      <c r="BF686" s="158">
        <f>IF(N686="snížená",J686,0)</f>
        <v>0</v>
      </c>
      <c r="BG686" s="158">
        <f>IF(N686="zákl. přenesená",J686,0)</f>
        <v>0</v>
      </c>
      <c r="BH686" s="158">
        <f>IF(N686="sníž. přenesená",J686,0)</f>
        <v>0</v>
      </c>
      <c r="BI686" s="158">
        <f>IF(N686="nulová",J686,0)</f>
        <v>0</v>
      </c>
      <c r="BJ686" s="19" t="s">
        <v>79</v>
      </c>
      <c r="BK686" s="158">
        <f>ROUND(I686*H686,2)</f>
        <v>0</v>
      </c>
      <c r="BL686" s="19" t="s">
        <v>261</v>
      </c>
      <c r="BM686" s="157" t="s">
        <v>1095</v>
      </c>
    </row>
    <row r="687" spans="1:47" s="2" customFormat="1" ht="19.2">
      <c r="A687" s="34"/>
      <c r="B687" s="35"/>
      <c r="C687" s="34"/>
      <c r="D687" s="159" t="s">
        <v>120</v>
      </c>
      <c r="E687" s="34"/>
      <c r="F687" s="160" t="s">
        <v>1094</v>
      </c>
      <c r="G687" s="34"/>
      <c r="H687" s="34"/>
      <c r="I687" s="161"/>
      <c r="J687" s="34"/>
      <c r="K687" s="34"/>
      <c r="L687" s="35"/>
      <c r="M687" s="162"/>
      <c r="N687" s="163"/>
      <c r="O687" s="55"/>
      <c r="P687" s="55"/>
      <c r="Q687" s="55"/>
      <c r="R687" s="55"/>
      <c r="S687" s="55"/>
      <c r="T687" s="56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T687" s="19" t="s">
        <v>120</v>
      </c>
      <c r="AU687" s="19" t="s">
        <v>81</v>
      </c>
    </row>
    <row r="688" spans="1:65" s="2" customFormat="1" ht="16.5" customHeight="1">
      <c r="A688" s="34"/>
      <c r="B688" s="145"/>
      <c r="C688" s="180" t="s">
        <v>1096</v>
      </c>
      <c r="D688" s="180" t="s">
        <v>232</v>
      </c>
      <c r="E688" s="181" t="s">
        <v>1097</v>
      </c>
      <c r="F688" s="182" t="s">
        <v>1098</v>
      </c>
      <c r="G688" s="183" t="s">
        <v>344</v>
      </c>
      <c r="H688" s="184">
        <v>1</v>
      </c>
      <c r="I688" s="185"/>
      <c r="J688" s="186">
        <f>ROUND(I688*H688,2)</f>
        <v>0</v>
      </c>
      <c r="K688" s="182" t="s">
        <v>3</v>
      </c>
      <c r="L688" s="187"/>
      <c r="M688" s="188" t="s">
        <v>3</v>
      </c>
      <c r="N688" s="189" t="s">
        <v>43</v>
      </c>
      <c r="O688" s="55"/>
      <c r="P688" s="155">
        <f>O688*H688</f>
        <v>0</v>
      </c>
      <c r="Q688" s="155">
        <v>0.018</v>
      </c>
      <c r="R688" s="155">
        <f>Q688*H688</f>
        <v>0.018</v>
      </c>
      <c r="S688" s="155">
        <v>0</v>
      </c>
      <c r="T688" s="156">
        <f>S688*H688</f>
        <v>0</v>
      </c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R688" s="157" t="s">
        <v>347</v>
      </c>
      <c r="AT688" s="157" t="s">
        <v>232</v>
      </c>
      <c r="AU688" s="157" t="s">
        <v>81</v>
      </c>
      <c r="AY688" s="19" t="s">
        <v>182</v>
      </c>
      <c r="BE688" s="158">
        <f>IF(N688="základní",J688,0)</f>
        <v>0</v>
      </c>
      <c r="BF688" s="158">
        <f>IF(N688="snížená",J688,0)</f>
        <v>0</v>
      </c>
      <c r="BG688" s="158">
        <f>IF(N688="zákl. přenesená",J688,0)</f>
        <v>0</v>
      </c>
      <c r="BH688" s="158">
        <f>IF(N688="sníž. přenesená",J688,0)</f>
        <v>0</v>
      </c>
      <c r="BI688" s="158">
        <f>IF(N688="nulová",J688,0)</f>
        <v>0</v>
      </c>
      <c r="BJ688" s="19" t="s">
        <v>79</v>
      </c>
      <c r="BK688" s="158">
        <f>ROUND(I688*H688,2)</f>
        <v>0</v>
      </c>
      <c r="BL688" s="19" t="s">
        <v>261</v>
      </c>
      <c r="BM688" s="157" t="s">
        <v>1099</v>
      </c>
    </row>
    <row r="689" spans="1:47" s="2" customFormat="1" ht="12">
      <c r="A689" s="34"/>
      <c r="B689" s="35"/>
      <c r="C689" s="34"/>
      <c r="D689" s="159" t="s">
        <v>120</v>
      </c>
      <c r="E689" s="34"/>
      <c r="F689" s="160" t="s">
        <v>1098</v>
      </c>
      <c r="G689" s="34"/>
      <c r="H689" s="34"/>
      <c r="I689" s="161"/>
      <c r="J689" s="34"/>
      <c r="K689" s="34"/>
      <c r="L689" s="35"/>
      <c r="M689" s="162"/>
      <c r="N689" s="163"/>
      <c r="O689" s="55"/>
      <c r="P689" s="55"/>
      <c r="Q689" s="55"/>
      <c r="R689" s="55"/>
      <c r="S689" s="55"/>
      <c r="T689" s="56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T689" s="19" t="s">
        <v>120</v>
      </c>
      <c r="AU689" s="19" t="s">
        <v>81</v>
      </c>
    </row>
    <row r="690" spans="2:51" s="13" customFormat="1" ht="12">
      <c r="B690" s="164"/>
      <c r="D690" s="159" t="s">
        <v>191</v>
      </c>
      <c r="E690" s="165" t="s">
        <v>3</v>
      </c>
      <c r="F690" s="166" t="s">
        <v>1100</v>
      </c>
      <c r="H690" s="167">
        <v>1</v>
      </c>
      <c r="I690" s="168"/>
      <c r="L690" s="164"/>
      <c r="M690" s="169"/>
      <c r="N690" s="170"/>
      <c r="O690" s="170"/>
      <c r="P690" s="170"/>
      <c r="Q690" s="170"/>
      <c r="R690" s="170"/>
      <c r="S690" s="170"/>
      <c r="T690" s="171"/>
      <c r="AT690" s="165" t="s">
        <v>191</v>
      </c>
      <c r="AU690" s="165" t="s">
        <v>81</v>
      </c>
      <c r="AV690" s="13" t="s">
        <v>81</v>
      </c>
      <c r="AW690" s="13" t="s">
        <v>33</v>
      </c>
      <c r="AX690" s="13" t="s">
        <v>79</v>
      </c>
      <c r="AY690" s="165" t="s">
        <v>182</v>
      </c>
    </row>
    <row r="691" spans="1:65" s="2" customFormat="1" ht="21.75" customHeight="1">
      <c r="A691" s="34"/>
      <c r="B691" s="145"/>
      <c r="C691" s="146" t="s">
        <v>1101</v>
      </c>
      <c r="D691" s="146" t="s">
        <v>184</v>
      </c>
      <c r="E691" s="147" t="s">
        <v>1102</v>
      </c>
      <c r="F691" s="148" t="s">
        <v>1103</v>
      </c>
      <c r="G691" s="149" t="s">
        <v>344</v>
      </c>
      <c r="H691" s="150">
        <v>1</v>
      </c>
      <c r="I691" s="151"/>
      <c r="J691" s="152">
        <f>ROUND(I691*H691,2)</f>
        <v>0</v>
      </c>
      <c r="K691" s="148" t="s">
        <v>188</v>
      </c>
      <c r="L691" s="35"/>
      <c r="M691" s="153" t="s">
        <v>3</v>
      </c>
      <c r="N691" s="154" t="s">
        <v>43</v>
      </c>
      <c r="O691" s="55"/>
      <c r="P691" s="155">
        <f>O691*H691</f>
        <v>0</v>
      </c>
      <c r="Q691" s="155">
        <v>0.00047</v>
      </c>
      <c r="R691" s="155">
        <f>Q691*H691</f>
        <v>0.00047</v>
      </c>
      <c r="S691" s="155">
        <v>0</v>
      </c>
      <c r="T691" s="156">
        <f>S691*H691</f>
        <v>0</v>
      </c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R691" s="157" t="s">
        <v>261</v>
      </c>
      <c r="AT691" s="157" t="s">
        <v>184</v>
      </c>
      <c r="AU691" s="157" t="s">
        <v>81</v>
      </c>
      <c r="AY691" s="19" t="s">
        <v>182</v>
      </c>
      <c r="BE691" s="158">
        <f>IF(N691="základní",J691,0)</f>
        <v>0</v>
      </c>
      <c r="BF691" s="158">
        <f>IF(N691="snížená",J691,0)</f>
        <v>0</v>
      </c>
      <c r="BG691" s="158">
        <f>IF(N691="zákl. přenesená",J691,0)</f>
        <v>0</v>
      </c>
      <c r="BH691" s="158">
        <f>IF(N691="sníž. přenesená",J691,0)</f>
        <v>0</v>
      </c>
      <c r="BI691" s="158">
        <f>IF(N691="nulová",J691,0)</f>
        <v>0</v>
      </c>
      <c r="BJ691" s="19" t="s">
        <v>79</v>
      </c>
      <c r="BK691" s="158">
        <f>ROUND(I691*H691,2)</f>
        <v>0</v>
      </c>
      <c r="BL691" s="19" t="s">
        <v>261</v>
      </c>
      <c r="BM691" s="157" t="s">
        <v>1104</v>
      </c>
    </row>
    <row r="692" spans="1:47" s="2" customFormat="1" ht="12">
      <c r="A692" s="34"/>
      <c r="B692" s="35"/>
      <c r="C692" s="34"/>
      <c r="D692" s="159" t="s">
        <v>120</v>
      </c>
      <c r="E692" s="34"/>
      <c r="F692" s="160" t="s">
        <v>1103</v>
      </c>
      <c r="G692" s="34"/>
      <c r="H692" s="34"/>
      <c r="I692" s="161"/>
      <c r="J692" s="34"/>
      <c r="K692" s="34"/>
      <c r="L692" s="35"/>
      <c r="M692" s="162"/>
      <c r="N692" s="163"/>
      <c r="O692" s="55"/>
      <c r="P692" s="55"/>
      <c r="Q692" s="55"/>
      <c r="R692" s="55"/>
      <c r="S692" s="55"/>
      <c r="T692" s="56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T692" s="19" t="s">
        <v>120</v>
      </c>
      <c r="AU692" s="19" t="s">
        <v>81</v>
      </c>
    </row>
    <row r="693" spans="2:51" s="13" customFormat="1" ht="12">
      <c r="B693" s="164"/>
      <c r="D693" s="159" t="s">
        <v>191</v>
      </c>
      <c r="E693" s="165" t="s">
        <v>3</v>
      </c>
      <c r="F693" s="166" t="s">
        <v>1105</v>
      </c>
      <c r="H693" s="167">
        <v>1</v>
      </c>
      <c r="I693" s="168"/>
      <c r="L693" s="164"/>
      <c r="M693" s="169"/>
      <c r="N693" s="170"/>
      <c r="O693" s="170"/>
      <c r="P693" s="170"/>
      <c r="Q693" s="170"/>
      <c r="R693" s="170"/>
      <c r="S693" s="170"/>
      <c r="T693" s="171"/>
      <c r="AT693" s="165" t="s">
        <v>191</v>
      </c>
      <c r="AU693" s="165" t="s">
        <v>81</v>
      </c>
      <c r="AV693" s="13" t="s">
        <v>81</v>
      </c>
      <c r="AW693" s="13" t="s">
        <v>33</v>
      </c>
      <c r="AX693" s="13" t="s">
        <v>79</v>
      </c>
      <c r="AY693" s="165" t="s">
        <v>182</v>
      </c>
    </row>
    <row r="694" spans="1:65" s="2" customFormat="1" ht="16.5" customHeight="1">
      <c r="A694" s="34"/>
      <c r="B694" s="145"/>
      <c r="C694" s="180" t="s">
        <v>1106</v>
      </c>
      <c r="D694" s="180" t="s">
        <v>232</v>
      </c>
      <c r="E694" s="181" t="s">
        <v>1107</v>
      </c>
      <c r="F694" s="182" t="s">
        <v>1108</v>
      </c>
      <c r="G694" s="183" t="s">
        <v>344</v>
      </c>
      <c r="H694" s="184">
        <v>1</v>
      </c>
      <c r="I694" s="185"/>
      <c r="J694" s="186">
        <f>ROUND(I694*H694,2)</f>
        <v>0</v>
      </c>
      <c r="K694" s="182" t="s">
        <v>188</v>
      </c>
      <c r="L694" s="187"/>
      <c r="M694" s="188" t="s">
        <v>3</v>
      </c>
      <c r="N694" s="189" t="s">
        <v>43</v>
      </c>
      <c r="O694" s="55"/>
      <c r="P694" s="155">
        <f>O694*H694</f>
        <v>0</v>
      </c>
      <c r="Q694" s="155">
        <v>0.01</v>
      </c>
      <c r="R694" s="155">
        <f>Q694*H694</f>
        <v>0.01</v>
      </c>
      <c r="S694" s="155">
        <v>0</v>
      </c>
      <c r="T694" s="156">
        <f>S694*H694</f>
        <v>0</v>
      </c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R694" s="157" t="s">
        <v>347</v>
      </c>
      <c r="AT694" s="157" t="s">
        <v>232</v>
      </c>
      <c r="AU694" s="157" t="s">
        <v>81</v>
      </c>
      <c r="AY694" s="19" t="s">
        <v>182</v>
      </c>
      <c r="BE694" s="158">
        <f>IF(N694="základní",J694,0)</f>
        <v>0</v>
      </c>
      <c r="BF694" s="158">
        <f>IF(N694="snížená",J694,0)</f>
        <v>0</v>
      </c>
      <c r="BG694" s="158">
        <f>IF(N694="zákl. přenesená",J694,0)</f>
        <v>0</v>
      </c>
      <c r="BH694" s="158">
        <f>IF(N694="sníž. přenesená",J694,0)</f>
        <v>0</v>
      </c>
      <c r="BI694" s="158">
        <f>IF(N694="nulová",J694,0)</f>
        <v>0</v>
      </c>
      <c r="BJ694" s="19" t="s">
        <v>79</v>
      </c>
      <c r="BK694" s="158">
        <f>ROUND(I694*H694,2)</f>
        <v>0</v>
      </c>
      <c r="BL694" s="19" t="s">
        <v>261</v>
      </c>
      <c r="BM694" s="157" t="s">
        <v>1109</v>
      </c>
    </row>
    <row r="695" spans="1:47" s="2" customFormat="1" ht="12">
      <c r="A695" s="34"/>
      <c r="B695" s="35"/>
      <c r="C695" s="34"/>
      <c r="D695" s="159" t="s">
        <v>120</v>
      </c>
      <c r="E695" s="34"/>
      <c r="F695" s="160" t="s">
        <v>1108</v>
      </c>
      <c r="G695" s="34"/>
      <c r="H695" s="34"/>
      <c r="I695" s="161"/>
      <c r="J695" s="34"/>
      <c r="K695" s="34"/>
      <c r="L695" s="35"/>
      <c r="M695" s="162"/>
      <c r="N695" s="163"/>
      <c r="O695" s="55"/>
      <c r="P695" s="55"/>
      <c r="Q695" s="55"/>
      <c r="R695" s="55"/>
      <c r="S695" s="55"/>
      <c r="T695" s="56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T695" s="19" t="s">
        <v>120</v>
      </c>
      <c r="AU695" s="19" t="s">
        <v>81</v>
      </c>
    </row>
    <row r="696" spans="1:65" s="2" customFormat="1" ht="22.8">
      <c r="A696" s="34"/>
      <c r="B696" s="145"/>
      <c r="C696" s="146" t="s">
        <v>1110</v>
      </c>
      <c r="D696" s="146" t="s">
        <v>184</v>
      </c>
      <c r="E696" s="147" t="s">
        <v>1111</v>
      </c>
      <c r="F696" s="148" t="s">
        <v>1112</v>
      </c>
      <c r="G696" s="149" t="s">
        <v>344</v>
      </c>
      <c r="H696" s="150">
        <v>1</v>
      </c>
      <c r="I696" s="151"/>
      <c r="J696" s="152">
        <f>ROUND(I696*H696,2)</f>
        <v>0</v>
      </c>
      <c r="K696" s="148" t="s">
        <v>188</v>
      </c>
      <c r="L696" s="35"/>
      <c r="M696" s="153" t="s">
        <v>3</v>
      </c>
      <c r="N696" s="154" t="s">
        <v>43</v>
      </c>
      <c r="O696" s="55"/>
      <c r="P696" s="155">
        <f>O696*H696</f>
        <v>0</v>
      </c>
      <c r="Q696" s="155">
        <v>0.00092</v>
      </c>
      <c r="R696" s="155">
        <f>Q696*H696</f>
        <v>0.00092</v>
      </c>
      <c r="S696" s="155">
        <v>0</v>
      </c>
      <c r="T696" s="156">
        <f>S696*H696</f>
        <v>0</v>
      </c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R696" s="157" t="s">
        <v>261</v>
      </c>
      <c r="AT696" s="157" t="s">
        <v>184</v>
      </c>
      <c r="AU696" s="157" t="s">
        <v>81</v>
      </c>
      <c r="AY696" s="19" t="s">
        <v>182</v>
      </c>
      <c r="BE696" s="158">
        <f>IF(N696="základní",J696,0)</f>
        <v>0</v>
      </c>
      <c r="BF696" s="158">
        <f>IF(N696="snížená",J696,0)</f>
        <v>0</v>
      </c>
      <c r="BG696" s="158">
        <f>IF(N696="zákl. přenesená",J696,0)</f>
        <v>0</v>
      </c>
      <c r="BH696" s="158">
        <f>IF(N696="sníž. přenesená",J696,0)</f>
        <v>0</v>
      </c>
      <c r="BI696" s="158">
        <f>IF(N696="nulová",J696,0)</f>
        <v>0</v>
      </c>
      <c r="BJ696" s="19" t="s">
        <v>79</v>
      </c>
      <c r="BK696" s="158">
        <f>ROUND(I696*H696,2)</f>
        <v>0</v>
      </c>
      <c r="BL696" s="19" t="s">
        <v>261</v>
      </c>
      <c r="BM696" s="157" t="s">
        <v>1113</v>
      </c>
    </row>
    <row r="697" spans="1:47" s="2" customFormat="1" ht="12">
      <c r="A697" s="34"/>
      <c r="B697" s="35"/>
      <c r="C697" s="34"/>
      <c r="D697" s="159" t="s">
        <v>120</v>
      </c>
      <c r="E697" s="34"/>
      <c r="F697" s="160" t="s">
        <v>1112</v>
      </c>
      <c r="G697" s="34"/>
      <c r="H697" s="34"/>
      <c r="I697" s="161"/>
      <c r="J697" s="34"/>
      <c r="K697" s="34"/>
      <c r="L697" s="35"/>
      <c r="M697" s="162"/>
      <c r="N697" s="163"/>
      <c r="O697" s="55"/>
      <c r="P697" s="55"/>
      <c r="Q697" s="55"/>
      <c r="R697" s="55"/>
      <c r="S697" s="55"/>
      <c r="T697" s="56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T697" s="19" t="s">
        <v>120</v>
      </c>
      <c r="AU697" s="19" t="s">
        <v>81</v>
      </c>
    </row>
    <row r="698" spans="1:65" s="2" customFormat="1" ht="22.8">
      <c r="A698" s="34"/>
      <c r="B698" s="145"/>
      <c r="C698" s="180" t="s">
        <v>1114</v>
      </c>
      <c r="D698" s="180" t="s">
        <v>232</v>
      </c>
      <c r="E698" s="181" t="s">
        <v>1115</v>
      </c>
      <c r="F698" s="182" t="s">
        <v>1116</v>
      </c>
      <c r="G698" s="183" t="s">
        <v>344</v>
      </c>
      <c r="H698" s="184">
        <v>1</v>
      </c>
      <c r="I698" s="185"/>
      <c r="J698" s="186">
        <f>ROUND(I698*H698,2)</f>
        <v>0</v>
      </c>
      <c r="K698" s="182" t="s">
        <v>3</v>
      </c>
      <c r="L698" s="187"/>
      <c r="M698" s="188" t="s">
        <v>3</v>
      </c>
      <c r="N698" s="189" t="s">
        <v>43</v>
      </c>
      <c r="O698" s="55"/>
      <c r="P698" s="155">
        <f>O698*H698</f>
        <v>0</v>
      </c>
      <c r="Q698" s="155">
        <v>0.074</v>
      </c>
      <c r="R698" s="155">
        <f>Q698*H698</f>
        <v>0.074</v>
      </c>
      <c r="S698" s="155">
        <v>0</v>
      </c>
      <c r="T698" s="156">
        <f>S698*H698</f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157" t="s">
        <v>347</v>
      </c>
      <c r="AT698" s="157" t="s">
        <v>232</v>
      </c>
      <c r="AU698" s="157" t="s">
        <v>81</v>
      </c>
      <c r="AY698" s="19" t="s">
        <v>182</v>
      </c>
      <c r="BE698" s="158">
        <f>IF(N698="základní",J698,0)</f>
        <v>0</v>
      </c>
      <c r="BF698" s="158">
        <f>IF(N698="snížená",J698,0)</f>
        <v>0</v>
      </c>
      <c r="BG698" s="158">
        <f>IF(N698="zákl. přenesená",J698,0)</f>
        <v>0</v>
      </c>
      <c r="BH698" s="158">
        <f>IF(N698="sníž. přenesená",J698,0)</f>
        <v>0</v>
      </c>
      <c r="BI698" s="158">
        <f>IF(N698="nulová",J698,0)</f>
        <v>0</v>
      </c>
      <c r="BJ698" s="19" t="s">
        <v>79</v>
      </c>
      <c r="BK698" s="158">
        <f>ROUND(I698*H698,2)</f>
        <v>0</v>
      </c>
      <c r="BL698" s="19" t="s">
        <v>261</v>
      </c>
      <c r="BM698" s="157" t="s">
        <v>1117</v>
      </c>
    </row>
    <row r="699" spans="1:47" s="2" customFormat="1" ht="12">
      <c r="A699" s="34"/>
      <c r="B699" s="35"/>
      <c r="C699" s="34"/>
      <c r="D699" s="159" t="s">
        <v>120</v>
      </c>
      <c r="E699" s="34"/>
      <c r="F699" s="160" t="s">
        <v>1116</v>
      </c>
      <c r="G699" s="34"/>
      <c r="H699" s="34"/>
      <c r="I699" s="161"/>
      <c r="J699" s="34"/>
      <c r="K699" s="34"/>
      <c r="L699" s="35"/>
      <c r="M699" s="162"/>
      <c r="N699" s="163"/>
      <c r="O699" s="55"/>
      <c r="P699" s="55"/>
      <c r="Q699" s="55"/>
      <c r="R699" s="55"/>
      <c r="S699" s="55"/>
      <c r="T699" s="56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T699" s="19" t="s">
        <v>120</v>
      </c>
      <c r="AU699" s="19" t="s">
        <v>81</v>
      </c>
    </row>
    <row r="700" spans="1:65" s="2" customFormat="1" ht="22.8">
      <c r="A700" s="34"/>
      <c r="B700" s="145"/>
      <c r="C700" s="146" t="s">
        <v>1118</v>
      </c>
      <c r="D700" s="146" t="s">
        <v>184</v>
      </c>
      <c r="E700" s="147" t="s">
        <v>1119</v>
      </c>
      <c r="F700" s="148" t="s">
        <v>1120</v>
      </c>
      <c r="G700" s="149" t="s">
        <v>344</v>
      </c>
      <c r="H700" s="150">
        <v>1</v>
      </c>
      <c r="I700" s="151"/>
      <c r="J700" s="152">
        <f>ROUND(I700*H700,2)</f>
        <v>0</v>
      </c>
      <c r="K700" s="148" t="s">
        <v>188</v>
      </c>
      <c r="L700" s="35"/>
      <c r="M700" s="153" t="s">
        <v>3</v>
      </c>
      <c r="N700" s="154" t="s">
        <v>43</v>
      </c>
      <c r="O700" s="55"/>
      <c r="P700" s="155">
        <f>O700*H700</f>
        <v>0</v>
      </c>
      <c r="Q700" s="155">
        <v>0.00088</v>
      </c>
      <c r="R700" s="155">
        <f>Q700*H700</f>
        <v>0.00088</v>
      </c>
      <c r="S700" s="155">
        <v>0</v>
      </c>
      <c r="T700" s="156">
        <f>S700*H700</f>
        <v>0</v>
      </c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R700" s="157" t="s">
        <v>261</v>
      </c>
      <c r="AT700" s="157" t="s">
        <v>184</v>
      </c>
      <c r="AU700" s="157" t="s">
        <v>81</v>
      </c>
      <c r="AY700" s="19" t="s">
        <v>182</v>
      </c>
      <c r="BE700" s="158">
        <f>IF(N700="základní",J700,0)</f>
        <v>0</v>
      </c>
      <c r="BF700" s="158">
        <f>IF(N700="snížená",J700,0)</f>
        <v>0</v>
      </c>
      <c r="BG700" s="158">
        <f>IF(N700="zákl. přenesená",J700,0)</f>
        <v>0</v>
      </c>
      <c r="BH700" s="158">
        <f>IF(N700="sníž. přenesená",J700,0)</f>
        <v>0</v>
      </c>
      <c r="BI700" s="158">
        <f>IF(N700="nulová",J700,0)</f>
        <v>0</v>
      </c>
      <c r="BJ700" s="19" t="s">
        <v>79</v>
      </c>
      <c r="BK700" s="158">
        <f>ROUND(I700*H700,2)</f>
        <v>0</v>
      </c>
      <c r="BL700" s="19" t="s">
        <v>261</v>
      </c>
      <c r="BM700" s="157" t="s">
        <v>1121</v>
      </c>
    </row>
    <row r="701" spans="1:47" s="2" customFormat="1" ht="12">
      <c r="A701" s="34"/>
      <c r="B701" s="35"/>
      <c r="C701" s="34"/>
      <c r="D701" s="159" t="s">
        <v>120</v>
      </c>
      <c r="E701" s="34"/>
      <c r="F701" s="160" t="s">
        <v>1120</v>
      </c>
      <c r="G701" s="34"/>
      <c r="H701" s="34"/>
      <c r="I701" s="161"/>
      <c r="J701" s="34"/>
      <c r="K701" s="34"/>
      <c r="L701" s="35"/>
      <c r="M701" s="162"/>
      <c r="N701" s="163"/>
      <c r="O701" s="55"/>
      <c r="P701" s="55"/>
      <c r="Q701" s="55"/>
      <c r="R701" s="55"/>
      <c r="S701" s="55"/>
      <c r="T701" s="56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T701" s="19" t="s">
        <v>120</v>
      </c>
      <c r="AU701" s="19" t="s">
        <v>81</v>
      </c>
    </row>
    <row r="702" spans="1:65" s="2" customFormat="1" ht="22.8">
      <c r="A702" s="34"/>
      <c r="B702" s="145"/>
      <c r="C702" s="180" t="s">
        <v>1122</v>
      </c>
      <c r="D702" s="180" t="s">
        <v>232</v>
      </c>
      <c r="E702" s="181" t="s">
        <v>1123</v>
      </c>
      <c r="F702" s="182" t="s">
        <v>1124</v>
      </c>
      <c r="G702" s="183" t="s">
        <v>344</v>
      </c>
      <c r="H702" s="184">
        <v>1</v>
      </c>
      <c r="I702" s="185"/>
      <c r="J702" s="186">
        <f>ROUND(I702*H702,2)</f>
        <v>0</v>
      </c>
      <c r="K702" s="182" t="s">
        <v>3</v>
      </c>
      <c r="L702" s="187"/>
      <c r="M702" s="188" t="s">
        <v>3</v>
      </c>
      <c r="N702" s="189" t="s">
        <v>43</v>
      </c>
      <c r="O702" s="55"/>
      <c r="P702" s="155">
        <f>O702*H702</f>
        <v>0</v>
      </c>
      <c r="Q702" s="155">
        <v>0.074</v>
      </c>
      <c r="R702" s="155">
        <f>Q702*H702</f>
        <v>0.074</v>
      </c>
      <c r="S702" s="155">
        <v>0</v>
      </c>
      <c r="T702" s="156">
        <f>S702*H702</f>
        <v>0</v>
      </c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R702" s="157" t="s">
        <v>347</v>
      </c>
      <c r="AT702" s="157" t="s">
        <v>232</v>
      </c>
      <c r="AU702" s="157" t="s">
        <v>81</v>
      </c>
      <c r="AY702" s="19" t="s">
        <v>182</v>
      </c>
      <c r="BE702" s="158">
        <f>IF(N702="základní",J702,0)</f>
        <v>0</v>
      </c>
      <c r="BF702" s="158">
        <f>IF(N702="snížená",J702,0)</f>
        <v>0</v>
      </c>
      <c r="BG702" s="158">
        <f>IF(N702="zákl. přenesená",J702,0)</f>
        <v>0</v>
      </c>
      <c r="BH702" s="158">
        <f>IF(N702="sníž. přenesená",J702,0)</f>
        <v>0</v>
      </c>
      <c r="BI702" s="158">
        <f>IF(N702="nulová",J702,0)</f>
        <v>0</v>
      </c>
      <c r="BJ702" s="19" t="s">
        <v>79</v>
      </c>
      <c r="BK702" s="158">
        <f>ROUND(I702*H702,2)</f>
        <v>0</v>
      </c>
      <c r="BL702" s="19" t="s">
        <v>261</v>
      </c>
      <c r="BM702" s="157" t="s">
        <v>1125</v>
      </c>
    </row>
    <row r="703" spans="1:47" s="2" customFormat="1" ht="12">
      <c r="A703" s="34"/>
      <c r="B703" s="35"/>
      <c r="C703" s="34"/>
      <c r="D703" s="159" t="s">
        <v>120</v>
      </c>
      <c r="E703" s="34"/>
      <c r="F703" s="160" t="s">
        <v>1124</v>
      </c>
      <c r="G703" s="34"/>
      <c r="H703" s="34"/>
      <c r="I703" s="161"/>
      <c r="J703" s="34"/>
      <c r="K703" s="34"/>
      <c r="L703" s="35"/>
      <c r="M703" s="162"/>
      <c r="N703" s="163"/>
      <c r="O703" s="55"/>
      <c r="P703" s="55"/>
      <c r="Q703" s="55"/>
      <c r="R703" s="55"/>
      <c r="S703" s="55"/>
      <c r="T703" s="56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T703" s="19" t="s">
        <v>120</v>
      </c>
      <c r="AU703" s="19" t="s">
        <v>81</v>
      </c>
    </row>
    <row r="704" spans="1:65" s="2" customFormat="1" ht="22.8">
      <c r="A704" s="34"/>
      <c r="B704" s="145"/>
      <c r="C704" s="146" t="s">
        <v>1126</v>
      </c>
      <c r="D704" s="146" t="s">
        <v>184</v>
      </c>
      <c r="E704" s="147" t="s">
        <v>1127</v>
      </c>
      <c r="F704" s="148" t="s">
        <v>1128</v>
      </c>
      <c r="G704" s="149" t="s">
        <v>344</v>
      </c>
      <c r="H704" s="150">
        <v>7</v>
      </c>
      <c r="I704" s="151"/>
      <c r="J704" s="152">
        <f>ROUND(I704*H704,2)</f>
        <v>0</v>
      </c>
      <c r="K704" s="148" t="s">
        <v>188</v>
      </c>
      <c r="L704" s="35"/>
      <c r="M704" s="153" t="s">
        <v>3</v>
      </c>
      <c r="N704" s="154" t="s">
        <v>43</v>
      </c>
      <c r="O704" s="55"/>
      <c r="P704" s="155">
        <f>O704*H704</f>
        <v>0</v>
      </c>
      <c r="Q704" s="155">
        <v>0</v>
      </c>
      <c r="R704" s="155">
        <f>Q704*H704</f>
        <v>0</v>
      </c>
      <c r="S704" s="155">
        <v>0</v>
      </c>
      <c r="T704" s="156">
        <f>S704*H704</f>
        <v>0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157" t="s">
        <v>261</v>
      </c>
      <c r="AT704" s="157" t="s">
        <v>184</v>
      </c>
      <c r="AU704" s="157" t="s">
        <v>81</v>
      </c>
      <c r="AY704" s="19" t="s">
        <v>182</v>
      </c>
      <c r="BE704" s="158">
        <f>IF(N704="základní",J704,0)</f>
        <v>0</v>
      </c>
      <c r="BF704" s="158">
        <f>IF(N704="snížená",J704,0)</f>
        <v>0</v>
      </c>
      <c r="BG704" s="158">
        <f>IF(N704="zákl. přenesená",J704,0)</f>
        <v>0</v>
      </c>
      <c r="BH704" s="158">
        <f>IF(N704="sníž. přenesená",J704,0)</f>
        <v>0</v>
      </c>
      <c r="BI704" s="158">
        <f>IF(N704="nulová",J704,0)</f>
        <v>0</v>
      </c>
      <c r="BJ704" s="19" t="s">
        <v>79</v>
      </c>
      <c r="BK704" s="158">
        <f>ROUND(I704*H704,2)</f>
        <v>0</v>
      </c>
      <c r="BL704" s="19" t="s">
        <v>261</v>
      </c>
      <c r="BM704" s="157" t="s">
        <v>1129</v>
      </c>
    </row>
    <row r="705" spans="1:47" s="2" customFormat="1" ht="12">
      <c r="A705" s="34"/>
      <c r="B705" s="35"/>
      <c r="C705" s="34"/>
      <c r="D705" s="159" t="s">
        <v>120</v>
      </c>
      <c r="E705" s="34"/>
      <c r="F705" s="160" t="s">
        <v>1128</v>
      </c>
      <c r="G705" s="34"/>
      <c r="H705" s="34"/>
      <c r="I705" s="161"/>
      <c r="J705" s="34"/>
      <c r="K705" s="34"/>
      <c r="L705" s="35"/>
      <c r="M705" s="162"/>
      <c r="N705" s="163"/>
      <c r="O705" s="55"/>
      <c r="P705" s="55"/>
      <c r="Q705" s="55"/>
      <c r="R705" s="55"/>
      <c r="S705" s="55"/>
      <c r="T705" s="56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T705" s="19" t="s">
        <v>120</v>
      </c>
      <c r="AU705" s="19" t="s">
        <v>81</v>
      </c>
    </row>
    <row r="706" spans="1:65" s="2" customFormat="1" ht="16.5" customHeight="1">
      <c r="A706" s="34"/>
      <c r="B706" s="145"/>
      <c r="C706" s="180" t="s">
        <v>1130</v>
      </c>
      <c r="D706" s="180" t="s">
        <v>232</v>
      </c>
      <c r="E706" s="181" t="s">
        <v>1131</v>
      </c>
      <c r="F706" s="182" t="s">
        <v>1132</v>
      </c>
      <c r="G706" s="183" t="s">
        <v>117</v>
      </c>
      <c r="H706" s="184">
        <v>5.1</v>
      </c>
      <c r="I706" s="185"/>
      <c r="J706" s="186">
        <f>ROUND(I706*H706,2)</f>
        <v>0</v>
      </c>
      <c r="K706" s="182" t="s">
        <v>188</v>
      </c>
      <c r="L706" s="187"/>
      <c r="M706" s="188" t="s">
        <v>3</v>
      </c>
      <c r="N706" s="189" t="s">
        <v>43</v>
      </c>
      <c r="O706" s="55"/>
      <c r="P706" s="155">
        <f>O706*H706</f>
        <v>0</v>
      </c>
      <c r="Q706" s="155">
        <v>0.0011</v>
      </c>
      <c r="R706" s="155">
        <f>Q706*H706</f>
        <v>0.0056099999999999995</v>
      </c>
      <c r="S706" s="155">
        <v>0</v>
      </c>
      <c r="T706" s="156">
        <f>S706*H706</f>
        <v>0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157" t="s">
        <v>347</v>
      </c>
      <c r="AT706" s="157" t="s">
        <v>232</v>
      </c>
      <c r="AU706" s="157" t="s">
        <v>81</v>
      </c>
      <c r="AY706" s="19" t="s">
        <v>182</v>
      </c>
      <c r="BE706" s="158">
        <f>IF(N706="základní",J706,0)</f>
        <v>0</v>
      </c>
      <c r="BF706" s="158">
        <f>IF(N706="snížená",J706,0)</f>
        <v>0</v>
      </c>
      <c r="BG706" s="158">
        <f>IF(N706="zákl. přenesená",J706,0)</f>
        <v>0</v>
      </c>
      <c r="BH706" s="158">
        <f>IF(N706="sníž. přenesená",J706,0)</f>
        <v>0</v>
      </c>
      <c r="BI706" s="158">
        <f>IF(N706="nulová",J706,0)</f>
        <v>0</v>
      </c>
      <c r="BJ706" s="19" t="s">
        <v>79</v>
      </c>
      <c r="BK706" s="158">
        <f>ROUND(I706*H706,2)</f>
        <v>0</v>
      </c>
      <c r="BL706" s="19" t="s">
        <v>261</v>
      </c>
      <c r="BM706" s="157" t="s">
        <v>1133</v>
      </c>
    </row>
    <row r="707" spans="1:47" s="2" customFormat="1" ht="12">
      <c r="A707" s="34"/>
      <c r="B707" s="35"/>
      <c r="C707" s="34"/>
      <c r="D707" s="159" t="s">
        <v>120</v>
      </c>
      <c r="E707" s="34"/>
      <c r="F707" s="160" t="s">
        <v>1132</v>
      </c>
      <c r="G707" s="34"/>
      <c r="H707" s="34"/>
      <c r="I707" s="161"/>
      <c r="J707" s="34"/>
      <c r="K707" s="34"/>
      <c r="L707" s="35"/>
      <c r="M707" s="162"/>
      <c r="N707" s="163"/>
      <c r="O707" s="55"/>
      <c r="P707" s="55"/>
      <c r="Q707" s="55"/>
      <c r="R707" s="55"/>
      <c r="S707" s="55"/>
      <c r="T707" s="56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T707" s="19" t="s">
        <v>120</v>
      </c>
      <c r="AU707" s="19" t="s">
        <v>81</v>
      </c>
    </row>
    <row r="708" spans="2:51" s="13" customFormat="1" ht="12">
      <c r="B708" s="164"/>
      <c r="D708" s="159" t="s">
        <v>191</v>
      </c>
      <c r="E708" s="165" t="s">
        <v>3</v>
      </c>
      <c r="F708" s="166" t="s">
        <v>1134</v>
      </c>
      <c r="H708" s="167">
        <v>2.4</v>
      </c>
      <c r="I708" s="168"/>
      <c r="L708" s="164"/>
      <c r="M708" s="169"/>
      <c r="N708" s="170"/>
      <c r="O708" s="170"/>
      <c r="P708" s="170"/>
      <c r="Q708" s="170"/>
      <c r="R708" s="170"/>
      <c r="S708" s="170"/>
      <c r="T708" s="171"/>
      <c r="AT708" s="165" t="s">
        <v>191</v>
      </c>
      <c r="AU708" s="165" t="s">
        <v>81</v>
      </c>
      <c r="AV708" s="13" t="s">
        <v>81</v>
      </c>
      <c r="AW708" s="13" t="s">
        <v>33</v>
      </c>
      <c r="AX708" s="13" t="s">
        <v>72</v>
      </c>
      <c r="AY708" s="165" t="s">
        <v>182</v>
      </c>
    </row>
    <row r="709" spans="2:51" s="13" customFormat="1" ht="12">
      <c r="B709" s="164"/>
      <c r="D709" s="159" t="s">
        <v>191</v>
      </c>
      <c r="E709" s="165" t="s">
        <v>3</v>
      </c>
      <c r="F709" s="166" t="s">
        <v>1135</v>
      </c>
      <c r="H709" s="167">
        <v>2.7</v>
      </c>
      <c r="I709" s="168"/>
      <c r="L709" s="164"/>
      <c r="M709" s="169"/>
      <c r="N709" s="170"/>
      <c r="O709" s="170"/>
      <c r="P709" s="170"/>
      <c r="Q709" s="170"/>
      <c r="R709" s="170"/>
      <c r="S709" s="170"/>
      <c r="T709" s="171"/>
      <c r="AT709" s="165" t="s">
        <v>191</v>
      </c>
      <c r="AU709" s="165" t="s">
        <v>81</v>
      </c>
      <c r="AV709" s="13" t="s">
        <v>81</v>
      </c>
      <c r="AW709" s="13" t="s">
        <v>33</v>
      </c>
      <c r="AX709" s="13" t="s">
        <v>72</v>
      </c>
      <c r="AY709" s="165" t="s">
        <v>182</v>
      </c>
    </row>
    <row r="710" spans="2:51" s="14" customFormat="1" ht="12">
      <c r="B710" s="172"/>
      <c r="D710" s="159" t="s">
        <v>191</v>
      </c>
      <c r="E710" s="173" t="s">
        <v>3</v>
      </c>
      <c r="F710" s="174" t="s">
        <v>211</v>
      </c>
      <c r="H710" s="175">
        <v>5.1</v>
      </c>
      <c r="I710" s="176"/>
      <c r="L710" s="172"/>
      <c r="M710" s="177"/>
      <c r="N710" s="178"/>
      <c r="O710" s="178"/>
      <c r="P710" s="178"/>
      <c r="Q710" s="178"/>
      <c r="R710" s="178"/>
      <c r="S710" s="178"/>
      <c r="T710" s="179"/>
      <c r="AT710" s="173" t="s">
        <v>191</v>
      </c>
      <c r="AU710" s="173" t="s">
        <v>81</v>
      </c>
      <c r="AV710" s="14" t="s">
        <v>189</v>
      </c>
      <c r="AW710" s="14" t="s">
        <v>33</v>
      </c>
      <c r="AX710" s="14" t="s">
        <v>79</v>
      </c>
      <c r="AY710" s="173" t="s">
        <v>182</v>
      </c>
    </row>
    <row r="711" spans="1:65" s="2" customFormat="1" ht="22.8">
      <c r="A711" s="34"/>
      <c r="B711" s="145"/>
      <c r="C711" s="146" t="s">
        <v>1136</v>
      </c>
      <c r="D711" s="146" t="s">
        <v>184</v>
      </c>
      <c r="E711" s="147" t="s">
        <v>1137</v>
      </c>
      <c r="F711" s="148" t="s">
        <v>1138</v>
      </c>
      <c r="G711" s="149" t="s">
        <v>679</v>
      </c>
      <c r="H711" s="198"/>
      <c r="I711" s="151"/>
      <c r="J711" s="152">
        <f>ROUND(I711*H711,2)</f>
        <v>0</v>
      </c>
      <c r="K711" s="148" t="s">
        <v>188</v>
      </c>
      <c r="L711" s="35"/>
      <c r="M711" s="153" t="s">
        <v>3</v>
      </c>
      <c r="N711" s="154" t="s">
        <v>43</v>
      </c>
      <c r="O711" s="55"/>
      <c r="P711" s="155">
        <f>O711*H711</f>
        <v>0</v>
      </c>
      <c r="Q711" s="155">
        <v>0</v>
      </c>
      <c r="R711" s="155">
        <f>Q711*H711</f>
        <v>0</v>
      </c>
      <c r="S711" s="155">
        <v>0</v>
      </c>
      <c r="T711" s="156">
        <f>S711*H711</f>
        <v>0</v>
      </c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R711" s="157" t="s">
        <v>261</v>
      </c>
      <c r="AT711" s="157" t="s">
        <v>184</v>
      </c>
      <c r="AU711" s="157" t="s">
        <v>81</v>
      </c>
      <c r="AY711" s="19" t="s">
        <v>182</v>
      </c>
      <c r="BE711" s="158">
        <f>IF(N711="základní",J711,0)</f>
        <v>0</v>
      </c>
      <c r="BF711" s="158">
        <f>IF(N711="snížená",J711,0)</f>
        <v>0</v>
      </c>
      <c r="BG711" s="158">
        <f>IF(N711="zákl. přenesená",J711,0)</f>
        <v>0</v>
      </c>
      <c r="BH711" s="158">
        <f>IF(N711="sníž. přenesená",J711,0)</f>
        <v>0</v>
      </c>
      <c r="BI711" s="158">
        <f>IF(N711="nulová",J711,0)</f>
        <v>0</v>
      </c>
      <c r="BJ711" s="19" t="s">
        <v>79</v>
      </c>
      <c r="BK711" s="158">
        <f>ROUND(I711*H711,2)</f>
        <v>0</v>
      </c>
      <c r="BL711" s="19" t="s">
        <v>261</v>
      </c>
      <c r="BM711" s="157" t="s">
        <v>1139</v>
      </c>
    </row>
    <row r="712" spans="1:47" s="2" customFormat="1" ht="19.2">
      <c r="A712" s="34"/>
      <c r="B712" s="35"/>
      <c r="C712" s="34"/>
      <c r="D712" s="159" t="s">
        <v>120</v>
      </c>
      <c r="E712" s="34"/>
      <c r="F712" s="160" t="s">
        <v>1138</v>
      </c>
      <c r="G712" s="34"/>
      <c r="H712" s="34"/>
      <c r="I712" s="161"/>
      <c r="J712" s="34"/>
      <c r="K712" s="34"/>
      <c r="L712" s="35"/>
      <c r="M712" s="162"/>
      <c r="N712" s="163"/>
      <c r="O712" s="55"/>
      <c r="P712" s="55"/>
      <c r="Q712" s="55"/>
      <c r="R712" s="55"/>
      <c r="S712" s="55"/>
      <c r="T712" s="56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T712" s="19" t="s">
        <v>120</v>
      </c>
      <c r="AU712" s="19" t="s">
        <v>81</v>
      </c>
    </row>
    <row r="713" spans="2:63" s="12" customFormat="1" ht="22.95" customHeight="1">
      <c r="B713" s="132"/>
      <c r="D713" s="133" t="s">
        <v>71</v>
      </c>
      <c r="E713" s="143" t="s">
        <v>1140</v>
      </c>
      <c r="F713" s="143" t="s">
        <v>1141</v>
      </c>
      <c r="I713" s="135"/>
      <c r="J713" s="144">
        <f>BK713</f>
        <v>0</v>
      </c>
      <c r="L713" s="132"/>
      <c r="M713" s="137"/>
      <c r="N713" s="138"/>
      <c r="O713" s="138"/>
      <c r="P713" s="139">
        <f>SUM(P714:P739)</f>
        <v>0</v>
      </c>
      <c r="Q713" s="138"/>
      <c r="R713" s="139">
        <f>SUM(R714:R739)</f>
        <v>0.5267147000000001</v>
      </c>
      <c r="S713" s="138"/>
      <c r="T713" s="140">
        <f>SUM(T714:T739)</f>
        <v>0</v>
      </c>
      <c r="AR713" s="133" t="s">
        <v>81</v>
      </c>
      <c r="AT713" s="141" t="s">
        <v>71</v>
      </c>
      <c r="AU713" s="141" t="s">
        <v>79</v>
      </c>
      <c r="AY713" s="133" t="s">
        <v>182</v>
      </c>
      <c r="BK713" s="142">
        <f>SUM(BK714:BK739)</f>
        <v>0</v>
      </c>
    </row>
    <row r="714" spans="1:65" s="2" customFormat="1" ht="22.8">
      <c r="A714" s="34"/>
      <c r="B714" s="145"/>
      <c r="C714" s="146" t="s">
        <v>1142</v>
      </c>
      <c r="D714" s="146" t="s">
        <v>184</v>
      </c>
      <c r="E714" s="147" t="s">
        <v>1143</v>
      </c>
      <c r="F714" s="148" t="s">
        <v>1144</v>
      </c>
      <c r="G714" s="149" t="s">
        <v>117</v>
      </c>
      <c r="H714" s="150">
        <v>14.9</v>
      </c>
      <c r="I714" s="151"/>
      <c r="J714" s="152">
        <f>ROUND(I714*H714,2)</f>
        <v>0</v>
      </c>
      <c r="K714" s="148" t="s">
        <v>3</v>
      </c>
      <c r="L714" s="35"/>
      <c r="M714" s="153" t="s">
        <v>3</v>
      </c>
      <c r="N714" s="154" t="s">
        <v>43</v>
      </c>
      <c r="O714" s="55"/>
      <c r="P714" s="155">
        <f>O714*H714</f>
        <v>0</v>
      </c>
      <c r="Q714" s="155">
        <v>6E-05</v>
      </c>
      <c r="R714" s="155">
        <f>Q714*H714</f>
        <v>0.000894</v>
      </c>
      <c r="S714" s="155">
        <v>0</v>
      </c>
      <c r="T714" s="156">
        <f>S714*H714</f>
        <v>0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157" t="s">
        <v>261</v>
      </c>
      <c r="AT714" s="157" t="s">
        <v>184</v>
      </c>
      <c r="AU714" s="157" t="s">
        <v>81</v>
      </c>
      <c r="AY714" s="19" t="s">
        <v>182</v>
      </c>
      <c r="BE714" s="158">
        <f>IF(N714="základní",J714,0)</f>
        <v>0</v>
      </c>
      <c r="BF714" s="158">
        <f>IF(N714="snížená",J714,0)</f>
        <v>0</v>
      </c>
      <c r="BG714" s="158">
        <f>IF(N714="zákl. přenesená",J714,0)</f>
        <v>0</v>
      </c>
      <c r="BH714" s="158">
        <f>IF(N714="sníž. přenesená",J714,0)</f>
        <v>0</v>
      </c>
      <c r="BI714" s="158">
        <f>IF(N714="nulová",J714,0)</f>
        <v>0</v>
      </c>
      <c r="BJ714" s="19" t="s">
        <v>79</v>
      </c>
      <c r="BK714" s="158">
        <f>ROUND(I714*H714,2)</f>
        <v>0</v>
      </c>
      <c r="BL714" s="19" t="s">
        <v>261</v>
      </c>
      <c r="BM714" s="157" t="s">
        <v>1145</v>
      </c>
    </row>
    <row r="715" spans="1:47" s="2" customFormat="1" ht="19.2">
      <c r="A715" s="34"/>
      <c r="B715" s="35"/>
      <c r="C715" s="34"/>
      <c r="D715" s="159" t="s">
        <v>120</v>
      </c>
      <c r="E715" s="34"/>
      <c r="F715" s="160" t="s">
        <v>1144</v>
      </c>
      <c r="G715" s="34"/>
      <c r="H715" s="34"/>
      <c r="I715" s="161"/>
      <c r="J715" s="34"/>
      <c r="K715" s="34"/>
      <c r="L715" s="35"/>
      <c r="M715" s="162"/>
      <c r="N715" s="163"/>
      <c r="O715" s="55"/>
      <c r="P715" s="55"/>
      <c r="Q715" s="55"/>
      <c r="R715" s="55"/>
      <c r="S715" s="55"/>
      <c r="T715" s="56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T715" s="19" t="s">
        <v>120</v>
      </c>
      <c r="AU715" s="19" t="s">
        <v>81</v>
      </c>
    </row>
    <row r="716" spans="2:51" s="13" customFormat="1" ht="12">
      <c r="B716" s="164"/>
      <c r="D716" s="159" t="s">
        <v>191</v>
      </c>
      <c r="E716" s="165" t="s">
        <v>3</v>
      </c>
      <c r="F716" s="166" t="s">
        <v>1146</v>
      </c>
      <c r="H716" s="167">
        <v>1.2</v>
      </c>
      <c r="I716" s="168"/>
      <c r="L716" s="164"/>
      <c r="M716" s="169"/>
      <c r="N716" s="170"/>
      <c r="O716" s="170"/>
      <c r="P716" s="170"/>
      <c r="Q716" s="170"/>
      <c r="R716" s="170"/>
      <c r="S716" s="170"/>
      <c r="T716" s="171"/>
      <c r="AT716" s="165" t="s">
        <v>191</v>
      </c>
      <c r="AU716" s="165" t="s">
        <v>81</v>
      </c>
      <c r="AV716" s="13" t="s">
        <v>81</v>
      </c>
      <c r="AW716" s="13" t="s">
        <v>33</v>
      </c>
      <c r="AX716" s="13" t="s">
        <v>72</v>
      </c>
      <c r="AY716" s="165" t="s">
        <v>182</v>
      </c>
    </row>
    <row r="717" spans="2:51" s="13" customFormat="1" ht="12">
      <c r="B717" s="164"/>
      <c r="D717" s="159" t="s">
        <v>191</v>
      </c>
      <c r="E717" s="165" t="s">
        <v>3</v>
      </c>
      <c r="F717" s="166" t="s">
        <v>1147</v>
      </c>
      <c r="H717" s="167">
        <v>13.7</v>
      </c>
      <c r="I717" s="168"/>
      <c r="L717" s="164"/>
      <c r="M717" s="169"/>
      <c r="N717" s="170"/>
      <c r="O717" s="170"/>
      <c r="P717" s="170"/>
      <c r="Q717" s="170"/>
      <c r="R717" s="170"/>
      <c r="S717" s="170"/>
      <c r="T717" s="171"/>
      <c r="AT717" s="165" t="s">
        <v>191</v>
      </c>
      <c r="AU717" s="165" t="s">
        <v>81</v>
      </c>
      <c r="AV717" s="13" t="s">
        <v>81</v>
      </c>
      <c r="AW717" s="13" t="s">
        <v>33</v>
      </c>
      <c r="AX717" s="13" t="s">
        <v>72</v>
      </c>
      <c r="AY717" s="165" t="s">
        <v>182</v>
      </c>
    </row>
    <row r="718" spans="2:51" s="14" customFormat="1" ht="12">
      <c r="B718" s="172"/>
      <c r="D718" s="159" t="s">
        <v>191</v>
      </c>
      <c r="E718" s="173" t="s">
        <v>3</v>
      </c>
      <c r="F718" s="174" t="s">
        <v>211</v>
      </c>
      <c r="H718" s="175">
        <v>14.899999999999999</v>
      </c>
      <c r="I718" s="176"/>
      <c r="L718" s="172"/>
      <c r="M718" s="177"/>
      <c r="N718" s="178"/>
      <c r="O718" s="178"/>
      <c r="P718" s="178"/>
      <c r="Q718" s="178"/>
      <c r="R718" s="178"/>
      <c r="S718" s="178"/>
      <c r="T718" s="179"/>
      <c r="AT718" s="173" t="s">
        <v>191</v>
      </c>
      <c r="AU718" s="173" t="s">
        <v>81</v>
      </c>
      <c r="AV718" s="14" t="s">
        <v>189</v>
      </c>
      <c r="AW718" s="14" t="s">
        <v>33</v>
      </c>
      <c r="AX718" s="14" t="s">
        <v>79</v>
      </c>
      <c r="AY718" s="173" t="s">
        <v>182</v>
      </c>
    </row>
    <row r="719" spans="1:65" s="2" customFormat="1" ht="16.5" customHeight="1">
      <c r="A719" s="34"/>
      <c r="B719" s="145"/>
      <c r="C719" s="146" t="s">
        <v>1148</v>
      </c>
      <c r="D719" s="146" t="s">
        <v>184</v>
      </c>
      <c r="E719" s="147" t="s">
        <v>1149</v>
      </c>
      <c r="F719" s="148" t="s">
        <v>1150</v>
      </c>
      <c r="G719" s="149" t="s">
        <v>113</v>
      </c>
      <c r="H719" s="150">
        <v>8.914</v>
      </c>
      <c r="I719" s="151"/>
      <c r="J719" s="152">
        <f>ROUND(I719*H719,2)</f>
        <v>0</v>
      </c>
      <c r="K719" s="148" t="s">
        <v>3</v>
      </c>
      <c r="L719" s="35"/>
      <c r="M719" s="153" t="s">
        <v>3</v>
      </c>
      <c r="N719" s="154" t="s">
        <v>43</v>
      </c>
      <c r="O719" s="55"/>
      <c r="P719" s="155">
        <f>O719*H719</f>
        <v>0</v>
      </c>
      <c r="Q719" s="155">
        <v>5E-05</v>
      </c>
      <c r="R719" s="155">
        <f>Q719*H719</f>
        <v>0.0004457</v>
      </c>
      <c r="S719" s="155">
        <v>0</v>
      </c>
      <c r="T719" s="156">
        <f>S719*H719</f>
        <v>0</v>
      </c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R719" s="157" t="s">
        <v>261</v>
      </c>
      <c r="AT719" s="157" t="s">
        <v>184</v>
      </c>
      <c r="AU719" s="157" t="s">
        <v>81</v>
      </c>
      <c r="AY719" s="19" t="s">
        <v>182</v>
      </c>
      <c r="BE719" s="158">
        <f>IF(N719="základní",J719,0)</f>
        <v>0</v>
      </c>
      <c r="BF719" s="158">
        <f>IF(N719="snížená",J719,0)</f>
        <v>0</v>
      </c>
      <c r="BG719" s="158">
        <f>IF(N719="zákl. přenesená",J719,0)</f>
        <v>0</v>
      </c>
      <c r="BH719" s="158">
        <f>IF(N719="sníž. přenesená",J719,0)</f>
        <v>0</v>
      </c>
      <c r="BI719" s="158">
        <f>IF(N719="nulová",J719,0)</f>
        <v>0</v>
      </c>
      <c r="BJ719" s="19" t="s">
        <v>79</v>
      </c>
      <c r="BK719" s="158">
        <f>ROUND(I719*H719,2)</f>
        <v>0</v>
      </c>
      <c r="BL719" s="19" t="s">
        <v>261</v>
      </c>
      <c r="BM719" s="157" t="s">
        <v>1151</v>
      </c>
    </row>
    <row r="720" spans="1:47" s="2" customFormat="1" ht="12">
      <c r="A720" s="34"/>
      <c r="B720" s="35"/>
      <c r="C720" s="34"/>
      <c r="D720" s="159" t="s">
        <v>120</v>
      </c>
      <c r="E720" s="34"/>
      <c r="F720" s="160" t="s">
        <v>1150</v>
      </c>
      <c r="G720" s="34"/>
      <c r="H720" s="34"/>
      <c r="I720" s="161"/>
      <c r="J720" s="34"/>
      <c r="K720" s="34"/>
      <c r="L720" s="35"/>
      <c r="M720" s="162"/>
      <c r="N720" s="163"/>
      <c r="O720" s="55"/>
      <c r="P720" s="55"/>
      <c r="Q720" s="55"/>
      <c r="R720" s="55"/>
      <c r="S720" s="55"/>
      <c r="T720" s="56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T720" s="19" t="s">
        <v>120</v>
      </c>
      <c r="AU720" s="19" t="s">
        <v>81</v>
      </c>
    </row>
    <row r="721" spans="2:51" s="13" customFormat="1" ht="12">
      <c r="B721" s="164"/>
      <c r="D721" s="159" t="s">
        <v>191</v>
      </c>
      <c r="E721" s="165" t="s">
        <v>3</v>
      </c>
      <c r="F721" s="166" t="s">
        <v>1152</v>
      </c>
      <c r="H721" s="167">
        <v>1.414</v>
      </c>
      <c r="I721" s="168"/>
      <c r="L721" s="164"/>
      <c r="M721" s="169"/>
      <c r="N721" s="170"/>
      <c r="O721" s="170"/>
      <c r="P721" s="170"/>
      <c r="Q721" s="170"/>
      <c r="R721" s="170"/>
      <c r="S721" s="170"/>
      <c r="T721" s="171"/>
      <c r="AT721" s="165" t="s">
        <v>191</v>
      </c>
      <c r="AU721" s="165" t="s">
        <v>81</v>
      </c>
      <c r="AV721" s="13" t="s">
        <v>81</v>
      </c>
      <c r="AW721" s="13" t="s">
        <v>33</v>
      </c>
      <c r="AX721" s="13" t="s">
        <v>72</v>
      </c>
      <c r="AY721" s="165" t="s">
        <v>182</v>
      </c>
    </row>
    <row r="722" spans="2:51" s="13" customFormat="1" ht="12">
      <c r="B722" s="164"/>
      <c r="D722" s="159" t="s">
        <v>191</v>
      </c>
      <c r="E722" s="165" t="s">
        <v>3</v>
      </c>
      <c r="F722" s="166" t="s">
        <v>1153</v>
      </c>
      <c r="H722" s="167">
        <v>7.5</v>
      </c>
      <c r="I722" s="168"/>
      <c r="L722" s="164"/>
      <c r="M722" s="169"/>
      <c r="N722" s="170"/>
      <c r="O722" s="170"/>
      <c r="P722" s="170"/>
      <c r="Q722" s="170"/>
      <c r="R722" s="170"/>
      <c r="S722" s="170"/>
      <c r="T722" s="171"/>
      <c r="AT722" s="165" t="s">
        <v>191</v>
      </c>
      <c r="AU722" s="165" t="s">
        <v>81</v>
      </c>
      <c r="AV722" s="13" t="s">
        <v>81</v>
      </c>
      <c r="AW722" s="13" t="s">
        <v>33</v>
      </c>
      <c r="AX722" s="13" t="s">
        <v>72</v>
      </c>
      <c r="AY722" s="165" t="s">
        <v>182</v>
      </c>
    </row>
    <row r="723" spans="2:51" s="14" customFormat="1" ht="12">
      <c r="B723" s="172"/>
      <c r="D723" s="159" t="s">
        <v>191</v>
      </c>
      <c r="E723" s="173" t="s">
        <v>3</v>
      </c>
      <c r="F723" s="174" t="s">
        <v>211</v>
      </c>
      <c r="H723" s="175">
        <v>8.914</v>
      </c>
      <c r="I723" s="176"/>
      <c r="L723" s="172"/>
      <c r="M723" s="177"/>
      <c r="N723" s="178"/>
      <c r="O723" s="178"/>
      <c r="P723" s="178"/>
      <c r="Q723" s="178"/>
      <c r="R723" s="178"/>
      <c r="S723" s="178"/>
      <c r="T723" s="179"/>
      <c r="AT723" s="173" t="s">
        <v>191</v>
      </c>
      <c r="AU723" s="173" t="s">
        <v>81</v>
      </c>
      <c r="AV723" s="14" t="s">
        <v>189</v>
      </c>
      <c r="AW723" s="14" t="s">
        <v>33</v>
      </c>
      <c r="AX723" s="14" t="s">
        <v>79</v>
      </c>
      <c r="AY723" s="173" t="s">
        <v>182</v>
      </c>
    </row>
    <row r="724" spans="1:65" s="2" customFormat="1" ht="16.5" customHeight="1">
      <c r="A724" s="34"/>
      <c r="B724" s="145"/>
      <c r="C724" s="146" t="s">
        <v>1154</v>
      </c>
      <c r="D724" s="146" t="s">
        <v>184</v>
      </c>
      <c r="E724" s="147" t="s">
        <v>1155</v>
      </c>
      <c r="F724" s="148" t="s">
        <v>1156</v>
      </c>
      <c r="G724" s="149" t="s">
        <v>113</v>
      </c>
      <c r="H724" s="150">
        <v>7.5</v>
      </c>
      <c r="I724" s="151"/>
      <c r="J724" s="152">
        <f>ROUND(I724*H724,2)</f>
        <v>0</v>
      </c>
      <c r="K724" s="148" t="s">
        <v>3</v>
      </c>
      <c r="L724" s="35"/>
      <c r="M724" s="153" t="s">
        <v>3</v>
      </c>
      <c r="N724" s="154" t="s">
        <v>43</v>
      </c>
      <c r="O724" s="55"/>
      <c r="P724" s="155">
        <f>O724*H724</f>
        <v>0</v>
      </c>
      <c r="Q724" s="155">
        <v>5E-05</v>
      </c>
      <c r="R724" s="155">
        <f>Q724*H724</f>
        <v>0.000375</v>
      </c>
      <c r="S724" s="155">
        <v>0</v>
      </c>
      <c r="T724" s="156">
        <f>S724*H724</f>
        <v>0</v>
      </c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R724" s="157" t="s">
        <v>261</v>
      </c>
      <c r="AT724" s="157" t="s">
        <v>184</v>
      </c>
      <c r="AU724" s="157" t="s">
        <v>81</v>
      </c>
      <c r="AY724" s="19" t="s">
        <v>182</v>
      </c>
      <c r="BE724" s="158">
        <f>IF(N724="základní",J724,0)</f>
        <v>0</v>
      </c>
      <c r="BF724" s="158">
        <f>IF(N724="snížená",J724,0)</f>
        <v>0</v>
      </c>
      <c r="BG724" s="158">
        <f>IF(N724="zákl. přenesená",J724,0)</f>
        <v>0</v>
      </c>
      <c r="BH724" s="158">
        <f>IF(N724="sníž. přenesená",J724,0)</f>
        <v>0</v>
      </c>
      <c r="BI724" s="158">
        <f>IF(N724="nulová",J724,0)</f>
        <v>0</v>
      </c>
      <c r="BJ724" s="19" t="s">
        <v>79</v>
      </c>
      <c r="BK724" s="158">
        <f>ROUND(I724*H724,2)</f>
        <v>0</v>
      </c>
      <c r="BL724" s="19" t="s">
        <v>261</v>
      </c>
      <c r="BM724" s="157" t="s">
        <v>1157</v>
      </c>
    </row>
    <row r="725" spans="1:47" s="2" customFormat="1" ht="12">
      <c r="A725" s="34"/>
      <c r="B725" s="35"/>
      <c r="C725" s="34"/>
      <c r="D725" s="159" t="s">
        <v>120</v>
      </c>
      <c r="E725" s="34"/>
      <c r="F725" s="160" t="s">
        <v>1156</v>
      </c>
      <c r="G725" s="34"/>
      <c r="H725" s="34"/>
      <c r="I725" s="161"/>
      <c r="J725" s="34"/>
      <c r="K725" s="34"/>
      <c r="L725" s="35"/>
      <c r="M725" s="162"/>
      <c r="N725" s="163"/>
      <c r="O725" s="55"/>
      <c r="P725" s="55"/>
      <c r="Q725" s="55"/>
      <c r="R725" s="55"/>
      <c r="S725" s="55"/>
      <c r="T725" s="56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T725" s="19" t="s">
        <v>120</v>
      </c>
      <c r="AU725" s="19" t="s">
        <v>81</v>
      </c>
    </row>
    <row r="726" spans="2:51" s="13" customFormat="1" ht="12">
      <c r="B726" s="164"/>
      <c r="D726" s="159" t="s">
        <v>191</v>
      </c>
      <c r="E726" s="165" t="s">
        <v>3</v>
      </c>
      <c r="F726" s="166" t="s">
        <v>1158</v>
      </c>
      <c r="H726" s="167">
        <v>7.5</v>
      </c>
      <c r="I726" s="168"/>
      <c r="L726" s="164"/>
      <c r="M726" s="169"/>
      <c r="N726" s="170"/>
      <c r="O726" s="170"/>
      <c r="P726" s="170"/>
      <c r="Q726" s="170"/>
      <c r="R726" s="170"/>
      <c r="S726" s="170"/>
      <c r="T726" s="171"/>
      <c r="AT726" s="165" t="s">
        <v>191</v>
      </c>
      <c r="AU726" s="165" t="s">
        <v>81</v>
      </c>
      <c r="AV726" s="13" t="s">
        <v>81</v>
      </c>
      <c r="AW726" s="13" t="s">
        <v>33</v>
      </c>
      <c r="AX726" s="13" t="s">
        <v>79</v>
      </c>
      <c r="AY726" s="165" t="s">
        <v>182</v>
      </c>
    </row>
    <row r="727" spans="1:65" s="2" customFormat="1" ht="16.5" customHeight="1">
      <c r="A727" s="34"/>
      <c r="B727" s="145"/>
      <c r="C727" s="180" t="s">
        <v>1159</v>
      </c>
      <c r="D727" s="180" t="s">
        <v>232</v>
      </c>
      <c r="E727" s="181" t="s">
        <v>1160</v>
      </c>
      <c r="F727" s="182" t="s">
        <v>1161</v>
      </c>
      <c r="G727" s="183" t="s">
        <v>233</v>
      </c>
      <c r="H727" s="184">
        <v>0.406</v>
      </c>
      <c r="I727" s="185"/>
      <c r="J727" s="186">
        <f>ROUND(I727*H727,2)</f>
        <v>0</v>
      </c>
      <c r="K727" s="182" t="s">
        <v>188</v>
      </c>
      <c r="L727" s="187"/>
      <c r="M727" s="188" t="s">
        <v>3</v>
      </c>
      <c r="N727" s="189" t="s">
        <v>43</v>
      </c>
      <c r="O727" s="55"/>
      <c r="P727" s="155">
        <f>O727*H727</f>
        <v>0</v>
      </c>
      <c r="Q727" s="155">
        <v>1</v>
      </c>
      <c r="R727" s="155">
        <f>Q727*H727</f>
        <v>0.406</v>
      </c>
      <c r="S727" s="155">
        <v>0</v>
      </c>
      <c r="T727" s="156">
        <f>S727*H727</f>
        <v>0</v>
      </c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R727" s="157" t="s">
        <v>347</v>
      </c>
      <c r="AT727" s="157" t="s">
        <v>232</v>
      </c>
      <c r="AU727" s="157" t="s">
        <v>81</v>
      </c>
      <c r="AY727" s="19" t="s">
        <v>182</v>
      </c>
      <c r="BE727" s="158">
        <f>IF(N727="základní",J727,0)</f>
        <v>0</v>
      </c>
      <c r="BF727" s="158">
        <f>IF(N727="snížená",J727,0)</f>
        <v>0</v>
      </c>
      <c r="BG727" s="158">
        <f>IF(N727="zákl. přenesená",J727,0)</f>
        <v>0</v>
      </c>
      <c r="BH727" s="158">
        <f>IF(N727="sníž. přenesená",J727,0)</f>
        <v>0</v>
      </c>
      <c r="BI727" s="158">
        <f>IF(N727="nulová",J727,0)</f>
        <v>0</v>
      </c>
      <c r="BJ727" s="19" t="s">
        <v>79</v>
      </c>
      <c r="BK727" s="158">
        <f>ROUND(I727*H727,2)</f>
        <v>0</v>
      </c>
      <c r="BL727" s="19" t="s">
        <v>261</v>
      </c>
      <c r="BM727" s="157" t="s">
        <v>1162</v>
      </c>
    </row>
    <row r="728" spans="1:47" s="2" customFormat="1" ht="12">
      <c r="A728" s="34"/>
      <c r="B728" s="35"/>
      <c r="C728" s="34"/>
      <c r="D728" s="159" t="s">
        <v>120</v>
      </c>
      <c r="E728" s="34"/>
      <c r="F728" s="160" t="s">
        <v>1161</v>
      </c>
      <c r="G728" s="34"/>
      <c r="H728" s="34"/>
      <c r="I728" s="161"/>
      <c r="J728" s="34"/>
      <c r="K728" s="34"/>
      <c r="L728" s="35"/>
      <c r="M728" s="162"/>
      <c r="N728" s="163"/>
      <c r="O728" s="55"/>
      <c r="P728" s="55"/>
      <c r="Q728" s="55"/>
      <c r="R728" s="55"/>
      <c r="S728" s="55"/>
      <c r="T728" s="56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T728" s="19" t="s">
        <v>120</v>
      </c>
      <c r="AU728" s="19" t="s">
        <v>81</v>
      </c>
    </row>
    <row r="729" spans="2:51" s="13" customFormat="1" ht="12">
      <c r="B729" s="164"/>
      <c r="D729" s="159" t="s">
        <v>191</v>
      </c>
      <c r="E729" s="165" t="s">
        <v>3</v>
      </c>
      <c r="F729" s="166" t="s">
        <v>1163</v>
      </c>
      <c r="H729" s="167">
        <v>0.406</v>
      </c>
      <c r="I729" s="168"/>
      <c r="L729" s="164"/>
      <c r="M729" s="169"/>
      <c r="N729" s="170"/>
      <c r="O729" s="170"/>
      <c r="P729" s="170"/>
      <c r="Q729" s="170"/>
      <c r="R729" s="170"/>
      <c r="S729" s="170"/>
      <c r="T729" s="171"/>
      <c r="AT729" s="165" t="s">
        <v>191</v>
      </c>
      <c r="AU729" s="165" t="s">
        <v>81</v>
      </c>
      <c r="AV729" s="13" t="s">
        <v>81</v>
      </c>
      <c r="AW729" s="13" t="s">
        <v>33</v>
      </c>
      <c r="AX729" s="13" t="s">
        <v>79</v>
      </c>
      <c r="AY729" s="165" t="s">
        <v>182</v>
      </c>
    </row>
    <row r="730" spans="1:65" s="2" customFormat="1" ht="16.5" customHeight="1">
      <c r="A730" s="34"/>
      <c r="B730" s="145"/>
      <c r="C730" s="180" t="s">
        <v>1164</v>
      </c>
      <c r="D730" s="180" t="s">
        <v>232</v>
      </c>
      <c r="E730" s="181" t="s">
        <v>1165</v>
      </c>
      <c r="F730" s="182" t="s">
        <v>1166</v>
      </c>
      <c r="G730" s="183" t="s">
        <v>233</v>
      </c>
      <c r="H730" s="184">
        <v>0.119</v>
      </c>
      <c r="I730" s="185"/>
      <c r="J730" s="186">
        <f>ROUND(I730*H730,2)</f>
        <v>0</v>
      </c>
      <c r="K730" s="182" t="s">
        <v>188</v>
      </c>
      <c r="L730" s="187"/>
      <c r="M730" s="188" t="s">
        <v>3</v>
      </c>
      <c r="N730" s="189" t="s">
        <v>43</v>
      </c>
      <c r="O730" s="55"/>
      <c r="P730" s="155">
        <f>O730*H730</f>
        <v>0</v>
      </c>
      <c r="Q730" s="155">
        <v>1</v>
      </c>
      <c r="R730" s="155">
        <f>Q730*H730</f>
        <v>0.119</v>
      </c>
      <c r="S730" s="155">
        <v>0</v>
      </c>
      <c r="T730" s="156">
        <f>S730*H730</f>
        <v>0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157" t="s">
        <v>347</v>
      </c>
      <c r="AT730" s="157" t="s">
        <v>232</v>
      </c>
      <c r="AU730" s="157" t="s">
        <v>81</v>
      </c>
      <c r="AY730" s="19" t="s">
        <v>182</v>
      </c>
      <c r="BE730" s="158">
        <f>IF(N730="základní",J730,0)</f>
        <v>0</v>
      </c>
      <c r="BF730" s="158">
        <f>IF(N730="snížená",J730,0)</f>
        <v>0</v>
      </c>
      <c r="BG730" s="158">
        <f>IF(N730="zákl. přenesená",J730,0)</f>
        <v>0</v>
      </c>
      <c r="BH730" s="158">
        <f>IF(N730="sníž. přenesená",J730,0)</f>
        <v>0</v>
      </c>
      <c r="BI730" s="158">
        <f>IF(N730="nulová",J730,0)</f>
        <v>0</v>
      </c>
      <c r="BJ730" s="19" t="s">
        <v>79</v>
      </c>
      <c r="BK730" s="158">
        <f>ROUND(I730*H730,2)</f>
        <v>0</v>
      </c>
      <c r="BL730" s="19" t="s">
        <v>261</v>
      </c>
      <c r="BM730" s="157" t="s">
        <v>1167</v>
      </c>
    </row>
    <row r="731" spans="1:47" s="2" customFormat="1" ht="12">
      <c r="A731" s="34"/>
      <c r="B731" s="35"/>
      <c r="C731" s="34"/>
      <c r="D731" s="159" t="s">
        <v>120</v>
      </c>
      <c r="E731" s="34"/>
      <c r="F731" s="160" t="s">
        <v>1166</v>
      </c>
      <c r="G731" s="34"/>
      <c r="H731" s="34"/>
      <c r="I731" s="161"/>
      <c r="J731" s="34"/>
      <c r="K731" s="34"/>
      <c r="L731" s="35"/>
      <c r="M731" s="162"/>
      <c r="N731" s="163"/>
      <c r="O731" s="55"/>
      <c r="P731" s="55"/>
      <c r="Q731" s="55"/>
      <c r="R731" s="55"/>
      <c r="S731" s="55"/>
      <c r="T731" s="56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T731" s="19" t="s">
        <v>120</v>
      </c>
      <c r="AU731" s="19" t="s">
        <v>81</v>
      </c>
    </row>
    <row r="732" spans="2:51" s="13" customFormat="1" ht="12">
      <c r="B732" s="164"/>
      <c r="D732" s="159" t="s">
        <v>191</v>
      </c>
      <c r="E732" s="165" t="s">
        <v>3</v>
      </c>
      <c r="F732" s="166" t="s">
        <v>1168</v>
      </c>
      <c r="H732" s="167">
        <v>0.119</v>
      </c>
      <c r="I732" s="168"/>
      <c r="L732" s="164"/>
      <c r="M732" s="169"/>
      <c r="N732" s="170"/>
      <c r="O732" s="170"/>
      <c r="P732" s="170"/>
      <c r="Q732" s="170"/>
      <c r="R732" s="170"/>
      <c r="S732" s="170"/>
      <c r="T732" s="171"/>
      <c r="AT732" s="165" t="s">
        <v>191</v>
      </c>
      <c r="AU732" s="165" t="s">
        <v>81</v>
      </c>
      <c r="AV732" s="13" t="s">
        <v>81</v>
      </c>
      <c r="AW732" s="13" t="s">
        <v>33</v>
      </c>
      <c r="AX732" s="13" t="s">
        <v>79</v>
      </c>
      <c r="AY732" s="165" t="s">
        <v>182</v>
      </c>
    </row>
    <row r="733" spans="1:65" s="2" customFormat="1" ht="16.5" customHeight="1">
      <c r="A733" s="34"/>
      <c r="B733" s="145"/>
      <c r="C733" s="146" t="s">
        <v>1169</v>
      </c>
      <c r="D733" s="146" t="s">
        <v>184</v>
      </c>
      <c r="E733" s="147" t="s">
        <v>1170</v>
      </c>
      <c r="F733" s="148" t="s">
        <v>1171</v>
      </c>
      <c r="G733" s="149" t="s">
        <v>117</v>
      </c>
      <c r="H733" s="150">
        <v>14.85</v>
      </c>
      <c r="I733" s="151"/>
      <c r="J733" s="152">
        <f>ROUND(I733*H733,2)</f>
        <v>0</v>
      </c>
      <c r="K733" s="148" t="s">
        <v>188</v>
      </c>
      <c r="L733" s="35"/>
      <c r="M733" s="153" t="s">
        <v>3</v>
      </c>
      <c r="N733" s="154" t="s">
        <v>43</v>
      </c>
      <c r="O733" s="55"/>
      <c r="P733" s="155">
        <f>O733*H733</f>
        <v>0</v>
      </c>
      <c r="Q733" s="155">
        <v>0</v>
      </c>
      <c r="R733" s="155">
        <f>Q733*H733</f>
        <v>0</v>
      </c>
      <c r="S733" s="155">
        <v>0</v>
      </c>
      <c r="T733" s="156">
        <f>S733*H733</f>
        <v>0</v>
      </c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R733" s="157" t="s">
        <v>261</v>
      </c>
      <c r="AT733" s="157" t="s">
        <v>184</v>
      </c>
      <c r="AU733" s="157" t="s">
        <v>81</v>
      </c>
      <c r="AY733" s="19" t="s">
        <v>182</v>
      </c>
      <c r="BE733" s="158">
        <f>IF(N733="základní",J733,0)</f>
        <v>0</v>
      </c>
      <c r="BF733" s="158">
        <f>IF(N733="snížená",J733,0)</f>
        <v>0</v>
      </c>
      <c r="BG733" s="158">
        <f>IF(N733="zákl. přenesená",J733,0)</f>
        <v>0</v>
      </c>
      <c r="BH733" s="158">
        <f>IF(N733="sníž. přenesená",J733,0)</f>
        <v>0</v>
      </c>
      <c r="BI733" s="158">
        <f>IF(N733="nulová",J733,0)</f>
        <v>0</v>
      </c>
      <c r="BJ733" s="19" t="s">
        <v>79</v>
      </c>
      <c r="BK733" s="158">
        <f>ROUND(I733*H733,2)</f>
        <v>0</v>
      </c>
      <c r="BL733" s="19" t="s">
        <v>261</v>
      </c>
      <c r="BM733" s="157" t="s">
        <v>1172</v>
      </c>
    </row>
    <row r="734" spans="1:47" s="2" customFormat="1" ht="12">
      <c r="A734" s="34"/>
      <c r="B734" s="35"/>
      <c r="C734" s="34"/>
      <c r="D734" s="159" t="s">
        <v>120</v>
      </c>
      <c r="E734" s="34"/>
      <c r="F734" s="160" t="s">
        <v>1171</v>
      </c>
      <c r="G734" s="34"/>
      <c r="H734" s="34"/>
      <c r="I734" s="161"/>
      <c r="J734" s="34"/>
      <c r="K734" s="34"/>
      <c r="L734" s="35"/>
      <c r="M734" s="162"/>
      <c r="N734" s="163"/>
      <c r="O734" s="55"/>
      <c r="P734" s="55"/>
      <c r="Q734" s="55"/>
      <c r="R734" s="55"/>
      <c r="S734" s="55"/>
      <c r="T734" s="56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T734" s="19" t="s">
        <v>120</v>
      </c>
      <c r="AU734" s="19" t="s">
        <v>81</v>
      </c>
    </row>
    <row r="735" spans="2:51" s="13" customFormat="1" ht="12">
      <c r="B735" s="164"/>
      <c r="D735" s="159" t="s">
        <v>191</v>
      </c>
      <c r="E735" s="165" t="s">
        <v>3</v>
      </c>
      <c r="F735" s="166" t="s">
        <v>1173</v>
      </c>
      <c r="H735" s="167">
        <v>1.2</v>
      </c>
      <c r="I735" s="168"/>
      <c r="L735" s="164"/>
      <c r="M735" s="169"/>
      <c r="N735" s="170"/>
      <c r="O735" s="170"/>
      <c r="P735" s="170"/>
      <c r="Q735" s="170"/>
      <c r="R735" s="170"/>
      <c r="S735" s="170"/>
      <c r="T735" s="171"/>
      <c r="AT735" s="165" t="s">
        <v>191</v>
      </c>
      <c r="AU735" s="165" t="s">
        <v>81</v>
      </c>
      <c r="AV735" s="13" t="s">
        <v>81</v>
      </c>
      <c r="AW735" s="13" t="s">
        <v>33</v>
      </c>
      <c r="AX735" s="13" t="s">
        <v>72</v>
      </c>
      <c r="AY735" s="165" t="s">
        <v>182</v>
      </c>
    </row>
    <row r="736" spans="2:51" s="13" customFormat="1" ht="12">
      <c r="B736" s="164"/>
      <c r="D736" s="159" t="s">
        <v>191</v>
      </c>
      <c r="E736" s="165" t="s">
        <v>3</v>
      </c>
      <c r="F736" s="166" t="s">
        <v>1174</v>
      </c>
      <c r="H736" s="167">
        <v>13.65</v>
      </c>
      <c r="I736" s="168"/>
      <c r="L736" s="164"/>
      <c r="M736" s="169"/>
      <c r="N736" s="170"/>
      <c r="O736" s="170"/>
      <c r="P736" s="170"/>
      <c r="Q736" s="170"/>
      <c r="R736" s="170"/>
      <c r="S736" s="170"/>
      <c r="T736" s="171"/>
      <c r="AT736" s="165" t="s">
        <v>191</v>
      </c>
      <c r="AU736" s="165" t="s">
        <v>81</v>
      </c>
      <c r="AV736" s="13" t="s">
        <v>81</v>
      </c>
      <c r="AW736" s="13" t="s">
        <v>33</v>
      </c>
      <c r="AX736" s="13" t="s">
        <v>72</v>
      </c>
      <c r="AY736" s="165" t="s">
        <v>182</v>
      </c>
    </row>
    <row r="737" spans="2:51" s="14" customFormat="1" ht="12">
      <c r="B737" s="172"/>
      <c r="D737" s="159" t="s">
        <v>191</v>
      </c>
      <c r="E737" s="173" t="s">
        <v>3</v>
      </c>
      <c r="F737" s="174" t="s">
        <v>211</v>
      </c>
      <c r="H737" s="175">
        <v>14.85</v>
      </c>
      <c r="I737" s="176"/>
      <c r="L737" s="172"/>
      <c r="M737" s="177"/>
      <c r="N737" s="178"/>
      <c r="O737" s="178"/>
      <c r="P737" s="178"/>
      <c r="Q737" s="178"/>
      <c r="R737" s="178"/>
      <c r="S737" s="178"/>
      <c r="T737" s="179"/>
      <c r="AT737" s="173" t="s">
        <v>191</v>
      </c>
      <c r="AU737" s="173" t="s">
        <v>81</v>
      </c>
      <c r="AV737" s="14" t="s">
        <v>189</v>
      </c>
      <c r="AW737" s="14" t="s">
        <v>33</v>
      </c>
      <c r="AX737" s="14" t="s">
        <v>79</v>
      </c>
      <c r="AY737" s="173" t="s">
        <v>182</v>
      </c>
    </row>
    <row r="738" spans="1:65" s="2" customFormat="1" ht="22.8">
      <c r="A738" s="34"/>
      <c r="B738" s="145"/>
      <c r="C738" s="146" t="s">
        <v>1175</v>
      </c>
      <c r="D738" s="146" t="s">
        <v>184</v>
      </c>
      <c r="E738" s="147" t="s">
        <v>1176</v>
      </c>
      <c r="F738" s="148" t="s">
        <v>1177</v>
      </c>
      <c r="G738" s="149" t="s">
        <v>679</v>
      </c>
      <c r="H738" s="198"/>
      <c r="I738" s="151"/>
      <c r="J738" s="152">
        <f>ROUND(I738*H738,2)</f>
        <v>0</v>
      </c>
      <c r="K738" s="148" t="s">
        <v>188</v>
      </c>
      <c r="L738" s="35"/>
      <c r="M738" s="153" t="s">
        <v>3</v>
      </c>
      <c r="N738" s="154" t="s">
        <v>43</v>
      </c>
      <c r="O738" s="55"/>
      <c r="P738" s="155">
        <f>O738*H738</f>
        <v>0</v>
      </c>
      <c r="Q738" s="155">
        <v>0</v>
      </c>
      <c r="R738" s="155">
        <f>Q738*H738</f>
        <v>0</v>
      </c>
      <c r="S738" s="155">
        <v>0</v>
      </c>
      <c r="T738" s="156">
        <f>S738*H738</f>
        <v>0</v>
      </c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R738" s="157" t="s">
        <v>261</v>
      </c>
      <c r="AT738" s="157" t="s">
        <v>184</v>
      </c>
      <c r="AU738" s="157" t="s">
        <v>81</v>
      </c>
      <c r="AY738" s="19" t="s">
        <v>182</v>
      </c>
      <c r="BE738" s="158">
        <f>IF(N738="základní",J738,0)</f>
        <v>0</v>
      </c>
      <c r="BF738" s="158">
        <f>IF(N738="snížená",J738,0)</f>
        <v>0</v>
      </c>
      <c r="BG738" s="158">
        <f>IF(N738="zákl. přenesená",J738,0)</f>
        <v>0</v>
      </c>
      <c r="BH738" s="158">
        <f>IF(N738="sníž. přenesená",J738,0)</f>
        <v>0</v>
      </c>
      <c r="BI738" s="158">
        <f>IF(N738="nulová",J738,0)</f>
        <v>0</v>
      </c>
      <c r="BJ738" s="19" t="s">
        <v>79</v>
      </c>
      <c r="BK738" s="158">
        <f>ROUND(I738*H738,2)</f>
        <v>0</v>
      </c>
      <c r="BL738" s="19" t="s">
        <v>261</v>
      </c>
      <c r="BM738" s="157" t="s">
        <v>1178</v>
      </c>
    </row>
    <row r="739" spans="1:47" s="2" customFormat="1" ht="19.2">
      <c r="A739" s="34"/>
      <c r="B739" s="35"/>
      <c r="C739" s="34"/>
      <c r="D739" s="159" t="s">
        <v>120</v>
      </c>
      <c r="E739" s="34"/>
      <c r="F739" s="160" t="s">
        <v>1177</v>
      </c>
      <c r="G739" s="34"/>
      <c r="H739" s="34"/>
      <c r="I739" s="161"/>
      <c r="J739" s="34"/>
      <c r="K739" s="34"/>
      <c r="L739" s="35"/>
      <c r="M739" s="162"/>
      <c r="N739" s="163"/>
      <c r="O739" s="55"/>
      <c r="P739" s="55"/>
      <c r="Q739" s="55"/>
      <c r="R739" s="55"/>
      <c r="S739" s="55"/>
      <c r="T739" s="56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T739" s="19" t="s">
        <v>120</v>
      </c>
      <c r="AU739" s="19" t="s">
        <v>81</v>
      </c>
    </row>
    <row r="740" spans="2:63" s="12" customFormat="1" ht="22.95" customHeight="1">
      <c r="B740" s="132"/>
      <c r="D740" s="133" t="s">
        <v>71</v>
      </c>
      <c r="E740" s="143" t="s">
        <v>1179</v>
      </c>
      <c r="F740" s="143" t="s">
        <v>1180</v>
      </c>
      <c r="I740" s="135"/>
      <c r="J740" s="144">
        <f>BK740</f>
        <v>0</v>
      </c>
      <c r="L740" s="132"/>
      <c r="M740" s="137"/>
      <c r="N740" s="138"/>
      <c r="O740" s="138"/>
      <c r="P740" s="139">
        <f>SUM(P741:P768)</f>
        <v>0</v>
      </c>
      <c r="Q740" s="138"/>
      <c r="R740" s="139">
        <f>SUM(R741:R768)</f>
        <v>1.2225065499999999</v>
      </c>
      <c r="S740" s="138"/>
      <c r="T740" s="140">
        <f>SUM(T741:T768)</f>
        <v>0</v>
      </c>
      <c r="AR740" s="133" t="s">
        <v>81</v>
      </c>
      <c r="AT740" s="141" t="s">
        <v>71</v>
      </c>
      <c r="AU740" s="141" t="s">
        <v>79</v>
      </c>
      <c r="AY740" s="133" t="s">
        <v>182</v>
      </c>
      <c r="BK740" s="142">
        <f>SUM(BK741:BK768)</f>
        <v>0</v>
      </c>
    </row>
    <row r="741" spans="1:65" s="2" customFormat="1" ht="21.75" customHeight="1">
      <c r="A741" s="34"/>
      <c r="B741" s="145"/>
      <c r="C741" s="146" t="s">
        <v>1181</v>
      </c>
      <c r="D741" s="146" t="s">
        <v>184</v>
      </c>
      <c r="E741" s="147" t="s">
        <v>1182</v>
      </c>
      <c r="F741" s="148" t="s">
        <v>1183</v>
      </c>
      <c r="G741" s="149" t="s">
        <v>117</v>
      </c>
      <c r="H741" s="150">
        <v>23.1</v>
      </c>
      <c r="I741" s="151"/>
      <c r="J741" s="152">
        <f>ROUND(I741*H741,2)</f>
        <v>0</v>
      </c>
      <c r="K741" s="148" t="s">
        <v>188</v>
      </c>
      <c r="L741" s="35"/>
      <c r="M741" s="153" t="s">
        <v>3</v>
      </c>
      <c r="N741" s="154" t="s">
        <v>43</v>
      </c>
      <c r="O741" s="55"/>
      <c r="P741" s="155">
        <f>O741*H741</f>
        <v>0</v>
      </c>
      <c r="Q741" s="155">
        <v>0.00043</v>
      </c>
      <c r="R741" s="155">
        <f>Q741*H741</f>
        <v>0.009933</v>
      </c>
      <c r="S741" s="155">
        <v>0</v>
      </c>
      <c r="T741" s="156">
        <f>S741*H741</f>
        <v>0</v>
      </c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R741" s="157" t="s">
        <v>261</v>
      </c>
      <c r="AT741" s="157" t="s">
        <v>184</v>
      </c>
      <c r="AU741" s="157" t="s">
        <v>81</v>
      </c>
      <c r="AY741" s="19" t="s">
        <v>182</v>
      </c>
      <c r="BE741" s="158">
        <f>IF(N741="základní",J741,0)</f>
        <v>0</v>
      </c>
      <c r="BF741" s="158">
        <f>IF(N741="snížená",J741,0)</f>
        <v>0</v>
      </c>
      <c r="BG741" s="158">
        <f>IF(N741="zákl. přenesená",J741,0)</f>
        <v>0</v>
      </c>
      <c r="BH741" s="158">
        <f>IF(N741="sníž. přenesená",J741,0)</f>
        <v>0</v>
      </c>
      <c r="BI741" s="158">
        <f>IF(N741="nulová",J741,0)</f>
        <v>0</v>
      </c>
      <c r="BJ741" s="19" t="s">
        <v>79</v>
      </c>
      <c r="BK741" s="158">
        <f>ROUND(I741*H741,2)</f>
        <v>0</v>
      </c>
      <c r="BL741" s="19" t="s">
        <v>261</v>
      </c>
      <c r="BM741" s="157" t="s">
        <v>1184</v>
      </c>
    </row>
    <row r="742" spans="1:47" s="2" customFormat="1" ht="12">
      <c r="A742" s="34"/>
      <c r="B742" s="35"/>
      <c r="C742" s="34"/>
      <c r="D742" s="159" t="s">
        <v>120</v>
      </c>
      <c r="E742" s="34"/>
      <c r="F742" s="160" t="s">
        <v>1183</v>
      </c>
      <c r="G742" s="34"/>
      <c r="H742" s="34"/>
      <c r="I742" s="161"/>
      <c r="J742" s="34"/>
      <c r="K742" s="34"/>
      <c r="L742" s="35"/>
      <c r="M742" s="162"/>
      <c r="N742" s="163"/>
      <c r="O742" s="55"/>
      <c r="P742" s="55"/>
      <c r="Q742" s="55"/>
      <c r="R742" s="55"/>
      <c r="S742" s="55"/>
      <c r="T742" s="56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T742" s="19" t="s">
        <v>120</v>
      </c>
      <c r="AU742" s="19" t="s">
        <v>81</v>
      </c>
    </row>
    <row r="743" spans="2:51" s="13" customFormat="1" ht="12">
      <c r="B743" s="164"/>
      <c r="D743" s="159" t="s">
        <v>191</v>
      </c>
      <c r="E743" s="165" t="s">
        <v>3</v>
      </c>
      <c r="F743" s="166" t="s">
        <v>1185</v>
      </c>
      <c r="H743" s="167">
        <v>11</v>
      </c>
      <c r="I743" s="168"/>
      <c r="L743" s="164"/>
      <c r="M743" s="169"/>
      <c r="N743" s="170"/>
      <c r="O743" s="170"/>
      <c r="P743" s="170"/>
      <c r="Q743" s="170"/>
      <c r="R743" s="170"/>
      <c r="S743" s="170"/>
      <c r="T743" s="171"/>
      <c r="AT743" s="165" t="s">
        <v>191</v>
      </c>
      <c r="AU743" s="165" t="s">
        <v>81</v>
      </c>
      <c r="AV743" s="13" t="s">
        <v>81</v>
      </c>
      <c r="AW743" s="13" t="s">
        <v>33</v>
      </c>
      <c r="AX743" s="13" t="s">
        <v>72</v>
      </c>
      <c r="AY743" s="165" t="s">
        <v>182</v>
      </c>
    </row>
    <row r="744" spans="2:51" s="13" customFormat="1" ht="12">
      <c r="B744" s="164"/>
      <c r="D744" s="159" t="s">
        <v>191</v>
      </c>
      <c r="E744" s="165" t="s">
        <v>3</v>
      </c>
      <c r="F744" s="166" t="s">
        <v>1186</v>
      </c>
      <c r="H744" s="167">
        <v>9.65</v>
      </c>
      <c r="I744" s="168"/>
      <c r="L744" s="164"/>
      <c r="M744" s="169"/>
      <c r="N744" s="170"/>
      <c r="O744" s="170"/>
      <c r="P744" s="170"/>
      <c r="Q744" s="170"/>
      <c r="R744" s="170"/>
      <c r="S744" s="170"/>
      <c r="T744" s="171"/>
      <c r="AT744" s="165" t="s">
        <v>191</v>
      </c>
      <c r="AU744" s="165" t="s">
        <v>81</v>
      </c>
      <c r="AV744" s="13" t="s">
        <v>81</v>
      </c>
      <c r="AW744" s="13" t="s">
        <v>33</v>
      </c>
      <c r="AX744" s="13" t="s">
        <v>72</v>
      </c>
      <c r="AY744" s="165" t="s">
        <v>182</v>
      </c>
    </row>
    <row r="745" spans="2:51" s="13" customFormat="1" ht="12">
      <c r="B745" s="164"/>
      <c r="D745" s="159" t="s">
        <v>191</v>
      </c>
      <c r="E745" s="165" t="s">
        <v>3</v>
      </c>
      <c r="F745" s="166" t="s">
        <v>1187</v>
      </c>
      <c r="H745" s="167">
        <v>2.45</v>
      </c>
      <c r="I745" s="168"/>
      <c r="L745" s="164"/>
      <c r="M745" s="169"/>
      <c r="N745" s="170"/>
      <c r="O745" s="170"/>
      <c r="P745" s="170"/>
      <c r="Q745" s="170"/>
      <c r="R745" s="170"/>
      <c r="S745" s="170"/>
      <c r="T745" s="171"/>
      <c r="AT745" s="165" t="s">
        <v>191</v>
      </c>
      <c r="AU745" s="165" t="s">
        <v>81</v>
      </c>
      <c r="AV745" s="13" t="s">
        <v>81</v>
      </c>
      <c r="AW745" s="13" t="s">
        <v>33</v>
      </c>
      <c r="AX745" s="13" t="s">
        <v>72</v>
      </c>
      <c r="AY745" s="165" t="s">
        <v>182</v>
      </c>
    </row>
    <row r="746" spans="2:51" s="14" customFormat="1" ht="12">
      <c r="B746" s="172"/>
      <c r="D746" s="159" t="s">
        <v>191</v>
      </c>
      <c r="E746" s="173" t="s">
        <v>3</v>
      </c>
      <c r="F746" s="174" t="s">
        <v>211</v>
      </c>
      <c r="H746" s="175">
        <v>23.099999999999998</v>
      </c>
      <c r="I746" s="176"/>
      <c r="L746" s="172"/>
      <c r="M746" s="177"/>
      <c r="N746" s="178"/>
      <c r="O746" s="178"/>
      <c r="P746" s="178"/>
      <c r="Q746" s="178"/>
      <c r="R746" s="178"/>
      <c r="S746" s="178"/>
      <c r="T746" s="179"/>
      <c r="AT746" s="173" t="s">
        <v>191</v>
      </c>
      <c r="AU746" s="173" t="s">
        <v>81</v>
      </c>
      <c r="AV746" s="14" t="s">
        <v>189</v>
      </c>
      <c r="AW746" s="14" t="s">
        <v>33</v>
      </c>
      <c r="AX746" s="14" t="s">
        <v>79</v>
      </c>
      <c r="AY746" s="173" t="s">
        <v>182</v>
      </c>
    </row>
    <row r="747" spans="1:65" s="2" customFormat="1" ht="16.5" customHeight="1">
      <c r="A747" s="34"/>
      <c r="B747" s="145"/>
      <c r="C747" s="180" t="s">
        <v>1188</v>
      </c>
      <c r="D747" s="180" t="s">
        <v>232</v>
      </c>
      <c r="E747" s="181" t="s">
        <v>1189</v>
      </c>
      <c r="F747" s="182" t="s">
        <v>1190</v>
      </c>
      <c r="G747" s="183" t="s">
        <v>344</v>
      </c>
      <c r="H747" s="184">
        <v>8.855</v>
      </c>
      <c r="I747" s="185"/>
      <c r="J747" s="186">
        <f>ROUND(I747*H747,2)</f>
        <v>0</v>
      </c>
      <c r="K747" s="182" t="s">
        <v>188</v>
      </c>
      <c r="L747" s="187"/>
      <c r="M747" s="188" t="s">
        <v>3</v>
      </c>
      <c r="N747" s="189" t="s">
        <v>43</v>
      </c>
      <c r="O747" s="55"/>
      <c r="P747" s="155">
        <f>O747*H747</f>
        <v>0</v>
      </c>
      <c r="Q747" s="155">
        <v>0.00039</v>
      </c>
      <c r="R747" s="155">
        <f>Q747*H747</f>
        <v>0.0034534500000000003</v>
      </c>
      <c r="S747" s="155">
        <v>0</v>
      </c>
      <c r="T747" s="156">
        <f>S747*H747</f>
        <v>0</v>
      </c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R747" s="157" t="s">
        <v>347</v>
      </c>
      <c r="AT747" s="157" t="s">
        <v>232</v>
      </c>
      <c r="AU747" s="157" t="s">
        <v>81</v>
      </c>
      <c r="AY747" s="19" t="s">
        <v>182</v>
      </c>
      <c r="BE747" s="158">
        <f>IF(N747="základní",J747,0)</f>
        <v>0</v>
      </c>
      <c r="BF747" s="158">
        <f>IF(N747="snížená",J747,0)</f>
        <v>0</v>
      </c>
      <c r="BG747" s="158">
        <f>IF(N747="zákl. přenesená",J747,0)</f>
        <v>0</v>
      </c>
      <c r="BH747" s="158">
        <f>IF(N747="sníž. přenesená",J747,0)</f>
        <v>0</v>
      </c>
      <c r="BI747" s="158">
        <f>IF(N747="nulová",J747,0)</f>
        <v>0</v>
      </c>
      <c r="BJ747" s="19" t="s">
        <v>79</v>
      </c>
      <c r="BK747" s="158">
        <f>ROUND(I747*H747,2)</f>
        <v>0</v>
      </c>
      <c r="BL747" s="19" t="s">
        <v>261</v>
      </c>
      <c r="BM747" s="157" t="s">
        <v>1191</v>
      </c>
    </row>
    <row r="748" spans="1:47" s="2" customFormat="1" ht="12">
      <c r="A748" s="34"/>
      <c r="B748" s="35"/>
      <c r="C748" s="34"/>
      <c r="D748" s="159" t="s">
        <v>120</v>
      </c>
      <c r="E748" s="34"/>
      <c r="F748" s="160" t="s">
        <v>1190</v>
      </c>
      <c r="G748" s="34"/>
      <c r="H748" s="34"/>
      <c r="I748" s="161"/>
      <c r="J748" s="34"/>
      <c r="K748" s="34"/>
      <c r="L748" s="35"/>
      <c r="M748" s="162"/>
      <c r="N748" s="163"/>
      <c r="O748" s="55"/>
      <c r="P748" s="55"/>
      <c r="Q748" s="55"/>
      <c r="R748" s="55"/>
      <c r="S748" s="55"/>
      <c r="T748" s="56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T748" s="19" t="s">
        <v>120</v>
      </c>
      <c r="AU748" s="19" t="s">
        <v>81</v>
      </c>
    </row>
    <row r="749" spans="2:51" s="13" customFormat="1" ht="12">
      <c r="B749" s="164"/>
      <c r="D749" s="159" t="s">
        <v>191</v>
      </c>
      <c r="E749" s="165" t="s">
        <v>3</v>
      </c>
      <c r="F749" s="166" t="s">
        <v>1192</v>
      </c>
      <c r="H749" s="167">
        <v>7.7</v>
      </c>
      <c r="I749" s="168"/>
      <c r="L749" s="164"/>
      <c r="M749" s="169"/>
      <c r="N749" s="170"/>
      <c r="O749" s="170"/>
      <c r="P749" s="170"/>
      <c r="Q749" s="170"/>
      <c r="R749" s="170"/>
      <c r="S749" s="170"/>
      <c r="T749" s="171"/>
      <c r="AT749" s="165" t="s">
        <v>191</v>
      </c>
      <c r="AU749" s="165" t="s">
        <v>81</v>
      </c>
      <c r="AV749" s="13" t="s">
        <v>81</v>
      </c>
      <c r="AW749" s="13" t="s">
        <v>33</v>
      </c>
      <c r="AX749" s="13" t="s">
        <v>72</v>
      </c>
      <c r="AY749" s="165" t="s">
        <v>182</v>
      </c>
    </row>
    <row r="750" spans="2:51" s="13" customFormat="1" ht="12">
      <c r="B750" s="164"/>
      <c r="D750" s="159" t="s">
        <v>191</v>
      </c>
      <c r="E750" s="165" t="s">
        <v>3</v>
      </c>
      <c r="F750" s="166" t="s">
        <v>1193</v>
      </c>
      <c r="H750" s="167">
        <v>8.855</v>
      </c>
      <c r="I750" s="168"/>
      <c r="L750" s="164"/>
      <c r="M750" s="169"/>
      <c r="N750" s="170"/>
      <c r="O750" s="170"/>
      <c r="P750" s="170"/>
      <c r="Q750" s="170"/>
      <c r="R750" s="170"/>
      <c r="S750" s="170"/>
      <c r="T750" s="171"/>
      <c r="AT750" s="165" t="s">
        <v>191</v>
      </c>
      <c r="AU750" s="165" t="s">
        <v>81</v>
      </c>
      <c r="AV750" s="13" t="s">
        <v>81</v>
      </c>
      <c r="AW750" s="13" t="s">
        <v>33</v>
      </c>
      <c r="AX750" s="13" t="s">
        <v>79</v>
      </c>
      <c r="AY750" s="165" t="s">
        <v>182</v>
      </c>
    </row>
    <row r="751" spans="1:65" s="2" customFormat="1" ht="22.8">
      <c r="A751" s="34"/>
      <c r="B751" s="145"/>
      <c r="C751" s="146" t="s">
        <v>1194</v>
      </c>
      <c r="D751" s="146" t="s">
        <v>184</v>
      </c>
      <c r="E751" s="147" t="s">
        <v>1195</v>
      </c>
      <c r="F751" s="148" t="s">
        <v>1196</v>
      </c>
      <c r="G751" s="149" t="s">
        <v>113</v>
      </c>
      <c r="H751" s="150">
        <v>42.71</v>
      </c>
      <c r="I751" s="151"/>
      <c r="J751" s="152">
        <f>ROUND(I751*H751,2)</f>
        <v>0</v>
      </c>
      <c r="K751" s="148" t="s">
        <v>188</v>
      </c>
      <c r="L751" s="35"/>
      <c r="M751" s="153" t="s">
        <v>3</v>
      </c>
      <c r="N751" s="154" t="s">
        <v>43</v>
      </c>
      <c r="O751" s="55"/>
      <c r="P751" s="155">
        <f>O751*H751</f>
        <v>0</v>
      </c>
      <c r="Q751" s="155">
        <v>0.00689</v>
      </c>
      <c r="R751" s="155">
        <f>Q751*H751</f>
        <v>0.29427190000000003</v>
      </c>
      <c r="S751" s="155">
        <v>0</v>
      </c>
      <c r="T751" s="156">
        <f>S751*H751</f>
        <v>0</v>
      </c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R751" s="157" t="s">
        <v>261</v>
      </c>
      <c r="AT751" s="157" t="s">
        <v>184</v>
      </c>
      <c r="AU751" s="157" t="s">
        <v>81</v>
      </c>
      <c r="AY751" s="19" t="s">
        <v>182</v>
      </c>
      <c r="BE751" s="158">
        <f>IF(N751="základní",J751,0)</f>
        <v>0</v>
      </c>
      <c r="BF751" s="158">
        <f>IF(N751="snížená",J751,0)</f>
        <v>0</v>
      </c>
      <c r="BG751" s="158">
        <f>IF(N751="zákl. přenesená",J751,0)</f>
        <v>0</v>
      </c>
      <c r="BH751" s="158">
        <f>IF(N751="sníž. přenesená",J751,0)</f>
        <v>0</v>
      </c>
      <c r="BI751" s="158">
        <f>IF(N751="nulová",J751,0)</f>
        <v>0</v>
      </c>
      <c r="BJ751" s="19" t="s">
        <v>79</v>
      </c>
      <c r="BK751" s="158">
        <f>ROUND(I751*H751,2)</f>
        <v>0</v>
      </c>
      <c r="BL751" s="19" t="s">
        <v>261</v>
      </c>
      <c r="BM751" s="157" t="s">
        <v>1197</v>
      </c>
    </row>
    <row r="752" spans="1:47" s="2" customFormat="1" ht="19.2">
      <c r="A752" s="34"/>
      <c r="B752" s="35"/>
      <c r="C752" s="34"/>
      <c r="D752" s="159" t="s">
        <v>120</v>
      </c>
      <c r="E752" s="34"/>
      <c r="F752" s="160" t="s">
        <v>1196</v>
      </c>
      <c r="G752" s="34"/>
      <c r="H752" s="34"/>
      <c r="I752" s="161"/>
      <c r="J752" s="34"/>
      <c r="K752" s="34"/>
      <c r="L752" s="35"/>
      <c r="M752" s="162"/>
      <c r="N752" s="163"/>
      <c r="O752" s="55"/>
      <c r="P752" s="55"/>
      <c r="Q752" s="55"/>
      <c r="R752" s="55"/>
      <c r="S752" s="55"/>
      <c r="T752" s="56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T752" s="19" t="s">
        <v>120</v>
      </c>
      <c r="AU752" s="19" t="s">
        <v>81</v>
      </c>
    </row>
    <row r="753" spans="2:51" s="13" customFormat="1" ht="12">
      <c r="B753" s="164"/>
      <c r="D753" s="159" t="s">
        <v>191</v>
      </c>
      <c r="E753" s="165" t="s">
        <v>3</v>
      </c>
      <c r="F753" s="166" t="s">
        <v>952</v>
      </c>
      <c r="H753" s="167">
        <v>10.2</v>
      </c>
      <c r="I753" s="168"/>
      <c r="L753" s="164"/>
      <c r="M753" s="169"/>
      <c r="N753" s="170"/>
      <c r="O753" s="170"/>
      <c r="P753" s="170"/>
      <c r="Q753" s="170"/>
      <c r="R753" s="170"/>
      <c r="S753" s="170"/>
      <c r="T753" s="171"/>
      <c r="AT753" s="165" t="s">
        <v>191</v>
      </c>
      <c r="AU753" s="165" t="s">
        <v>81</v>
      </c>
      <c r="AV753" s="13" t="s">
        <v>81</v>
      </c>
      <c r="AW753" s="13" t="s">
        <v>33</v>
      </c>
      <c r="AX753" s="13" t="s">
        <v>72</v>
      </c>
      <c r="AY753" s="165" t="s">
        <v>182</v>
      </c>
    </row>
    <row r="754" spans="2:51" s="13" customFormat="1" ht="12">
      <c r="B754" s="164"/>
      <c r="D754" s="159" t="s">
        <v>191</v>
      </c>
      <c r="E754" s="165" t="s">
        <v>3</v>
      </c>
      <c r="F754" s="166" t="s">
        <v>1198</v>
      </c>
      <c r="H754" s="167">
        <v>20.53</v>
      </c>
      <c r="I754" s="168"/>
      <c r="L754" s="164"/>
      <c r="M754" s="169"/>
      <c r="N754" s="170"/>
      <c r="O754" s="170"/>
      <c r="P754" s="170"/>
      <c r="Q754" s="170"/>
      <c r="R754" s="170"/>
      <c r="S754" s="170"/>
      <c r="T754" s="171"/>
      <c r="AT754" s="165" t="s">
        <v>191</v>
      </c>
      <c r="AU754" s="165" t="s">
        <v>81</v>
      </c>
      <c r="AV754" s="13" t="s">
        <v>81</v>
      </c>
      <c r="AW754" s="13" t="s">
        <v>33</v>
      </c>
      <c r="AX754" s="13" t="s">
        <v>72</v>
      </c>
      <c r="AY754" s="165" t="s">
        <v>182</v>
      </c>
    </row>
    <row r="755" spans="2:51" s="13" customFormat="1" ht="12">
      <c r="B755" s="164"/>
      <c r="D755" s="159" t="s">
        <v>191</v>
      </c>
      <c r="E755" s="165" t="s">
        <v>3</v>
      </c>
      <c r="F755" s="166" t="s">
        <v>953</v>
      </c>
      <c r="H755" s="167">
        <v>7.5</v>
      </c>
      <c r="I755" s="168"/>
      <c r="L755" s="164"/>
      <c r="M755" s="169"/>
      <c r="N755" s="170"/>
      <c r="O755" s="170"/>
      <c r="P755" s="170"/>
      <c r="Q755" s="170"/>
      <c r="R755" s="170"/>
      <c r="S755" s="170"/>
      <c r="T755" s="171"/>
      <c r="AT755" s="165" t="s">
        <v>191</v>
      </c>
      <c r="AU755" s="165" t="s">
        <v>81</v>
      </c>
      <c r="AV755" s="13" t="s">
        <v>81</v>
      </c>
      <c r="AW755" s="13" t="s">
        <v>33</v>
      </c>
      <c r="AX755" s="13" t="s">
        <v>72</v>
      </c>
      <c r="AY755" s="165" t="s">
        <v>182</v>
      </c>
    </row>
    <row r="756" spans="2:51" s="13" customFormat="1" ht="12">
      <c r="B756" s="164"/>
      <c r="D756" s="159" t="s">
        <v>191</v>
      </c>
      <c r="E756" s="165" t="s">
        <v>3</v>
      </c>
      <c r="F756" s="166" t="s">
        <v>954</v>
      </c>
      <c r="H756" s="167">
        <v>1.47</v>
      </c>
      <c r="I756" s="168"/>
      <c r="L756" s="164"/>
      <c r="M756" s="169"/>
      <c r="N756" s="170"/>
      <c r="O756" s="170"/>
      <c r="P756" s="170"/>
      <c r="Q756" s="170"/>
      <c r="R756" s="170"/>
      <c r="S756" s="170"/>
      <c r="T756" s="171"/>
      <c r="AT756" s="165" t="s">
        <v>191</v>
      </c>
      <c r="AU756" s="165" t="s">
        <v>81</v>
      </c>
      <c r="AV756" s="13" t="s">
        <v>81</v>
      </c>
      <c r="AW756" s="13" t="s">
        <v>33</v>
      </c>
      <c r="AX756" s="13" t="s">
        <v>72</v>
      </c>
      <c r="AY756" s="165" t="s">
        <v>182</v>
      </c>
    </row>
    <row r="757" spans="2:51" s="13" customFormat="1" ht="12">
      <c r="B757" s="164"/>
      <c r="D757" s="159" t="s">
        <v>191</v>
      </c>
      <c r="E757" s="165" t="s">
        <v>3</v>
      </c>
      <c r="F757" s="166" t="s">
        <v>955</v>
      </c>
      <c r="H757" s="167">
        <v>1.47</v>
      </c>
      <c r="I757" s="168"/>
      <c r="L757" s="164"/>
      <c r="M757" s="169"/>
      <c r="N757" s="170"/>
      <c r="O757" s="170"/>
      <c r="P757" s="170"/>
      <c r="Q757" s="170"/>
      <c r="R757" s="170"/>
      <c r="S757" s="170"/>
      <c r="T757" s="171"/>
      <c r="AT757" s="165" t="s">
        <v>191</v>
      </c>
      <c r="AU757" s="165" t="s">
        <v>81</v>
      </c>
      <c r="AV757" s="13" t="s">
        <v>81</v>
      </c>
      <c r="AW757" s="13" t="s">
        <v>33</v>
      </c>
      <c r="AX757" s="13" t="s">
        <v>72</v>
      </c>
      <c r="AY757" s="165" t="s">
        <v>182</v>
      </c>
    </row>
    <row r="758" spans="2:51" s="13" customFormat="1" ht="12">
      <c r="B758" s="164"/>
      <c r="D758" s="159" t="s">
        <v>191</v>
      </c>
      <c r="E758" s="165" t="s">
        <v>3</v>
      </c>
      <c r="F758" s="166" t="s">
        <v>956</v>
      </c>
      <c r="H758" s="167">
        <v>1.54</v>
      </c>
      <c r="I758" s="168"/>
      <c r="L758" s="164"/>
      <c r="M758" s="169"/>
      <c r="N758" s="170"/>
      <c r="O758" s="170"/>
      <c r="P758" s="170"/>
      <c r="Q758" s="170"/>
      <c r="R758" s="170"/>
      <c r="S758" s="170"/>
      <c r="T758" s="171"/>
      <c r="AT758" s="165" t="s">
        <v>191</v>
      </c>
      <c r="AU758" s="165" t="s">
        <v>81</v>
      </c>
      <c r="AV758" s="13" t="s">
        <v>81</v>
      </c>
      <c r="AW758" s="13" t="s">
        <v>33</v>
      </c>
      <c r="AX758" s="13" t="s">
        <v>72</v>
      </c>
      <c r="AY758" s="165" t="s">
        <v>182</v>
      </c>
    </row>
    <row r="759" spans="2:51" s="14" customFormat="1" ht="12">
      <c r="B759" s="172"/>
      <c r="D759" s="159" t="s">
        <v>191</v>
      </c>
      <c r="E759" s="173" t="s">
        <v>120</v>
      </c>
      <c r="F759" s="174" t="s">
        <v>211</v>
      </c>
      <c r="H759" s="175">
        <v>42.71</v>
      </c>
      <c r="I759" s="176"/>
      <c r="L759" s="172"/>
      <c r="M759" s="177"/>
      <c r="N759" s="178"/>
      <c r="O759" s="178"/>
      <c r="P759" s="178"/>
      <c r="Q759" s="178"/>
      <c r="R759" s="178"/>
      <c r="S759" s="178"/>
      <c r="T759" s="179"/>
      <c r="AT759" s="173" t="s">
        <v>191</v>
      </c>
      <c r="AU759" s="173" t="s">
        <v>81</v>
      </c>
      <c r="AV759" s="14" t="s">
        <v>189</v>
      </c>
      <c r="AW759" s="14" t="s">
        <v>33</v>
      </c>
      <c r="AX759" s="14" t="s">
        <v>79</v>
      </c>
      <c r="AY759" s="173" t="s">
        <v>182</v>
      </c>
    </row>
    <row r="760" spans="1:65" s="2" customFormat="1" ht="22.8">
      <c r="A760" s="34"/>
      <c r="B760" s="145"/>
      <c r="C760" s="180" t="s">
        <v>1199</v>
      </c>
      <c r="D760" s="180" t="s">
        <v>232</v>
      </c>
      <c r="E760" s="181" t="s">
        <v>1200</v>
      </c>
      <c r="F760" s="182" t="s">
        <v>1201</v>
      </c>
      <c r="G760" s="183" t="s">
        <v>113</v>
      </c>
      <c r="H760" s="184">
        <v>46.981</v>
      </c>
      <c r="I760" s="185"/>
      <c r="J760" s="186">
        <f>ROUND(I760*H760,2)</f>
        <v>0</v>
      </c>
      <c r="K760" s="182" t="s">
        <v>188</v>
      </c>
      <c r="L760" s="187"/>
      <c r="M760" s="188" t="s">
        <v>3</v>
      </c>
      <c r="N760" s="189" t="s">
        <v>43</v>
      </c>
      <c r="O760" s="55"/>
      <c r="P760" s="155">
        <f>O760*H760</f>
        <v>0</v>
      </c>
      <c r="Q760" s="155">
        <v>0.0192</v>
      </c>
      <c r="R760" s="155">
        <f>Q760*H760</f>
        <v>0.9020351999999999</v>
      </c>
      <c r="S760" s="155">
        <v>0</v>
      </c>
      <c r="T760" s="156">
        <f>S760*H760</f>
        <v>0</v>
      </c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R760" s="157" t="s">
        <v>347</v>
      </c>
      <c r="AT760" s="157" t="s">
        <v>232</v>
      </c>
      <c r="AU760" s="157" t="s">
        <v>81</v>
      </c>
      <c r="AY760" s="19" t="s">
        <v>182</v>
      </c>
      <c r="BE760" s="158">
        <f>IF(N760="základní",J760,0)</f>
        <v>0</v>
      </c>
      <c r="BF760" s="158">
        <f>IF(N760="snížená",J760,0)</f>
        <v>0</v>
      </c>
      <c r="BG760" s="158">
        <f>IF(N760="zákl. přenesená",J760,0)</f>
        <v>0</v>
      </c>
      <c r="BH760" s="158">
        <f>IF(N760="sníž. přenesená",J760,0)</f>
        <v>0</v>
      </c>
      <c r="BI760" s="158">
        <f>IF(N760="nulová",J760,0)</f>
        <v>0</v>
      </c>
      <c r="BJ760" s="19" t="s">
        <v>79</v>
      </c>
      <c r="BK760" s="158">
        <f>ROUND(I760*H760,2)</f>
        <v>0</v>
      </c>
      <c r="BL760" s="19" t="s">
        <v>261</v>
      </c>
      <c r="BM760" s="157" t="s">
        <v>1202</v>
      </c>
    </row>
    <row r="761" spans="1:47" s="2" customFormat="1" ht="12">
      <c r="A761" s="34"/>
      <c r="B761" s="35"/>
      <c r="C761" s="34"/>
      <c r="D761" s="159" t="s">
        <v>120</v>
      </c>
      <c r="E761" s="34"/>
      <c r="F761" s="160" t="s">
        <v>1201</v>
      </c>
      <c r="G761" s="34"/>
      <c r="H761" s="34"/>
      <c r="I761" s="161"/>
      <c r="J761" s="34"/>
      <c r="K761" s="34"/>
      <c r="L761" s="35"/>
      <c r="M761" s="162"/>
      <c r="N761" s="163"/>
      <c r="O761" s="55"/>
      <c r="P761" s="55"/>
      <c r="Q761" s="55"/>
      <c r="R761" s="55"/>
      <c r="S761" s="55"/>
      <c r="T761" s="56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T761" s="19" t="s">
        <v>120</v>
      </c>
      <c r="AU761" s="19" t="s">
        <v>81</v>
      </c>
    </row>
    <row r="762" spans="2:51" s="13" customFormat="1" ht="12">
      <c r="B762" s="164"/>
      <c r="D762" s="159" t="s">
        <v>191</v>
      </c>
      <c r="E762" s="165" t="s">
        <v>3</v>
      </c>
      <c r="F762" s="166" t="s">
        <v>1203</v>
      </c>
      <c r="H762" s="167">
        <v>46.981</v>
      </c>
      <c r="I762" s="168"/>
      <c r="L762" s="164"/>
      <c r="M762" s="169"/>
      <c r="N762" s="170"/>
      <c r="O762" s="170"/>
      <c r="P762" s="170"/>
      <c r="Q762" s="170"/>
      <c r="R762" s="170"/>
      <c r="S762" s="170"/>
      <c r="T762" s="171"/>
      <c r="AT762" s="165" t="s">
        <v>191</v>
      </c>
      <c r="AU762" s="165" t="s">
        <v>81</v>
      </c>
      <c r="AV762" s="13" t="s">
        <v>81</v>
      </c>
      <c r="AW762" s="13" t="s">
        <v>33</v>
      </c>
      <c r="AX762" s="13" t="s">
        <v>79</v>
      </c>
      <c r="AY762" s="165" t="s">
        <v>182</v>
      </c>
    </row>
    <row r="763" spans="1:65" s="2" customFormat="1" ht="22.8">
      <c r="A763" s="34"/>
      <c r="B763" s="145"/>
      <c r="C763" s="146" t="s">
        <v>1204</v>
      </c>
      <c r="D763" s="146" t="s">
        <v>184</v>
      </c>
      <c r="E763" s="147" t="s">
        <v>1205</v>
      </c>
      <c r="F763" s="148" t="s">
        <v>1206</v>
      </c>
      <c r="G763" s="149" t="s">
        <v>113</v>
      </c>
      <c r="H763" s="150">
        <v>42.71</v>
      </c>
      <c r="I763" s="151"/>
      <c r="J763" s="152">
        <f>ROUND(I763*H763,2)</f>
        <v>0</v>
      </c>
      <c r="K763" s="148" t="s">
        <v>188</v>
      </c>
      <c r="L763" s="35"/>
      <c r="M763" s="153" t="s">
        <v>3</v>
      </c>
      <c r="N763" s="154" t="s">
        <v>43</v>
      </c>
      <c r="O763" s="55"/>
      <c r="P763" s="155">
        <f>O763*H763</f>
        <v>0</v>
      </c>
      <c r="Q763" s="155">
        <v>0</v>
      </c>
      <c r="R763" s="155">
        <f>Q763*H763</f>
        <v>0</v>
      </c>
      <c r="S763" s="155">
        <v>0</v>
      </c>
      <c r="T763" s="156">
        <f>S763*H763</f>
        <v>0</v>
      </c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R763" s="157" t="s">
        <v>261</v>
      </c>
      <c r="AT763" s="157" t="s">
        <v>184</v>
      </c>
      <c r="AU763" s="157" t="s">
        <v>81</v>
      </c>
      <c r="AY763" s="19" t="s">
        <v>182</v>
      </c>
      <c r="BE763" s="158">
        <f>IF(N763="základní",J763,0)</f>
        <v>0</v>
      </c>
      <c r="BF763" s="158">
        <f>IF(N763="snížená",J763,0)</f>
        <v>0</v>
      </c>
      <c r="BG763" s="158">
        <f>IF(N763="zákl. přenesená",J763,0)</f>
        <v>0</v>
      </c>
      <c r="BH763" s="158">
        <f>IF(N763="sníž. přenesená",J763,0)</f>
        <v>0</v>
      </c>
      <c r="BI763" s="158">
        <f>IF(N763="nulová",J763,0)</f>
        <v>0</v>
      </c>
      <c r="BJ763" s="19" t="s">
        <v>79</v>
      </c>
      <c r="BK763" s="158">
        <f>ROUND(I763*H763,2)</f>
        <v>0</v>
      </c>
      <c r="BL763" s="19" t="s">
        <v>261</v>
      </c>
      <c r="BM763" s="157" t="s">
        <v>1207</v>
      </c>
    </row>
    <row r="764" spans="1:47" s="2" customFormat="1" ht="12">
      <c r="A764" s="34"/>
      <c r="B764" s="35"/>
      <c r="C764" s="34"/>
      <c r="D764" s="159" t="s">
        <v>120</v>
      </c>
      <c r="E764" s="34"/>
      <c r="F764" s="160" t="s">
        <v>1206</v>
      </c>
      <c r="G764" s="34"/>
      <c r="H764" s="34"/>
      <c r="I764" s="161"/>
      <c r="J764" s="34"/>
      <c r="K764" s="34"/>
      <c r="L764" s="35"/>
      <c r="M764" s="162"/>
      <c r="N764" s="163"/>
      <c r="O764" s="55"/>
      <c r="P764" s="55"/>
      <c r="Q764" s="55"/>
      <c r="R764" s="55"/>
      <c r="S764" s="55"/>
      <c r="T764" s="56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T764" s="19" t="s">
        <v>120</v>
      </c>
      <c r="AU764" s="19" t="s">
        <v>81</v>
      </c>
    </row>
    <row r="765" spans="1:65" s="2" customFormat="1" ht="16.5" customHeight="1">
      <c r="A765" s="34"/>
      <c r="B765" s="145"/>
      <c r="C765" s="146" t="s">
        <v>1208</v>
      </c>
      <c r="D765" s="146" t="s">
        <v>184</v>
      </c>
      <c r="E765" s="147" t="s">
        <v>1209</v>
      </c>
      <c r="F765" s="148" t="s">
        <v>1210</v>
      </c>
      <c r="G765" s="149" t="s">
        <v>113</v>
      </c>
      <c r="H765" s="150">
        <v>42.71</v>
      </c>
      <c r="I765" s="151"/>
      <c r="J765" s="152">
        <f>ROUND(I765*H765,2)</f>
        <v>0</v>
      </c>
      <c r="K765" s="148" t="s">
        <v>188</v>
      </c>
      <c r="L765" s="35"/>
      <c r="M765" s="153" t="s">
        <v>3</v>
      </c>
      <c r="N765" s="154" t="s">
        <v>43</v>
      </c>
      <c r="O765" s="55"/>
      <c r="P765" s="155">
        <f>O765*H765</f>
        <v>0</v>
      </c>
      <c r="Q765" s="155">
        <v>0.0003</v>
      </c>
      <c r="R765" s="155">
        <f>Q765*H765</f>
        <v>0.012813</v>
      </c>
      <c r="S765" s="155">
        <v>0</v>
      </c>
      <c r="T765" s="156">
        <f>S765*H765</f>
        <v>0</v>
      </c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R765" s="157" t="s">
        <v>261</v>
      </c>
      <c r="AT765" s="157" t="s">
        <v>184</v>
      </c>
      <c r="AU765" s="157" t="s">
        <v>81</v>
      </c>
      <c r="AY765" s="19" t="s">
        <v>182</v>
      </c>
      <c r="BE765" s="158">
        <f>IF(N765="základní",J765,0)</f>
        <v>0</v>
      </c>
      <c r="BF765" s="158">
        <f>IF(N765="snížená",J765,0)</f>
        <v>0</v>
      </c>
      <c r="BG765" s="158">
        <f>IF(N765="zákl. přenesená",J765,0)</f>
        <v>0</v>
      </c>
      <c r="BH765" s="158">
        <f>IF(N765="sníž. přenesená",J765,0)</f>
        <v>0</v>
      </c>
      <c r="BI765" s="158">
        <f>IF(N765="nulová",J765,0)</f>
        <v>0</v>
      </c>
      <c r="BJ765" s="19" t="s">
        <v>79</v>
      </c>
      <c r="BK765" s="158">
        <f>ROUND(I765*H765,2)</f>
        <v>0</v>
      </c>
      <c r="BL765" s="19" t="s">
        <v>261</v>
      </c>
      <c r="BM765" s="157" t="s">
        <v>1211</v>
      </c>
    </row>
    <row r="766" spans="1:47" s="2" customFormat="1" ht="12">
      <c r="A766" s="34"/>
      <c r="B766" s="35"/>
      <c r="C766" s="34"/>
      <c r="D766" s="159" t="s">
        <v>120</v>
      </c>
      <c r="E766" s="34"/>
      <c r="F766" s="160" t="s">
        <v>1210</v>
      </c>
      <c r="G766" s="34"/>
      <c r="H766" s="34"/>
      <c r="I766" s="161"/>
      <c r="J766" s="34"/>
      <c r="K766" s="34"/>
      <c r="L766" s="35"/>
      <c r="M766" s="162"/>
      <c r="N766" s="163"/>
      <c r="O766" s="55"/>
      <c r="P766" s="55"/>
      <c r="Q766" s="55"/>
      <c r="R766" s="55"/>
      <c r="S766" s="55"/>
      <c r="T766" s="56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T766" s="19" t="s">
        <v>120</v>
      </c>
      <c r="AU766" s="19" t="s">
        <v>81</v>
      </c>
    </row>
    <row r="767" spans="1:65" s="2" customFormat="1" ht="22.8">
      <c r="A767" s="34"/>
      <c r="B767" s="145"/>
      <c r="C767" s="146" t="s">
        <v>1212</v>
      </c>
      <c r="D767" s="146" t="s">
        <v>184</v>
      </c>
      <c r="E767" s="147" t="s">
        <v>1213</v>
      </c>
      <c r="F767" s="148" t="s">
        <v>1214</v>
      </c>
      <c r="G767" s="149" t="s">
        <v>679</v>
      </c>
      <c r="H767" s="198"/>
      <c r="I767" s="151"/>
      <c r="J767" s="152">
        <f>ROUND(I767*H767,2)</f>
        <v>0</v>
      </c>
      <c r="K767" s="148" t="s">
        <v>188</v>
      </c>
      <c r="L767" s="35"/>
      <c r="M767" s="153" t="s">
        <v>3</v>
      </c>
      <c r="N767" s="154" t="s">
        <v>43</v>
      </c>
      <c r="O767" s="55"/>
      <c r="P767" s="155">
        <f>O767*H767</f>
        <v>0</v>
      </c>
      <c r="Q767" s="155">
        <v>0</v>
      </c>
      <c r="R767" s="155">
        <f>Q767*H767</f>
        <v>0</v>
      </c>
      <c r="S767" s="155">
        <v>0</v>
      </c>
      <c r="T767" s="156">
        <f>S767*H767</f>
        <v>0</v>
      </c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R767" s="157" t="s">
        <v>261</v>
      </c>
      <c r="AT767" s="157" t="s">
        <v>184</v>
      </c>
      <c r="AU767" s="157" t="s">
        <v>81</v>
      </c>
      <c r="AY767" s="19" t="s">
        <v>182</v>
      </c>
      <c r="BE767" s="158">
        <f>IF(N767="základní",J767,0)</f>
        <v>0</v>
      </c>
      <c r="BF767" s="158">
        <f>IF(N767="snížená",J767,0)</f>
        <v>0</v>
      </c>
      <c r="BG767" s="158">
        <f>IF(N767="zákl. přenesená",J767,0)</f>
        <v>0</v>
      </c>
      <c r="BH767" s="158">
        <f>IF(N767="sníž. přenesená",J767,0)</f>
        <v>0</v>
      </c>
      <c r="BI767" s="158">
        <f>IF(N767="nulová",J767,0)</f>
        <v>0</v>
      </c>
      <c r="BJ767" s="19" t="s">
        <v>79</v>
      </c>
      <c r="BK767" s="158">
        <f>ROUND(I767*H767,2)</f>
        <v>0</v>
      </c>
      <c r="BL767" s="19" t="s">
        <v>261</v>
      </c>
      <c r="BM767" s="157" t="s">
        <v>1215</v>
      </c>
    </row>
    <row r="768" spans="1:47" s="2" customFormat="1" ht="19.2">
      <c r="A768" s="34"/>
      <c r="B768" s="35"/>
      <c r="C768" s="34"/>
      <c r="D768" s="159" t="s">
        <v>120</v>
      </c>
      <c r="E768" s="34"/>
      <c r="F768" s="160" t="s">
        <v>1214</v>
      </c>
      <c r="G768" s="34"/>
      <c r="H768" s="34"/>
      <c r="I768" s="161"/>
      <c r="J768" s="34"/>
      <c r="K768" s="34"/>
      <c r="L768" s="35"/>
      <c r="M768" s="162"/>
      <c r="N768" s="163"/>
      <c r="O768" s="55"/>
      <c r="P768" s="55"/>
      <c r="Q768" s="55"/>
      <c r="R768" s="55"/>
      <c r="S768" s="55"/>
      <c r="T768" s="56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T768" s="19" t="s">
        <v>120</v>
      </c>
      <c r="AU768" s="19" t="s">
        <v>81</v>
      </c>
    </row>
    <row r="769" spans="2:63" s="12" customFormat="1" ht="22.95" customHeight="1">
      <c r="B769" s="132"/>
      <c r="D769" s="133" t="s">
        <v>71</v>
      </c>
      <c r="E769" s="143" t="s">
        <v>1216</v>
      </c>
      <c r="F769" s="143" t="s">
        <v>1217</v>
      </c>
      <c r="I769" s="135"/>
      <c r="J769" s="144">
        <f>BK769</f>
        <v>0</v>
      </c>
      <c r="L769" s="132"/>
      <c r="M769" s="137"/>
      <c r="N769" s="138"/>
      <c r="O769" s="138"/>
      <c r="P769" s="139">
        <f>SUM(P770:P779)</f>
        <v>0</v>
      </c>
      <c r="Q769" s="138"/>
      <c r="R769" s="139">
        <f>SUM(R770:R779)</f>
        <v>0.89652</v>
      </c>
      <c r="S769" s="138"/>
      <c r="T769" s="140">
        <f>SUM(T770:T779)</f>
        <v>0</v>
      </c>
      <c r="AR769" s="133" t="s">
        <v>81</v>
      </c>
      <c r="AT769" s="141" t="s">
        <v>71</v>
      </c>
      <c r="AU769" s="141" t="s">
        <v>79</v>
      </c>
      <c r="AY769" s="133" t="s">
        <v>182</v>
      </c>
      <c r="BK769" s="142">
        <f>SUM(BK770:BK779)</f>
        <v>0</v>
      </c>
    </row>
    <row r="770" spans="1:65" s="2" customFormat="1" ht="16.5" customHeight="1">
      <c r="A770" s="34"/>
      <c r="B770" s="145"/>
      <c r="C770" s="146" t="s">
        <v>1218</v>
      </c>
      <c r="D770" s="146" t="s">
        <v>184</v>
      </c>
      <c r="E770" s="147" t="s">
        <v>1219</v>
      </c>
      <c r="F770" s="148" t="s">
        <v>1220</v>
      </c>
      <c r="G770" s="149" t="s">
        <v>113</v>
      </c>
      <c r="H770" s="150">
        <v>46.5</v>
      </c>
      <c r="I770" s="151"/>
      <c r="J770" s="152">
        <f>ROUND(I770*H770,2)</f>
        <v>0</v>
      </c>
      <c r="K770" s="148" t="s">
        <v>188</v>
      </c>
      <c r="L770" s="35"/>
      <c r="M770" s="153" t="s">
        <v>3</v>
      </c>
      <c r="N770" s="154" t="s">
        <v>43</v>
      </c>
      <c r="O770" s="55"/>
      <c r="P770" s="155">
        <f>O770*H770</f>
        <v>0</v>
      </c>
      <c r="Q770" s="155">
        <v>0.0003</v>
      </c>
      <c r="R770" s="155">
        <f>Q770*H770</f>
        <v>0.013949999999999999</v>
      </c>
      <c r="S770" s="155">
        <v>0</v>
      </c>
      <c r="T770" s="156">
        <f>S770*H770</f>
        <v>0</v>
      </c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R770" s="157" t="s">
        <v>261</v>
      </c>
      <c r="AT770" s="157" t="s">
        <v>184</v>
      </c>
      <c r="AU770" s="157" t="s">
        <v>81</v>
      </c>
      <c r="AY770" s="19" t="s">
        <v>182</v>
      </c>
      <c r="BE770" s="158">
        <f>IF(N770="základní",J770,0)</f>
        <v>0</v>
      </c>
      <c r="BF770" s="158">
        <f>IF(N770="snížená",J770,0)</f>
        <v>0</v>
      </c>
      <c r="BG770" s="158">
        <f>IF(N770="zákl. přenesená",J770,0)</f>
        <v>0</v>
      </c>
      <c r="BH770" s="158">
        <f>IF(N770="sníž. přenesená",J770,0)</f>
        <v>0</v>
      </c>
      <c r="BI770" s="158">
        <f>IF(N770="nulová",J770,0)</f>
        <v>0</v>
      </c>
      <c r="BJ770" s="19" t="s">
        <v>79</v>
      </c>
      <c r="BK770" s="158">
        <f>ROUND(I770*H770,2)</f>
        <v>0</v>
      </c>
      <c r="BL770" s="19" t="s">
        <v>261</v>
      </c>
      <c r="BM770" s="157" t="s">
        <v>1221</v>
      </c>
    </row>
    <row r="771" spans="1:47" s="2" customFormat="1" ht="12">
      <c r="A771" s="34"/>
      <c r="B771" s="35"/>
      <c r="C771" s="34"/>
      <c r="D771" s="159" t="s">
        <v>120</v>
      </c>
      <c r="E771" s="34"/>
      <c r="F771" s="160" t="s">
        <v>1220</v>
      </c>
      <c r="G771" s="34"/>
      <c r="H771" s="34"/>
      <c r="I771" s="161"/>
      <c r="J771" s="34"/>
      <c r="K771" s="34"/>
      <c r="L771" s="35"/>
      <c r="M771" s="162"/>
      <c r="N771" s="163"/>
      <c r="O771" s="55"/>
      <c r="P771" s="55"/>
      <c r="Q771" s="55"/>
      <c r="R771" s="55"/>
      <c r="S771" s="55"/>
      <c r="T771" s="56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T771" s="19" t="s">
        <v>120</v>
      </c>
      <c r="AU771" s="19" t="s">
        <v>81</v>
      </c>
    </row>
    <row r="772" spans="1:65" s="2" customFormat="1" ht="22.8">
      <c r="A772" s="34"/>
      <c r="B772" s="145"/>
      <c r="C772" s="146" t="s">
        <v>1222</v>
      </c>
      <c r="D772" s="146" t="s">
        <v>184</v>
      </c>
      <c r="E772" s="147" t="s">
        <v>1223</v>
      </c>
      <c r="F772" s="148" t="s">
        <v>1224</v>
      </c>
      <c r="G772" s="149" t="s">
        <v>113</v>
      </c>
      <c r="H772" s="150">
        <v>46.5</v>
      </c>
      <c r="I772" s="151"/>
      <c r="J772" s="152">
        <f>ROUND(I772*H772,2)</f>
        <v>0</v>
      </c>
      <c r="K772" s="148" t="s">
        <v>188</v>
      </c>
      <c r="L772" s="35"/>
      <c r="M772" s="153" t="s">
        <v>3</v>
      </c>
      <c r="N772" s="154" t="s">
        <v>43</v>
      </c>
      <c r="O772" s="55"/>
      <c r="P772" s="155">
        <f>O772*H772</f>
        <v>0</v>
      </c>
      <c r="Q772" s="155">
        <v>0.006</v>
      </c>
      <c r="R772" s="155">
        <f>Q772*H772</f>
        <v>0.279</v>
      </c>
      <c r="S772" s="155">
        <v>0</v>
      </c>
      <c r="T772" s="156">
        <f>S772*H772</f>
        <v>0</v>
      </c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R772" s="157" t="s">
        <v>261</v>
      </c>
      <c r="AT772" s="157" t="s">
        <v>184</v>
      </c>
      <c r="AU772" s="157" t="s">
        <v>81</v>
      </c>
      <c r="AY772" s="19" t="s">
        <v>182</v>
      </c>
      <c r="BE772" s="158">
        <f>IF(N772="základní",J772,0)</f>
        <v>0</v>
      </c>
      <c r="BF772" s="158">
        <f>IF(N772="snížená",J772,0)</f>
        <v>0</v>
      </c>
      <c r="BG772" s="158">
        <f>IF(N772="zákl. přenesená",J772,0)</f>
        <v>0</v>
      </c>
      <c r="BH772" s="158">
        <f>IF(N772="sníž. přenesená",J772,0)</f>
        <v>0</v>
      </c>
      <c r="BI772" s="158">
        <f>IF(N772="nulová",J772,0)</f>
        <v>0</v>
      </c>
      <c r="BJ772" s="19" t="s">
        <v>79</v>
      </c>
      <c r="BK772" s="158">
        <f>ROUND(I772*H772,2)</f>
        <v>0</v>
      </c>
      <c r="BL772" s="19" t="s">
        <v>261</v>
      </c>
      <c r="BM772" s="157" t="s">
        <v>1225</v>
      </c>
    </row>
    <row r="773" spans="1:47" s="2" customFormat="1" ht="19.2">
      <c r="A773" s="34"/>
      <c r="B773" s="35"/>
      <c r="C773" s="34"/>
      <c r="D773" s="159" t="s">
        <v>120</v>
      </c>
      <c r="E773" s="34"/>
      <c r="F773" s="160" t="s">
        <v>1224</v>
      </c>
      <c r="G773" s="34"/>
      <c r="H773" s="34"/>
      <c r="I773" s="161"/>
      <c r="J773" s="34"/>
      <c r="K773" s="34"/>
      <c r="L773" s="35"/>
      <c r="M773" s="162"/>
      <c r="N773" s="163"/>
      <c r="O773" s="55"/>
      <c r="P773" s="55"/>
      <c r="Q773" s="55"/>
      <c r="R773" s="55"/>
      <c r="S773" s="55"/>
      <c r="T773" s="56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T773" s="19" t="s">
        <v>120</v>
      </c>
      <c r="AU773" s="19" t="s">
        <v>81</v>
      </c>
    </row>
    <row r="774" spans="2:51" s="13" customFormat="1" ht="12">
      <c r="B774" s="164"/>
      <c r="D774" s="159" t="s">
        <v>191</v>
      </c>
      <c r="E774" s="165" t="s">
        <v>3</v>
      </c>
      <c r="F774" s="166" t="s">
        <v>1226</v>
      </c>
      <c r="H774" s="167">
        <v>46.5</v>
      </c>
      <c r="I774" s="168"/>
      <c r="L774" s="164"/>
      <c r="M774" s="169"/>
      <c r="N774" s="170"/>
      <c r="O774" s="170"/>
      <c r="P774" s="170"/>
      <c r="Q774" s="170"/>
      <c r="R774" s="170"/>
      <c r="S774" s="170"/>
      <c r="T774" s="171"/>
      <c r="AT774" s="165" t="s">
        <v>191</v>
      </c>
      <c r="AU774" s="165" t="s">
        <v>81</v>
      </c>
      <c r="AV774" s="13" t="s">
        <v>81</v>
      </c>
      <c r="AW774" s="13" t="s">
        <v>33</v>
      </c>
      <c r="AX774" s="13" t="s">
        <v>79</v>
      </c>
      <c r="AY774" s="165" t="s">
        <v>182</v>
      </c>
    </row>
    <row r="775" spans="1:65" s="2" customFormat="1" ht="16.5" customHeight="1">
      <c r="A775" s="34"/>
      <c r="B775" s="145"/>
      <c r="C775" s="180" t="s">
        <v>1227</v>
      </c>
      <c r="D775" s="180" t="s">
        <v>232</v>
      </c>
      <c r="E775" s="181" t="s">
        <v>1228</v>
      </c>
      <c r="F775" s="182" t="s">
        <v>1229</v>
      </c>
      <c r="G775" s="183" t="s">
        <v>113</v>
      </c>
      <c r="H775" s="184">
        <v>51.15</v>
      </c>
      <c r="I775" s="185"/>
      <c r="J775" s="186">
        <f>ROUND(I775*H775,2)</f>
        <v>0</v>
      </c>
      <c r="K775" s="182" t="s">
        <v>188</v>
      </c>
      <c r="L775" s="187"/>
      <c r="M775" s="188" t="s">
        <v>3</v>
      </c>
      <c r="N775" s="189" t="s">
        <v>43</v>
      </c>
      <c r="O775" s="55"/>
      <c r="P775" s="155">
        <f>O775*H775</f>
        <v>0</v>
      </c>
      <c r="Q775" s="155">
        <v>0.0118</v>
      </c>
      <c r="R775" s="155">
        <f>Q775*H775</f>
        <v>0.6035699999999999</v>
      </c>
      <c r="S775" s="155">
        <v>0</v>
      </c>
      <c r="T775" s="156">
        <f>S775*H775</f>
        <v>0</v>
      </c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R775" s="157" t="s">
        <v>347</v>
      </c>
      <c r="AT775" s="157" t="s">
        <v>232</v>
      </c>
      <c r="AU775" s="157" t="s">
        <v>81</v>
      </c>
      <c r="AY775" s="19" t="s">
        <v>182</v>
      </c>
      <c r="BE775" s="158">
        <f>IF(N775="základní",J775,0)</f>
        <v>0</v>
      </c>
      <c r="BF775" s="158">
        <f>IF(N775="snížená",J775,0)</f>
        <v>0</v>
      </c>
      <c r="BG775" s="158">
        <f>IF(N775="zákl. přenesená",J775,0)</f>
        <v>0</v>
      </c>
      <c r="BH775" s="158">
        <f>IF(N775="sníž. přenesená",J775,0)</f>
        <v>0</v>
      </c>
      <c r="BI775" s="158">
        <f>IF(N775="nulová",J775,0)</f>
        <v>0</v>
      </c>
      <c r="BJ775" s="19" t="s">
        <v>79</v>
      </c>
      <c r="BK775" s="158">
        <f>ROUND(I775*H775,2)</f>
        <v>0</v>
      </c>
      <c r="BL775" s="19" t="s">
        <v>261</v>
      </c>
      <c r="BM775" s="157" t="s">
        <v>1230</v>
      </c>
    </row>
    <row r="776" spans="1:47" s="2" customFormat="1" ht="12">
      <c r="A776" s="34"/>
      <c r="B776" s="35"/>
      <c r="C776" s="34"/>
      <c r="D776" s="159" t="s">
        <v>120</v>
      </c>
      <c r="E776" s="34"/>
      <c r="F776" s="160" t="s">
        <v>1229</v>
      </c>
      <c r="G776" s="34"/>
      <c r="H776" s="34"/>
      <c r="I776" s="161"/>
      <c r="J776" s="34"/>
      <c r="K776" s="34"/>
      <c r="L776" s="35"/>
      <c r="M776" s="162"/>
      <c r="N776" s="163"/>
      <c r="O776" s="55"/>
      <c r="P776" s="55"/>
      <c r="Q776" s="55"/>
      <c r="R776" s="55"/>
      <c r="S776" s="55"/>
      <c r="T776" s="56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T776" s="19" t="s">
        <v>120</v>
      </c>
      <c r="AU776" s="19" t="s">
        <v>81</v>
      </c>
    </row>
    <row r="777" spans="2:51" s="13" customFormat="1" ht="12">
      <c r="B777" s="164"/>
      <c r="D777" s="159" t="s">
        <v>191</v>
      </c>
      <c r="E777" s="165" t="s">
        <v>3</v>
      </c>
      <c r="F777" s="166" t="s">
        <v>1231</v>
      </c>
      <c r="H777" s="167">
        <v>51.15</v>
      </c>
      <c r="I777" s="168"/>
      <c r="L777" s="164"/>
      <c r="M777" s="169"/>
      <c r="N777" s="170"/>
      <c r="O777" s="170"/>
      <c r="P777" s="170"/>
      <c r="Q777" s="170"/>
      <c r="R777" s="170"/>
      <c r="S777" s="170"/>
      <c r="T777" s="171"/>
      <c r="AT777" s="165" t="s">
        <v>191</v>
      </c>
      <c r="AU777" s="165" t="s">
        <v>81</v>
      </c>
      <c r="AV777" s="13" t="s">
        <v>81</v>
      </c>
      <c r="AW777" s="13" t="s">
        <v>33</v>
      </c>
      <c r="AX777" s="13" t="s">
        <v>79</v>
      </c>
      <c r="AY777" s="165" t="s">
        <v>182</v>
      </c>
    </row>
    <row r="778" spans="1:65" s="2" customFormat="1" ht="22.8">
      <c r="A778" s="34"/>
      <c r="B778" s="145"/>
      <c r="C778" s="146" t="s">
        <v>1232</v>
      </c>
      <c r="D778" s="146" t="s">
        <v>184</v>
      </c>
      <c r="E778" s="147" t="s">
        <v>1233</v>
      </c>
      <c r="F778" s="148" t="s">
        <v>1234</v>
      </c>
      <c r="G778" s="149" t="s">
        <v>679</v>
      </c>
      <c r="H778" s="198"/>
      <c r="I778" s="151"/>
      <c r="J778" s="152">
        <f>ROUND(I778*H778,2)</f>
        <v>0</v>
      </c>
      <c r="K778" s="148" t="s">
        <v>188</v>
      </c>
      <c r="L778" s="35"/>
      <c r="M778" s="153" t="s">
        <v>3</v>
      </c>
      <c r="N778" s="154" t="s">
        <v>43</v>
      </c>
      <c r="O778" s="55"/>
      <c r="P778" s="155">
        <f>O778*H778</f>
        <v>0</v>
      </c>
      <c r="Q778" s="155">
        <v>0</v>
      </c>
      <c r="R778" s="155">
        <f>Q778*H778</f>
        <v>0</v>
      </c>
      <c r="S778" s="155">
        <v>0</v>
      </c>
      <c r="T778" s="156">
        <f>S778*H778</f>
        <v>0</v>
      </c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R778" s="157" t="s">
        <v>261</v>
      </c>
      <c r="AT778" s="157" t="s">
        <v>184</v>
      </c>
      <c r="AU778" s="157" t="s">
        <v>81</v>
      </c>
      <c r="AY778" s="19" t="s">
        <v>182</v>
      </c>
      <c r="BE778" s="158">
        <f>IF(N778="základní",J778,0)</f>
        <v>0</v>
      </c>
      <c r="BF778" s="158">
        <f>IF(N778="snížená",J778,0)</f>
        <v>0</v>
      </c>
      <c r="BG778" s="158">
        <f>IF(N778="zákl. přenesená",J778,0)</f>
        <v>0</v>
      </c>
      <c r="BH778" s="158">
        <f>IF(N778="sníž. přenesená",J778,0)</f>
        <v>0</v>
      </c>
      <c r="BI778" s="158">
        <f>IF(N778="nulová",J778,0)</f>
        <v>0</v>
      </c>
      <c r="BJ778" s="19" t="s">
        <v>79</v>
      </c>
      <c r="BK778" s="158">
        <f>ROUND(I778*H778,2)</f>
        <v>0</v>
      </c>
      <c r="BL778" s="19" t="s">
        <v>261</v>
      </c>
      <c r="BM778" s="157" t="s">
        <v>1235</v>
      </c>
    </row>
    <row r="779" spans="1:47" s="2" customFormat="1" ht="19.2">
      <c r="A779" s="34"/>
      <c r="B779" s="35"/>
      <c r="C779" s="34"/>
      <c r="D779" s="159" t="s">
        <v>120</v>
      </c>
      <c r="E779" s="34"/>
      <c r="F779" s="160" t="s">
        <v>1234</v>
      </c>
      <c r="G779" s="34"/>
      <c r="H779" s="34"/>
      <c r="I779" s="161"/>
      <c r="J779" s="34"/>
      <c r="K779" s="34"/>
      <c r="L779" s="35"/>
      <c r="M779" s="162"/>
      <c r="N779" s="163"/>
      <c r="O779" s="55"/>
      <c r="P779" s="55"/>
      <c r="Q779" s="55"/>
      <c r="R779" s="55"/>
      <c r="S779" s="55"/>
      <c r="T779" s="56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T779" s="19" t="s">
        <v>120</v>
      </c>
      <c r="AU779" s="19" t="s">
        <v>81</v>
      </c>
    </row>
    <row r="780" spans="2:63" s="12" customFormat="1" ht="22.95" customHeight="1">
      <c r="B780" s="132"/>
      <c r="D780" s="133" t="s">
        <v>71</v>
      </c>
      <c r="E780" s="143" t="s">
        <v>1236</v>
      </c>
      <c r="F780" s="143" t="s">
        <v>1237</v>
      </c>
      <c r="I780" s="135"/>
      <c r="J780" s="144">
        <f>BK780</f>
        <v>0</v>
      </c>
      <c r="L780" s="132"/>
      <c r="M780" s="137"/>
      <c r="N780" s="138"/>
      <c r="O780" s="138"/>
      <c r="P780" s="139">
        <f>SUM(P781:P801)</f>
        <v>0</v>
      </c>
      <c r="Q780" s="138"/>
      <c r="R780" s="139">
        <f>SUM(R781:R801)</f>
        <v>0.20118262</v>
      </c>
      <c r="S780" s="138"/>
      <c r="T780" s="140">
        <f>SUM(T781:T801)</f>
        <v>0</v>
      </c>
      <c r="AR780" s="133" t="s">
        <v>81</v>
      </c>
      <c r="AT780" s="141" t="s">
        <v>71</v>
      </c>
      <c r="AU780" s="141" t="s">
        <v>79</v>
      </c>
      <c r="AY780" s="133" t="s">
        <v>182</v>
      </c>
      <c r="BK780" s="142">
        <f>SUM(BK781:BK801)</f>
        <v>0</v>
      </c>
    </row>
    <row r="781" spans="1:65" s="2" customFormat="1" ht="22.8">
      <c r="A781" s="34"/>
      <c r="B781" s="145"/>
      <c r="C781" s="146" t="s">
        <v>1238</v>
      </c>
      <c r="D781" s="146" t="s">
        <v>184</v>
      </c>
      <c r="E781" s="147" t="s">
        <v>1239</v>
      </c>
      <c r="F781" s="148" t="s">
        <v>1240</v>
      </c>
      <c r="G781" s="149" t="s">
        <v>113</v>
      </c>
      <c r="H781" s="150">
        <v>148.768</v>
      </c>
      <c r="I781" s="151"/>
      <c r="J781" s="152">
        <f>ROUND(I781*H781,2)</f>
        <v>0</v>
      </c>
      <c r="K781" s="148" t="s">
        <v>188</v>
      </c>
      <c r="L781" s="35"/>
      <c r="M781" s="153" t="s">
        <v>3</v>
      </c>
      <c r="N781" s="154" t="s">
        <v>43</v>
      </c>
      <c r="O781" s="55"/>
      <c r="P781" s="155">
        <f>O781*H781</f>
        <v>0</v>
      </c>
      <c r="Q781" s="155">
        <v>0.00014</v>
      </c>
      <c r="R781" s="155">
        <f>Q781*H781</f>
        <v>0.02082752</v>
      </c>
      <c r="S781" s="155">
        <v>0</v>
      </c>
      <c r="T781" s="156">
        <f>S781*H781</f>
        <v>0</v>
      </c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R781" s="157" t="s">
        <v>261</v>
      </c>
      <c r="AT781" s="157" t="s">
        <v>184</v>
      </c>
      <c r="AU781" s="157" t="s">
        <v>81</v>
      </c>
      <c r="AY781" s="19" t="s">
        <v>182</v>
      </c>
      <c r="BE781" s="158">
        <f>IF(N781="základní",J781,0)</f>
        <v>0</v>
      </c>
      <c r="BF781" s="158">
        <f>IF(N781="snížená",J781,0)</f>
        <v>0</v>
      </c>
      <c r="BG781" s="158">
        <f>IF(N781="zákl. přenesená",J781,0)</f>
        <v>0</v>
      </c>
      <c r="BH781" s="158">
        <f>IF(N781="sníž. přenesená",J781,0)</f>
        <v>0</v>
      </c>
      <c r="BI781" s="158">
        <f>IF(N781="nulová",J781,0)</f>
        <v>0</v>
      </c>
      <c r="BJ781" s="19" t="s">
        <v>79</v>
      </c>
      <c r="BK781" s="158">
        <f>ROUND(I781*H781,2)</f>
        <v>0</v>
      </c>
      <c r="BL781" s="19" t="s">
        <v>261</v>
      </c>
      <c r="BM781" s="157" t="s">
        <v>1241</v>
      </c>
    </row>
    <row r="782" spans="1:47" s="2" customFormat="1" ht="19.2">
      <c r="A782" s="34"/>
      <c r="B782" s="35"/>
      <c r="C782" s="34"/>
      <c r="D782" s="159" t="s">
        <v>120</v>
      </c>
      <c r="E782" s="34"/>
      <c r="F782" s="160" t="s">
        <v>1240</v>
      </c>
      <c r="G782" s="34"/>
      <c r="H782" s="34"/>
      <c r="I782" s="161"/>
      <c r="J782" s="34"/>
      <c r="K782" s="34"/>
      <c r="L782" s="35"/>
      <c r="M782" s="162"/>
      <c r="N782" s="163"/>
      <c r="O782" s="55"/>
      <c r="P782" s="55"/>
      <c r="Q782" s="55"/>
      <c r="R782" s="55"/>
      <c r="S782" s="55"/>
      <c r="T782" s="56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T782" s="19" t="s">
        <v>120</v>
      </c>
      <c r="AU782" s="19" t="s">
        <v>81</v>
      </c>
    </row>
    <row r="783" spans="2:51" s="13" customFormat="1" ht="12">
      <c r="B783" s="164"/>
      <c r="D783" s="159" t="s">
        <v>191</v>
      </c>
      <c r="E783" s="165" t="s">
        <v>3</v>
      </c>
      <c r="F783" s="166" t="s">
        <v>1242</v>
      </c>
      <c r="H783" s="167">
        <v>10.976</v>
      </c>
      <c r="I783" s="168"/>
      <c r="L783" s="164"/>
      <c r="M783" s="169"/>
      <c r="N783" s="170"/>
      <c r="O783" s="170"/>
      <c r="P783" s="170"/>
      <c r="Q783" s="170"/>
      <c r="R783" s="170"/>
      <c r="S783" s="170"/>
      <c r="T783" s="171"/>
      <c r="AT783" s="165" t="s">
        <v>191</v>
      </c>
      <c r="AU783" s="165" t="s">
        <v>81</v>
      </c>
      <c r="AV783" s="13" t="s">
        <v>81</v>
      </c>
      <c r="AW783" s="13" t="s">
        <v>33</v>
      </c>
      <c r="AX783" s="13" t="s">
        <v>72</v>
      </c>
      <c r="AY783" s="165" t="s">
        <v>182</v>
      </c>
    </row>
    <row r="784" spans="2:51" s="13" customFormat="1" ht="12">
      <c r="B784" s="164"/>
      <c r="D784" s="159" t="s">
        <v>191</v>
      </c>
      <c r="E784" s="165" t="s">
        <v>3</v>
      </c>
      <c r="F784" s="166" t="s">
        <v>1243</v>
      </c>
      <c r="H784" s="167">
        <v>22.8</v>
      </c>
      <c r="I784" s="168"/>
      <c r="L784" s="164"/>
      <c r="M784" s="169"/>
      <c r="N784" s="170"/>
      <c r="O784" s="170"/>
      <c r="P784" s="170"/>
      <c r="Q784" s="170"/>
      <c r="R784" s="170"/>
      <c r="S784" s="170"/>
      <c r="T784" s="171"/>
      <c r="AT784" s="165" t="s">
        <v>191</v>
      </c>
      <c r="AU784" s="165" t="s">
        <v>81</v>
      </c>
      <c r="AV784" s="13" t="s">
        <v>81</v>
      </c>
      <c r="AW784" s="13" t="s">
        <v>33</v>
      </c>
      <c r="AX784" s="13" t="s">
        <v>72</v>
      </c>
      <c r="AY784" s="165" t="s">
        <v>182</v>
      </c>
    </row>
    <row r="785" spans="2:51" s="13" customFormat="1" ht="12">
      <c r="B785" s="164"/>
      <c r="D785" s="159" t="s">
        <v>191</v>
      </c>
      <c r="E785" s="165" t="s">
        <v>3</v>
      </c>
      <c r="F785" s="166" t="s">
        <v>1244</v>
      </c>
      <c r="H785" s="167">
        <v>6.84</v>
      </c>
      <c r="I785" s="168"/>
      <c r="L785" s="164"/>
      <c r="M785" s="169"/>
      <c r="N785" s="170"/>
      <c r="O785" s="170"/>
      <c r="P785" s="170"/>
      <c r="Q785" s="170"/>
      <c r="R785" s="170"/>
      <c r="S785" s="170"/>
      <c r="T785" s="171"/>
      <c r="AT785" s="165" t="s">
        <v>191</v>
      </c>
      <c r="AU785" s="165" t="s">
        <v>81</v>
      </c>
      <c r="AV785" s="13" t="s">
        <v>81</v>
      </c>
      <c r="AW785" s="13" t="s">
        <v>33</v>
      </c>
      <c r="AX785" s="13" t="s">
        <v>72</v>
      </c>
      <c r="AY785" s="165" t="s">
        <v>182</v>
      </c>
    </row>
    <row r="786" spans="2:51" s="13" customFormat="1" ht="12">
      <c r="B786" s="164"/>
      <c r="D786" s="159" t="s">
        <v>191</v>
      </c>
      <c r="E786" s="165" t="s">
        <v>3</v>
      </c>
      <c r="F786" s="166" t="s">
        <v>1245</v>
      </c>
      <c r="H786" s="167">
        <v>11.352</v>
      </c>
      <c r="I786" s="168"/>
      <c r="L786" s="164"/>
      <c r="M786" s="169"/>
      <c r="N786" s="170"/>
      <c r="O786" s="170"/>
      <c r="P786" s="170"/>
      <c r="Q786" s="170"/>
      <c r="R786" s="170"/>
      <c r="S786" s="170"/>
      <c r="T786" s="171"/>
      <c r="AT786" s="165" t="s">
        <v>191</v>
      </c>
      <c r="AU786" s="165" t="s">
        <v>81</v>
      </c>
      <c r="AV786" s="13" t="s">
        <v>81</v>
      </c>
      <c r="AW786" s="13" t="s">
        <v>33</v>
      </c>
      <c r="AX786" s="13" t="s">
        <v>72</v>
      </c>
      <c r="AY786" s="165" t="s">
        <v>182</v>
      </c>
    </row>
    <row r="787" spans="2:51" s="13" customFormat="1" ht="12">
      <c r="B787" s="164"/>
      <c r="D787" s="159" t="s">
        <v>191</v>
      </c>
      <c r="E787" s="165" t="s">
        <v>3</v>
      </c>
      <c r="F787" s="166" t="s">
        <v>1246</v>
      </c>
      <c r="H787" s="167">
        <v>96.8</v>
      </c>
      <c r="I787" s="168"/>
      <c r="L787" s="164"/>
      <c r="M787" s="169"/>
      <c r="N787" s="170"/>
      <c r="O787" s="170"/>
      <c r="P787" s="170"/>
      <c r="Q787" s="170"/>
      <c r="R787" s="170"/>
      <c r="S787" s="170"/>
      <c r="T787" s="171"/>
      <c r="AT787" s="165" t="s">
        <v>191</v>
      </c>
      <c r="AU787" s="165" t="s">
        <v>81</v>
      </c>
      <c r="AV787" s="13" t="s">
        <v>81</v>
      </c>
      <c r="AW787" s="13" t="s">
        <v>33</v>
      </c>
      <c r="AX787" s="13" t="s">
        <v>72</v>
      </c>
      <c r="AY787" s="165" t="s">
        <v>182</v>
      </c>
    </row>
    <row r="788" spans="2:51" s="14" customFormat="1" ht="12">
      <c r="B788" s="172"/>
      <c r="D788" s="159" t="s">
        <v>191</v>
      </c>
      <c r="E788" s="173" t="s">
        <v>3</v>
      </c>
      <c r="F788" s="174" t="s">
        <v>211</v>
      </c>
      <c r="H788" s="175">
        <v>148.768</v>
      </c>
      <c r="I788" s="176"/>
      <c r="L788" s="172"/>
      <c r="M788" s="177"/>
      <c r="N788" s="178"/>
      <c r="O788" s="178"/>
      <c r="P788" s="178"/>
      <c r="Q788" s="178"/>
      <c r="R788" s="178"/>
      <c r="S788" s="178"/>
      <c r="T788" s="179"/>
      <c r="AT788" s="173" t="s">
        <v>191</v>
      </c>
      <c r="AU788" s="173" t="s">
        <v>81</v>
      </c>
      <c r="AV788" s="14" t="s">
        <v>189</v>
      </c>
      <c r="AW788" s="14" t="s">
        <v>33</v>
      </c>
      <c r="AX788" s="14" t="s">
        <v>79</v>
      </c>
      <c r="AY788" s="173" t="s">
        <v>182</v>
      </c>
    </row>
    <row r="789" spans="1:65" s="2" customFormat="1" ht="16.5" customHeight="1">
      <c r="A789" s="34"/>
      <c r="B789" s="145"/>
      <c r="C789" s="146" t="s">
        <v>1247</v>
      </c>
      <c r="D789" s="146" t="s">
        <v>184</v>
      </c>
      <c r="E789" s="147" t="s">
        <v>1248</v>
      </c>
      <c r="F789" s="148" t="s">
        <v>1249</v>
      </c>
      <c r="G789" s="149" t="s">
        <v>113</v>
      </c>
      <c r="H789" s="150">
        <v>48.2</v>
      </c>
      <c r="I789" s="151"/>
      <c r="J789" s="152">
        <f>ROUND(I789*H789,2)</f>
        <v>0</v>
      </c>
      <c r="K789" s="148" t="s">
        <v>188</v>
      </c>
      <c r="L789" s="35"/>
      <c r="M789" s="153" t="s">
        <v>3</v>
      </c>
      <c r="N789" s="154" t="s">
        <v>43</v>
      </c>
      <c r="O789" s="55"/>
      <c r="P789" s="155">
        <f>O789*H789</f>
        <v>0</v>
      </c>
      <c r="Q789" s="155">
        <v>0.00034</v>
      </c>
      <c r="R789" s="155">
        <f>Q789*H789</f>
        <v>0.016388000000000003</v>
      </c>
      <c r="S789" s="155">
        <v>0</v>
      </c>
      <c r="T789" s="156">
        <f>S789*H789</f>
        <v>0</v>
      </c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R789" s="157" t="s">
        <v>261</v>
      </c>
      <c r="AT789" s="157" t="s">
        <v>184</v>
      </c>
      <c r="AU789" s="157" t="s">
        <v>81</v>
      </c>
      <c r="AY789" s="19" t="s">
        <v>182</v>
      </c>
      <c r="BE789" s="158">
        <f>IF(N789="základní",J789,0)</f>
        <v>0</v>
      </c>
      <c r="BF789" s="158">
        <f>IF(N789="snížená",J789,0)</f>
        <v>0</v>
      </c>
      <c r="BG789" s="158">
        <f>IF(N789="zákl. přenesená",J789,0)</f>
        <v>0</v>
      </c>
      <c r="BH789" s="158">
        <f>IF(N789="sníž. přenesená",J789,0)</f>
        <v>0</v>
      </c>
      <c r="BI789" s="158">
        <f>IF(N789="nulová",J789,0)</f>
        <v>0</v>
      </c>
      <c r="BJ789" s="19" t="s">
        <v>79</v>
      </c>
      <c r="BK789" s="158">
        <f>ROUND(I789*H789,2)</f>
        <v>0</v>
      </c>
      <c r="BL789" s="19" t="s">
        <v>261</v>
      </c>
      <c r="BM789" s="157" t="s">
        <v>1250</v>
      </c>
    </row>
    <row r="790" spans="1:47" s="2" customFormat="1" ht="12">
      <c r="A790" s="34"/>
      <c r="B790" s="35"/>
      <c r="C790" s="34"/>
      <c r="D790" s="159" t="s">
        <v>120</v>
      </c>
      <c r="E790" s="34"/>
      <c r="F790" s="160" t="s">
        <v>1249</v>
      </c>
      <c r="G790" s="34"/>
      <c r="H790" s="34"/>
      <c r="I790" s="161"/>
      <c r="J790" s="34"/>
      <c r="K790" s="34"/>
      <c r="L790" s="35"/>
      <c r="M790" s="162"/>
      <c r="N790" s="163"/>
      <c r="O790" s="55"/>
      <c r="P790" s="55"/>
      <c r="Q790" s="55"/>
      <c r="R790" s="55"/>
      <c r="S790" s="55"/>
      <c r="T790" s="56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T790" s="19" t="s">
        <v>120</v>
      </c>
      <c r="AU790" s="19" t="s">
        <v>81</v>
      </c>
    </row>
    <row r="791" spans="2:51" s="13" customFormat="1" ht="12">
      <c r="B791" s="164"/>
      <c r="D791" s="159" t="s">
        <v>191</v>
      </c>
      <c r="E791" s="165" t="s">
        <v>3</v>
      </c>
      <c r="F791" s="166" t="s">
        <v>935</v>
      </c>
      <c r="H791" s="167">
        <v>17.6</v>
      </c>
      <c r="I791" s="168"/>
      <c r="L791" s="164"/>
      <c r="M791" s="169"/>
      <c r="N791" s="170"/>
      <c r="O791" s="170"/>
      <c r="P791" s="170"/>
      <c r="Q791" s="170"/>
      <c r="R791" s="170"/>
      <c r="S791" s="170"/>
      <c r="T791" s="171"/>
      <c r="AT791" s="165" t="s">
        <v>191</v>
      </c>
      <c r="AU791" s="165" t="s">
        <v>81</v>
      </c>
      <c r="AV791" s="13" t="s">
        <v>81</v>
      </c>
      <c r="AW791" s="13" t="s">
        <v>33</v>
      </c>
      <c r="AX791" s="13" t="s">
        <v>72</v>
      </c>
      <c r="AY791" s="165" t="s">
        <v>182</v>
      </c>
    </row>
    <row r="792" spans="2:51" s="13" customFormat="1" ht="12">
      <c r="B792" s="164"/>
      <c r="D792" s="159" t="s">
        <v>191</v>
      </c>
      <c r="E792" s="165" t="s">
        <v>3</v>
      </c>
      <c r="F792" s="166" t="s">
        <v>1251</v>
      </c>
      <c r="H792" s="167">
        <v>30.6</v>
      </c>
      <c r="I792" s="168"/>
      <c r="L792" s="164"/>
      <c r="M792" s="169"/>
      <c r="N792" s="170"/>
      <c r="O792" s="170"/>
      <c r="P792" s="170"/>
      <c r="Q792" s="170"/>
      <c r="R792" s="170"/>
      <c r="S792" s="170"/>
      <c r="T792" s="171"/>
      <c r="AT792" s="165" t="s">
        <v>191</v>
      </c>
      <c r="AU792" s="165" t="s">
        <v>81</v>
      </c>
      <c r="AV792" s="13" t="s">
        <v>81</v>
      </c>
      <c r="AW792" s="13" t="s">
        <v>33</v>
      </c>
      <c r="AX792" s="13" t="s">
        <v>72</v>
      </c>
      <c r="AY792" s="165" t="s">
        <v>182</v>
      </c>
    </row>
    <row r="793" spans="2:51" s="14" customFormat="1" ht="12">
      <c r="B793" s="172"/>
      <c r="D793" s="159" t="s">
        <v>191</v>
      </c>
      <c r="E793" s="173" t="s">
        <v>3</v>
      </c>
      <c r="F793" s="174" t="s">
        <v>211</v>
      </c>
      <c r="H793" s="175">
        <v>48.2</v>
      </c>
      <c r="I793" s="176"/>
      <c r="L793" s="172"/>
      <c r="M793" s="177"/>
      <c r="N793" s="178"/>
      <c r="O793" s="178"/>
      <c r="P793" s="178"/>
      <c r="Q793" s="178"/>
      <c r="R793" s="178"/>
      <c r="S793" s="178"/>
      <c r="T793" s="179"/>
      <c r="AT793" s="173" t="s">
        <v>191</v>
      </c>
      <c r="AU793" s="173" t="s">
        <v>81</v>
      </c>
      <c r="AV793" s="14" t="s">
        <v>189</v>
      </c>
      <c r="AW793" s="14" t="s">
        <v>33</v>
      </c>
      <c r="AX793" s="14" t="s">
        <v>79</v>
      </c>
      <c r="AY793" s="173" t="s">
        <v>182</v>
      </c>
    </row>
    <row r="794" spans="1:65" s="2" customFormat="1" ht="22.8">
      <c r="A794" s="34"/>
      <c r="B794" s="145"/>
      <c r="C794" s="146" t="s">
        <v>1252</v>
      </c>
      <c r="D794" s="146" t="s">
        <v>184</v>
      </c>
      <c r="E794" s="147" t="s">
        <v>1253</v>
      </c>
      <c r="F794" s="148" t="s">
        <v>1254</v>
      </c>
      <c r="G794" s="149" t="s">
        <v>113</v>
      </c>
      <c r="H794" s="150">
        <v>496.87</v>
      </c>
      <c r="I794" s="151"/>
      <c r="J794" s="152">
        <f>ROUND(I794*H794,2)</f>
        <v>0</v>
      </c>
      <c r="K794" s="148" t="s">
        <v>188</v>
      </c>
      <c r="L794" s="35"/>
      <c r="M794" s="153" t="s">
        <v>3</v>
      </c>
      <c r="N794" s="154" t="s">
        <v>43</v>
      </c>
      <c r="O794" s="55"/>
      <c r="P794" s="155">
        <f>O794*H794</f>
        <v>0</v>
      </c>
      <c r="Q794" s="155">
        <v>0.00033</v>
      </c>
      <c r="R794" s="155">
        <f>Q794*H794</f>
        <v>0.1639671</v>
      </c>
      <c r="S794" s="155">
        <v>0</v>
      </c>
      <c r="T794" s="156">
        <f>S794*H794</f>
        <v>0</v>
      </c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R794" s="157" t="s">
        <v>261</v>
      </c>
      <c r="AT794" s="157" t="s">
        <v>184</v>
      </c>
      <c r="AU794" s="157" t="s">
        <v>81</v>
      </c>
      <c r="AY794" s="19" t="s">
        <v>182</v>
      </c>
      <c r="BE794" s="158">
        <f>IF(N794="základní",J794,0)</f>
        <v>0</v>
      </c>
      <c r="BF794" s="158">
        <f>IF(N794="snížená",J794,0)</f>
        <v>0</v>
      </c>
      <c r="BG794" s="158">
        <f>IF(N794="zákl. přenesená",J794,0)</f>
        <v>0</v>
      </c>
      <c r="BH794" s="158">
        <f>IF(N794="sníž. přenesená",J794,0)</f>
        <v>0</v>
      </c>
      <c r="BI794" s="158">
        <f>IF(N794="nulová",J794,0)</f>
        <v>0</v>
      </c>
      <c r="BJ794" s="19" t="s">
        <v>79</v>
      </c>
      <c r="BK794" s="158">
        <f>ROUND(I794*H794,2)</f>
        <v>0</v>
      </c>
      <c r="BL794" s="19" t="s">
        <v>261</v>
      </c>
      <c r="BM794" s="157" t="s">
        <v>1255</v>
      </c>
    </row>
    <row r="795" spans="1:47" s="2" customFormat="1" ht="19.2">
      <c r="A795" s="34"/>
      <c r="B795" s="35"/>
      <c r="C795" s="34"/>
      <c r="D795" s="159" t="s">
        <v>120</v>
      </c>
      <c r="E795" s="34"/>
      <c r="F795" s="160" t="s">
        <v>1254</v>
      </c>
      <c r="G795" s="34"/>
      <c r="H795" s="34"/>
      <c r="I795" s="161"/>
      <c r="J795" s="34"/>
      <c r="K795" s="34"/>
      <c r="L795" s="35"/>
      <c r="M795" s="162"/>
      <c r="N795" s="163"/>
      <c r="O795" s="55"/>
      <c r="P795" s="55"/>
      <c r="Q795" s="55"/>
      <c r="R795" s="55"/>
      <c r="S795" s="55"/>
      <c r="T795" s="56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T795" s="19" t="s">
        <v>120</v>
      </c>
      <c r="AU795" s="19" t="s">
        <v>81</v>
      </c>
    </row>
    <row r="796" spans="2:51" s="15" customFormat="1" ht="12">
      <c r="B796" s="190"/>
      <c r="D796" s="159" t="s">
        <v>191</v>
      </c>
      <c r="E796" s="191" t="s">
        <v>3</v>
      </c>
      <c r="F796" s="192" t="s">
        <v>1256</v>
      </c>
      <c r="H796" s="191" t="s">
        <v>3</v>
      </c>
      <c r="I796" s="193"/>
      <c r="L796" s="190"/>
      <c r="M796" s="194"/>
      <c r="N796" s="195"/>
      <c r="O796" s="195"/>
      <c r="P796" s="195"/>
      <c r="Q796" s="195"/>
      <c r="R796" s="195"/>
      <c r="S796" s="195"/>
      <c r="T796" s="196"/>
      <c r="AT796" s="191" t="s">
        <v>191</v>
      </c>
      <c r="AU796" s="191" t="s">
        <v>81</v>
      </c>
      <c r="AV796" s="15" t="s">
        <v>79</v>
      </c>
      <c r="AW796" s="15" t="s">
        <v>33</v>
      </c>
      <c r="AX796" s="15" t="s">
        <v>72</v>
      </c>
      <c r="AY796" s="191" t="s">
        <v>182</v>
      </c>
    </row>
    <row r="797" spans="2:51" s="13" customFormat="1" ht="12">
      <c r="B797" s="164"/>
      <c r="D797" s="159" t="s">
        <v>191</v>
      </c>
      <c r="E797" s="165" t="s">
        <v>3</v>
      </c>
      <c r="F797" s="166" t="s">
        <v>1257</v>
      </c>
      <c r="H797" s="167">
        <v>75.6</v>
      </c>
      <c r="I797" s="168"/>
      <c r="L797" s="164"/>
      <c r="M797" s="169"/>
      <c r="N797" s="170"/>
      <c r="O797" s="170"/>
      <c r="P797" s="170"/>
      <c r="Q797" s="170"/>
      <c r="R797" s="170"/>
      <c r="S797" s="170"/>
      <c r="T797" s="171"/>
      <c r="AT797" s="165" t="s">
        <v>191</v>
      </c>
      <c r="AU797" s="165" t="s">
        <v>81</v>
      </c>
      <c r="AV797" s="13" t="s">
        <v>81</v>
      </c>
      <c r="AW797" s="13" t="s">
        <v>33</v>
      </c>
      <c r="AX797" s="13" t="s">
        <v>72</v>
      </c>
      <c r="AY797" s="165" t="s">
        <v>182</v>
      </c>
    </row>
    <row r="798" spans="2:51" s="13" customFormat="1" ht="12">
      <c r="B798" s="164"/>
      <c r="D798" s="159" t="s">
        <v>191</v>
      </c>
      <c r="E798" s="165" t="s">
        <v>3</v>
      </c>
      <c r="F798" s="166" t="s">
        <v>1258</v>
      </c>
      <c r="H798" s="167">
        <v>173.46</v>
      </c>
      <c r="I798" s="168"/>
      <c r="L798" s="164"/>
      <c r="M798" s="169"/>
      <c r="N798" s="170"/>
      <c r="O798" s="170"/>
      <c r="P798" s="170"/>
      <c r="Q798" s="170"/>
      <c r="R798" s="170"/>
      <c r="S798" s="170"/>
      <c r="T798" s="171"/>
      <c r="AT798" s="165" t="s">
        <v>191</v>
      </c>
      <c r="AU798" s="165" t="s">
        <v>81</v>
      </c>
      <c r="AV798" s="13" t="s">
        <v>81</v>
      </c>
      <c r="AW798" s="13" t="s">
        <v>33</v>
      </c>
      <c r="AX798" s="13" t="s">
        <v>72</v>
      </c>
      <c r="AY798" s="165" t="s">
        <v>182</v>
      </c>
    </row>
    <row r="799" spans="2:51" s="13" customFormat="1" ht="12">
      <c r="B799" s="164"/>
      <c r="D799" s="159" t="s">
        <v>191</v>
      </c>
      <c r="E799" s="165" t="s">
        <v>3</v>
      </c>
      <c r="F799" s="166" t="s">
        <v>397</v>
      </c>
      <c r="H799" s="167">
        <v>204.82</v>
      </c>
      <c r="I799" s="168"/>
      <c r="L799" s="164"/>
      <c r="M799" s="169"/>
      <c r="N799" s="170"/>
      <c r="O799" s="170"/>
      <c r="P799" s="170"/>
      <c r="Q799" s="170"/>
      <c r="R799" s="170"/>
      <c r="S799" s="170"/>
      <c r="T799" s="171"/>
      <c r="AT799" s="165" t="s">
        <v>191</v>
      </c>
      <c r="AU799" s="165" t="s">
        <v>81</v>
      </c>
      <c r="AV799" s="13" t="s">
        <v>81</v>
      </c>
      <c r="AW799" s="13" t="s">
        <v>33</v>
      </c>
      <c r="AX799" s="13" t="s">
        <v>72</v>
      </c>
      <c r="AY799" s="165" t="s">
        <v>182</v>
      </c>
    </row>
    <row r="800" spans="2:51" s="13" customFormat="1" ht="12">
      <c r="B800" s="164"/>
      <c r="D800" s="159" t="s">
        <v>191</v>
      </c>
      <c r="E800" s="165" t="s">
        <v>3</v>
      </c>
      <c r="F800" s="166" t="s">
        <v>398</v>
      </c>
      <c r="H800" s="167">
        <v>42.99</v>
      </c>
      <c r="I800" s="168"/>
      <c r="L800" s="164"/>
      <c r="M800" s="169"/>
      <c r="N800" s="170"/>
      <c r="O800" s="170"/>
      <c r="P800" s="170"/>
      <c r="Q800" s="170"/>
      <c r="R800" s="170"/>
      <c r="S800" s="170"/>
      <c r="T800" s="171"/>
      <c r="AT800" s="165" t="s">
        <v>191</v>
      </c>
      <c r="AU800" s="165" t="s">
        <v>81</v>
      </c>
      <c r="AV800" s="13" t="s">
        <v>81</v>
      </c>
      <c r="AW800" s="13" t="s">
        <v>33</v>
      </c>
      <c r="AX800" s="13" t="s">
        <v>72</v>
      </c>
      <c r="AY800" s="165" t="s">
        <v>182</v>
      </c>
    </row>
    <row r="801" spans="2:51" s="14" customFormat="1" ht="12">
      <c r="B801" s="172"/>
      <c r="D801" s="159" t="s">
        <v>191</v>
      </c>
      <c r="E801" s="173" t="s">
        <v>3</v>
      </c>
      <c r="F801" s="174" t="s">
        <v>211</v>
      </c>
      <c r="H801" s="175">
        <v>496.87</v>
      </c>
      <c r="I801" s="176"/>
      <c r="L801" s="172"/>
      <c r="M801" s="177"/>
      <c r="N801" s="178"/>
      <c r="O801" s="178"/>
      <c r="P801" s="178"/>
      <c r="Q801" s="178"/>
      <c r="R801" s="178"/>
      <c r="S801" s="178"/>
      <c r="T801" s="179"/>
      <c r="AT801" s="173" t="s">
        <v>191</v>
      </c>
      <c r="AU801" s="173" t="s">
        <v>81</v>
      </c>
      <c r="AV801" s="14" t="s">
        <v>189</v>
      </c>
      <c r="AW801" s="14" t="s">
        <v>33</v>
      </c>
      <c r="AX801" s="14" t="s">
        <v>79</v>
      </c>
      <c r="AY801" s="173" t="s">
        <v>182</v>
      </c>
    </row>
    <row r="802" spans="2:63" s="12" customFormat="1" ht="22.95" customHeight="1">
      <c r="B802" s="132"/>
      <c r="D802" s="133" t="s">
        <v>71</v>
      </c>
      <c r="E802" s="143" t="s">
        <v>1259</v>
      </c>
      <c r="F802" s="143" t="s">
        <v>1260</v>
      </c>
      <c r="I802" s="135"/>
      <c r="J802" s="144">
        <f>BK802</f>
        <v>0</v>
      </c>
      <c r="L802" s="132"/>
      <c r="M802" s="137"/>
      <c r="N802" s="138"/>
      <c r="O802" s="138"/>
      <c r="P802" s="139">
        <f>SUM(P803:P809)</f>
        <v>0</v>
      </c>
      <c r="Q802" s="138"/>
      <c r="R802" s="139">
        <f>SUM(R803:R809)</f>
        <v>0.0809692</v>
      </c>
      <c r="S802" s="138"/>
      <c r="T802" s="140">
        <f>SUM(T803:T809)</f>
        <v>0</v>
      </c>
      <c r="AR802" s="133" t="s">
        <v>81</v>
      </c>
      <c r="AT802" s="141" t="s">
        <v>71</v>
      </c>
      <c r="AU802" s="141" t="s">
        <v>79</v>
      </c>
      <c r="AY802" s="133" t="s">
        <v>182</v>
      </c>
      <c r="BK802" s="142">
        <f>SUM(BK803:BK809)</f>
        <v>0</v>
      </c>
    </row>
    <row r="803" spans="1:65" s="2" customFormat="1" ht="16.5" customHeight="1">
      <c r="A803" s="34"/>
      <c r="B803" s="145"/>
      <c r="C803" s="146" t="s">
        <v>1261</v>
      </c>
      <c r="D803" s="146" t="s">
        <v>184</v>
      </c>
      <c r="E803" s="147" t="s">
        <v>1262</v>
      </c>
      <c r="F803" s="148" t="s">
        <v>1263</v>
      </c>
      <c r="G803" s="149" t="s">
        <v>113</v>
      </c>
      <c r="H803" s="150">
        <v>176.02</v>
      </c>
      <c r="I803" s="151"/>
      <c r="J803" s="152">
        <f>ROUND(I803*H803,2)</f>
        <v>0</v>
      </c>
      <c r="K803" s="148" t="s">
        <v>188</v>
      </c>
      <c r="L803" s="35"/>
      <c r="M803" s="153" t="s">
        <v>3</v>
      </c>
      <c r="N803" s="154" t="s">
        <v>43</v>
      </c>
      <c r="O803" s="55"/>
      <c r="P803" s="155">
        <f>O803*H803</f>
        <v>0</v>
      </c>
      <c r="Q803" s="155">
        <v>0.0002</v>
      </c>
      <c r="R803" s="155">
        <f>Q803*H803</f>
        <v>0.035204000000000006</v>
      </c>
      <c r="S803" s="155">
        <v>0</v>
      </c>
      <c r="T803" s="156">
        <f>S803*H803</f>
        <v>0</v>
      </c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R803" s="157" t="s">
        <v>261</v>
      </c>
      <c r="AT803" s="157" t="s">
        <v>184</v>
      </c>
      <c r="AU803" s="157" t="s">
        <v>81</v>
      </c>
      <c r="AY803" s="19" t="s">
        <v>182</v>
      </c>
      <c r="BE803" s="158">
        <f>IF(N803="základní",J803,0)</f>
        <v>0</v>
      </c>
      <c r="BF803" s="158">
        <f>IF(N803="snížená",J803,0)</f>
        <v>0</v>
      </c>
      <c r="BG803" s="158">
        <f>IF(N803="zákl. přenesená",J803,0)</f>
        <v>0</v>
      </c>
      <c r="BH803" s="158">
        <f>IF(N803="sníž. přenesená",J803,0)</f>
        <v>0</v>
      </c>
      <c r="BI803" s="158">
        <f>IF(N803="nulová",J803,0)</f>
        <v>0</v>
      </c>
      <c r="BJ803" s="19" t="s">
        <v>79</v>
      </c>
      <c r="BK803" s="158">
        <f>ROUND(I803*H803,2)</f>
        <v>0</v>
      </c>
      <c r="BL803" s="19" t="s">
        <v>261</v>
      </c>
      <c r="BM803" s="157" t="s">
        <v>1264</v>
      </c>
    </row>
    <row r="804" spans="1:47" s="2" customFormat="1" ht="12">
      <c r="A804" s="34"/>
      <c r="B804" s="35"/>
      <c r="C804" s="34"/>
      <c r="D804" s="159" t="s">
        <v>120</v>
      </c>
      <c r="E804" s="34"/>
      <c r="F804" s="160" t="s">
        <v>1263</v>
      </c>
      <c r="G804" s="34"/>
      <c r="H804" s="34"/>
      <c r="I804" s="161"/>
      <c r="J804" s="34"/>
      <c r="K804" s="34"/>
      <c r="L804" s="35"/>
      <c r="M804" s="162"/>
      <c r="N804" s="163"/>
      <c r="O804" s="55"/>
      <c r="P804" s="55"/>
      <c r="Q804" s="55"/>
      <c r="R804" s="55"/>
      <c r="S804" s="55"/>
      <c r="T804" s="56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T804" s="19" t="s">
        <v>120</v>
      </c>
      <c r="AU804" s="19" t="s">
        <v>81</v>
      </c>
    </row>
    <row r="805" spans="1:65" s="2" customFormat="1" ht="22.8">
      <c r="A805" s="34"/>
      <c r="B805" s="145"/>
      <c r="C805" s="146" t="s">
        <v>1265</v>
      </c>
      <c r="D805" s="146" t="s">
        <v>184</v>
      </c>
      <c r="E805" s="147" t="s">
        <v>1266</v>
      </c>
      <c r="F805" s="148" t="s">
        <v>1267</v>
      </c>
      <c r="G805" s="149" t="s">
        <v>113</v>
      </c>
      <c r="H805" s="150">
        <v>176.02</v>
      </c>
      <c r="I805" s="151"/>
      <c r="J805" s="152">
        <f>ROUND(I805*H805,2)</f>
        <v>0</v>
      </c>
      <c r="K805" s="148" t="s">
        <v>188</v>
      </c>
      <c r="L805" s="35"/>
      <c r="M805" s="153" t="s">
        <v>3</v>
      </c>
      <c r="N805" s="154" t="s">
        <v>43</v>
      </c>
      <c r="O805" s="55"/>
      <c r="P805" s="155">
        <f>O805*H805</f>
        <v>0</v>
      </c>
      <c r="Q805" s="155">
        <v>0.00026</v>
      </c>
      <c r="R805" s="155">
        <f>Q805*H805</f>
        <v>0.0457652</v>
      </c>
      <c r="S805" s="155">
        <v>0</v>
      </c>
      <c r="T805" s="156">
        <f>S805*H805</f>
        <v>0</v>
      </c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R805" s="157" t="s">
        <v>261</v>
      </c>
      <c r="AT805" s="157" t="s">
        <v>184</v>
      </c>
      <c r="AU805" s="157" t="s">
        <v>81</v>
      </c>
      <c r="AY805" s="19" t="s">
        <v>182</v>
      </c>
      <c r="BE805" s="158">
        <f>IF(N805="základní",J805,0)</f>
        <v>0</v>
      </c>
      <c r="BF805" s="158">
        <f>IF(N805="snížená",J805,0)</f>
        <v>0</v>
      </c>
      <c r="BG805" s="158">
        <f>IF(N805="zákl. přenesená",J805,0)</f>
        <v>0</v>
      </c>
      <c r="BH805" s="158">
        <f>IF(N805="sníž. přenesená",J805,0)</f>
        <v>0</v>
      </c>
      <c r="BI805" s="158">
        <f>IF(N805="nulová",J805,0)</f>
        <v>0</v>
      </c>
      <c r="BJ805" s="19" t="s">
        <v>79</v>
      </c>
      <c r="BK805" s="158">
        <f>ROUND(I805*H805,2)</f>
        <v>0</v>
      </c>
      <c r="BL805" s="19" t="s">
        <v>261</v>
      </c>
      <c r="BM805" s="157" t="s">
        <v>1268</v>
      </c>
    </row>
    <row r="806" spans="1:47" s="2" customFormat="1" ht="19.2">
      <c r="A806" s="34"/>
      <c r="B806" s="35"/>
      <c r="C806" s="34"/>
      <c r="D806" s="159" t="s">
        <v>120</v>
      </c>
      <c r="E806" s="34"/>
      <c r="F806" s="160" t="s">
        <v>1267</v>
      </c>
      <c r="G806" s="34"/>
      <c r="H806" s="34"/>
      <c r="I806" s="161"/>
      <c r="J806" s="34"/>
      <c r="K806" s="34"/>
      <c r="L806" s="35"/>
      <c r="M806" s="162"/>
      <c r="N806" s="163"/>
      <c r="O806" s="55"/>
      <c r="P806" s="55"/>
      <c r="Q806" s="55"/>
      <c r="R806" s="55"/>
      <c r="S806" s="55"/>
      <c r="T806" s="56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T806" s="19" t="s">
        <v>120</v>
      </c>
      <c r="AU806" s="19" t="s">
        <v>81</v>
      </c>
    </row>
    <row r="807" spans="2:51" s="13" customFormat="1" ht="12">
      <c r="B807" s="164"/>
      <c r="D807" s="159" t="s">
        <v>191</v>
      </c>
      <c r="E807" s="165" t="s">
        <v>3</v>
      </c>
      <c r="F807" s="166" t="s">
        <v>1269</v>
      </c>
      <c r="H807" s="167">
        <v>22.18</v>
      </c>
      <c r="I807" s="168"/>
      <c r="L807" s="164"/>
      <c r="M807" s="169"/>
      <c r="N807" s="170"/>
      <c r="O807" s="170"/>
      <c r="P807" s="170"/>
      <c r="Q807" s="170"/>
      <c r="R807" s="170"/>
      <c r="S807" s="170"/>
      <c r="T807" s="171"/>
      <c r="AT807" s="165" t="s">
        <v>191</v>
      </c>
      <c r="AU807" s="165" t="s">
        <v>81</v>
      </c>
      <c r="AV807" s="13" t="s">
        <v>81</v>
      </c>
      <c r="AW807" s="13" t="s">
        <v>33</v>
      </c>
      <c r="AX807" s="13" t="s">
        <v>72</v>
      </c>
      <c r="AY807" s="165" t="s">
        <v>182</v>
      </c>
    </row>
    <row r="808" spans="2:51" s="13" customFormat="1" ht="12">
      <c r="B808" s="164"/>
      <c r="D808" s="159" t="s">
        <v>191</v>
      </c>
      <c r="E808" s="165" t="s">
        <v>3</v>
      </c>
      <c r="F808" s="166" t="s">
        <v>1270</v>
      </c>
      <c r="H808" s="167">
        <v>153.84</v>
      </c>
      <c r="I808" s="168"/>
      <c r="L808" s="164"/>
      <c r="M808" s="169"/>
      <c r="N808" s="170"/>
      <c r="O808" s="170"/>
      <c r="P808" s="170"/>
      <c r="Q808" s="170"/>
      <c r="R808" s="170"/>
      <c r="S808" s="170"/>
      <c r="T808" s="171"/>
      <c r="AT808" s="165" t="s">
        <v>191</v>
      </c>
      <c r="AU808" s="165" t="s">
        <v>81</v>
      </c>
      <c r="AV808" s="13" t="s">
        <v>81</v>
      </c>
      <c r="AW808" s="13" t="s">
        <v>33</v>
      </c>
      <c r="AX808" s="13" t="s">
        <v>72</v>
      </c>
      <c r="AY808" s="165" t="s">
        <v>182</v>
      </c>
    </row>
    <row r="809" spans="2:51" s="14" customFormat="1" ht="12">
      <c r="B809" s="172"/>
      <c r="D809" s="159" t="s">
        <v>191</v>
      </c>
      <c r="E809" s="173" t="s">
        <v>3</v>
      </c>
      <c r="F809" s="174" t="s">
        <v>211</v>
      </c>
      <c r="H809" s="175">
        <v>176.02</v>
      </c>
      <c r="I809" s="176"/>
      <c r="L809" s="172"/>
      <c r="M809" s="199"/>
      <c r="N809" s="200"/>
      <c r="O809" s="200"/>
      <c r="P809" s="200"/>
      <c r="Q809" s="200"/>
      <c r="R809" s="200"/>
      <c r="S809" s="200"/>
      <c r="T809" s="201"/>
      <c r="AT809" s="173" t="s">
        <v>191</v>
      </c>
      <c r="AU809" s="173" t="s">
        <v>81</v>
      </c>
      <c r="AV809" s="14" t="s">
        <v>189</v>
      </c>
      <c r="AW809" s="14" t="s">
        <v>33</v>
      </c>
      <c r="AX809" s="14" t="s">
        <v>79</v>
      </c>
      <c r="AY809" s="173" t="s">
        <v>182</v>
      </c>
    </row>
    <row r="810" spans="1:31" s="2" customFormat="1" ht="6.9" customHeight="1">
      <c r="A810" s="34"/>
      <c r="B810" s="44"/>
      <c r="C810" s="45"/>
      <c r="D810" s="45"/>
      <c r="E810" s="45"/>
      <c r="F810" s="45"/>
      <c r="G810" s="45"/>
      <c r="H810" s="45"/>
      <c r="I810" s="45"/>
      <c r="J810" s="45"/>
      <c r="K810" s="45"/>
      <c r="L810" s="35"/>
      <c r="M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</row>
  </sheetData>
  <autoFilter ref="C111:K809"/>
  <mergeCells count="12">
    <mergeCell ref="E104:H104"/>
    <mergeCell ref="L2:V2"/>
    <mergeCell ref="E50:H50"/>
    <mergeCell ref="E52:H52"/>
    <mergeCell ref="E54:H54"/>
    <mergeCell ref="E100:H100"/>
    <mergeCell ref="E102:H10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1"/>
  <sheetViews>
    <sheetView showGridLines="0" workbookViewId="0" topLeftCell="A241">
      <selection activeCell="E23" sqref="E2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365" t="s">
        <v>6</v>
      </c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9" t="s">
        <v>88</v>
      </c>
      <c r="AZ2" s="95" t="s">
        <v>1271</v>
      </c>
      <c r="BA2" s="95" t="s">
        <v>1272</v>
      </c>
      <c r="BB2" s="95" t="s">
        <v>117</v>
      </c>
      <c r="BC2" s="95" t="s">
        <v>1273</v>
      </c>
      <c r="BD2" s="95" t="s">
        <v>81</v>
      </c>
    </row>
    <row r="3" spans="2:5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  <c r="AZ3" s="95" t="s">
        <v>1274</v>
      </c>
      <c r="BA3" s="95" t="s">
        <v>1275</v>
      </c>
      <c r="BB3" s="95" t="s">
        <v>122</v>
      </c>
      <c r="BC3" s="95" t="s">
        <v>1276</v>
      </c>
      <c r="BD3" s="95" t="s">
        <v>81</v>
      </c>
    </row>
    <row r="4" spans="2:56" s="1" customFormat="1" ht="24.9" customHeight="1">
      <c r="B4" s="22"/>
      <c r="D4" s="23" t="s">
        <v>119</v>
      </c>
      <c r="L4" s="22"/>
      <c r="M4" s="96" t="s">
        <v>11</v>
      </c>
      <c r="AT4" s="19" t="s">
        <v>4</v>
      </c>
      <c r="AZ4" s="95" t="s">
        <v>1277</v>
      </c>
      <c r="BA4" s="95" t="s">
        <v>1278</v>
      </c>
      <c r="BB4" s="95" t="s">
        <v>117</v>
      </c>
      <c r="BC4" s="95" t="s">
        <v>9</v>
      </c>
      <c r="BD4" s="95" t="s">
        <v>81</v>
      </c>
    </row>
    <row r="5" spans="2:56" s="1" customFormat="1" ht="6.9" customHeight="1">
      <c r="B5" s="22"/>
      <c r="L5" s="22"/>
      <c r="AZ5" s="95" t="s">
        <v>1279</v>
      </c>
      <c r="BA5" s="95" t="s">
        <v>1280</v>
      </c>
      <c r="BB5" s="95" t="s">
        <v>117</v>
      </c>
      <c r="BC5" s="95" t="s">
        <v>294</v>
      </c>
      <c r="BD5" s="95" t="s">
        <v>81</v>
      </c>
    </row>
    <row r="6" spans="2:56" s="1" customFormat="1" ht="12" customHeight="1">
      <c r="B6" s="22"/>
      <c r="D6" s="29" t="s">
        <v>17</v>
      </c>
      <c r="L6" s="22"/>
      <c r="AZ6" s="95" t="s">
        <v>1281</v>
      </c>
      <c r="BA6" s="95" t="s">
        <v>1282</v>
      </c>
      <c r="BB6" s="95" t="s">
        <v>1283</v>
      </c>
      <c r="BC6" s="95" t="s">
        <v>197</v>
      </c>
      <c r="BD6" s="95" t="s">
        <v>81</v>
      </c>
    </row>
    <row r="7" spans="2:56" s="1" customFormat="1" ht="16.5" customHeight="1">
      <c r="B7" s="22"/>
      <c r="E7" s="401" t="str">
        <f>'Rekapitulace stavby'!K6</f>
        <v>Branná, odkanalizování obce - ČOV a kanalizace - etapa 1a</v>
      </c>
      <c r="F7" s="402"/>
      <c r="G7" s="402"/>
      <c r="H7" s="402"/>
      <c r="L7" s="22"/>
      <c r="AZ7" s="95" t="s">
        <v>129</v>
      </c>
      <c r="BA7" s="95" t="s">
        <v>1284</v>
      </c>
      <c r="BB7" s="95" t="s">
        <v>122</v>
      </c>
      <c r="BC7" s="95" t="s">
        <v>1285</v>
      </c>
      <c r="BD7" s="95" t="s">
        <v>81</v>
      </c>
    </row>
    <row r="8" spans="2:56" s="1" customFormat="1" ht="12" customHeight="1">
      <c r="B8" s="22"/>
      <c r="D8" s="29" t="s">
        <v>132</v>
      </c>
      <c r="L8" s="22"/>
      <c r="AZ8" s="95" t="s">
        <v>49</v>
      </c>
      <c r="BA8" s="95" t="s">
        <v>1286</v>
      </c>
      <c r="BB8" s="95" t="s">
        <v>122</v>
      </c>
      <c r="BC8" s="95" t="s">
        <v>1287</v>
      </c>
      <c r="BD8" s="95" t="s">
        <v>81</v>
      </c>
    </row>
    <row r="9" spans="1:31" s="2" customFormat="1" ht="16.5" customHeight="1">
      <c r="A9" s="34"/>
      <c r="B9" s="35"/>
      <c r="C9" s="34"/>
      <c r="D9" s="34"/>
      <c r="E9" s="401" t="s">
        <v>133</v>
      </c>
      <c r="F9" s="400"/>
      <c r="G9" s="400"/>
      <c r="H9" s="400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134</v>
      </c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93" t="s">
        <v>1288</v>
      </c>
      <c r="F11" s="400"/>
      <c r="G11" s="400"/>
      <c r="H11" s="400"/>
      <c r="I11" s="34"/>
      <c r="J11" s="34"/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20. 8. 2019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5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403" t="str">
        <f>'Rekapitulace stavby'!E14</f>
        <v>Vyplň údaj</v>
      </c>
      <c r="F20" s="385"/>
      <c r="G20" s="385"/>
      <c r="H20" s="385"/>
      <c r="I20" s="29" t="s">
        <v>28</v>
      </c>
      <c r="J20" s="30" t="str">
        <f>'Rekapitulace stavby'!AN14</f>
        <v>Vyplň údaj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35</v>
      </c>
      <c r="F26" s="34"/>
      <c r="G26" s="34"/>
      <c r="H26" s="34"/>
      <c r="I26" s="29" t="s">
        <v>28</v>
      </c>
      <c r="J26" s="27" t="s">
        <v>3</v>
      </c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7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8"/>
      <c r="B29" s="99"/>
      <c r="C29" s="98"/>
      <c r="D29" s="98"/>
      <c r="E29" s="389" t="s">
        <v>3</v>
      </c>
      <c r="F29" s="389"/>
      <c r="G29" s="389"/>
      <c r="H29" s="389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1" t="s">
        <v>38</v>
      </c>
      <c r="E32" s="34"/>
      <c r="F32" s="34"/>
      <c r="G32" s="34"/>
      <c r="H32" s="34"/>
      <c r="I32" s="34"/>
      <c r="J32" s="68">
        <f>ROUND(J92,2)</f>
        <v>0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5"/>
      <c r="C35" s="34"/>
      <c r="D35" s="102" t="s">
        <v>42</v>
      </c>
      <c r="E35" s="29" t="s">
        <v>43</v>
      </c>
      <c r="F35" s="103">
        <f>ROUND((SUM(BE92:BE260)),2)</f>
        <v>0</v>
      </c>
      <c r="G35" s="34"/>
      <c r="H35" s="34"/>
      <c r="I35" s="104">
        <v>0.21</v>
      </c>
      <c r="J35" s="103">
        <f>ROUND(((SUM(BE92:BE260))*I35),2)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5"/>
      <c r="C36" s="34"/>
      <c r="D36" s="34"/>
      <c r="E36" s="29" t="s">
        <v>44</v>
      </c>
      <c r="F36" s="103">
        <f>ROUND((SUM(BF92:BF260)),2)</f>
        <v>0</v>
      </c>
      <c r="G36" s="34"/>
      <c r="H36" s="34"/>
      <c r="I36" s="104">
        <v>0.15</v>
      </c>
      <c r="J36" s="103">
        <f>ROUND(((SUM(BF92:BF260))*I36),2)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45</v>
      </c>
      <c r="F37" s="103">
        <f>ROUND((SUM(BG92:BG260)),2)</f>
        <v>0</v>
      </c>
      <c r="G37" s="34"/>
      <c r="H37" s="34"/>
      <c r="I37" s="104">
        <v>0.21</v>
      </c>
      <c r="J37" s="103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5"/>
      <c r="C38" s="34"/>
      <c r="D38" s="34"/>
      <c r="E38" s="29" t="s">
        <v>46</v>
      </c>
      <c r="F38" s="103">
        <f>ROUND((SUM(BH92:BH260)),2)</f>
        <v>0</v>
      </c>
      <c r="G38" s="34"/>
      <c r="H38" s="34"/>
      <c r="I38" s="104">
        <v>0.15</v>
      </c>
      <c r="J38" s="103">
        <f>0</f>
        <v>0</v>
      </c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5"/>
      <c r="C39" s="34"/>
      <c r="D39" s="34"/>
      <c r="E39" s="29" t="s">
        <v>47</v>
      </c>
      <c r="F39" s="103">
        <f>ROUND((SUM(BI92:BI260)),2)</f>
        <v>0</v>
      </c>
      <c r="G39" s="34"/>
      <c r="H39" s="34"/>
      <c r="I39" s="104">
        <v>0</v>
      </c>
      <c r="J39" s="103">
        <f>0</f>
        <v>0</v>
      </c>
      <c r="K39" s="34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5"/>
      <c r="D41" s="106" t="s">
        <v>48</v>
      </c>
      <c r="E41" s="57"/>
      <c r="F41" s="57"/>
      <c r="G41" s="107" t="s">
        <v>49</v>
      </c>
      <c r="H41" s="108" t="s">
        <v>50</v>
      </c>
      <c r="I41" s="57"/>
      <c r="J41" s="109">
        <f>SUM(J32:J39)</f>
        <v>0</v>
      </c>
      <c r="K41" s="110"/>
      <c r="L41" s="97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7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" customHeight="1">
      <c r="A47" s="34"/>
      <c r="B47" s="35"/>
      <c r="C47" s="23" t="s">
        <v>136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401" t="str">
        <f>E7</f>
        <v>Branná, odkanalizování obce - ČOV a kanalizace - etapa 1a</v>
      </c>
      <c r="F50" s="402"/>
      <c r="G50" s="402"/>
      <c r="H50" s="402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132</v>
      </c>
      <c r="L51" s="22"/>
    </row>
    <row r="52" spans="1:31" s="2" customFormat="1" ht="16.5" customHeight="1">
      <c r="A52" s="34"/>
      <c r="B52" s="35"/>
      <c r="C52" s="34"/>
      <c r="D52" s="34"/>
      <c r="E52" s="401" t="s">
        <v>133</v>
      </c>
      <c r="F52" s="400"/>
      <c r="G52" s="400"/>
      <c r="H52" s="400"/>
      <c r="I52" s="34"/>
      <c r="J52" s="34"/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93" t="str">
        <f>E11</f>
        <v>02 - SO 01-02 Odpadní potrubí</v>
      </c>
      <c r="F54" s="400"/>
      <c r="G54" s="400"/>
      <c r="H54" s="400"/>
      <c r="I54" s="34"/>
      <c r="J54" s="34"/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>Třeboň - místní část Branná</v>
      </c>
      <c r="G56" s="34"/>
      <c r="H56" s="34"/>
      <c r="I56" s="29" t="s">
        <v>23</v>
      </c>
      <c r="J56" s="52" t="str">
        <f>IF(J14="","",J14)</f>
        <v>20. 8. 2019</v>
      </c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40.2" customHeight="1">
      <c r="A58" s="34"/>
      <c r="B58" s="35"/>
      <c r="C58" s="29" t="s">
        <v>25</v>
      </c>
      <c r="D58" s="34"/>
      <c r="E58" s="34"/>
      <c r="F58" s="27" t="str">
        <f>E17</f>
        <v>Město Třeboň</v>
      </c>
      <c r="G58" s="34"/>
      <c r="H58" s="34"/>
      <c r="I58" s="29" t="s">
        <v>31</v>
      </c>
      <c r="J58" s="32" t="str">
        <f>E23</f>
        <v>PROVOD - inženýrská společnost s r.o.</v>
      </c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7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1" t="s">
        <v>137</v>
      </c>
      <c r="D61" s="105"/>
      <c r="E61" s="105"/>
      <c r="F61" s="105"/>
      <c r="G61" s="105"/>
      <c r="H61" s="105"/>
      <c r="I61" s="105"/>
      <c r="J61" s="112" t="s">
        <v>138</v>
      </c>
      <c r="K61" s="105"/>
      <c r="L61" s="97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7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5" customHeight="1">
      <c r="A63" s="34"/>
      <c r="B63" s="35"/>
      <c r="C63" s="113" t="s">
        <v>70</v>
      </c>
      <c r="D63" s="34"/>
      <c r="E63" s="34"/>
      <c r="F63" s="34"/>
      <c r="G63" s="34"/>
      <c r="H63" s="34"/>
      <c r="I63" s="34"/>
      <c r="J63" s="68">
        <f>J92</f>
        <v>0</v>
      </c>
      <c r="K63" s="34"/>
      <c r="L63" s="97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139</v>
      </c>
    </row>
    <row r="64" spans="2:12" s="9" customFormat="1" ht="24.9" customHeight="1">
      <c r="B64" s="114"/>
      <c r="D64" s="115" t="s">
        <v>140</v>
      </c>
      <c r="E64" s="116"/>
      <c r="F64" s="116"/>
      <c r="G64" s="116"/>
      <c r="H64" s="116"/>
      <c r="I64" s="116"/>
      <c r="J64" s="117">
        <f>J93</f>
        <v>0</v>
      </c>
      <c r="L64" s="114"/>
    </row>
    <row r="65" spans="2:12" s="10" customFormat="1" ht="19.95" customHeight="1">
      <c r="B65" s="118"/>
      <c r="D65" s="119" t="s">
        <v>141</v>
      </c>
      <c r="E65" s="120"/>
      <c r="F65" s="120"/>
      <c r="G65" s="120"/>
      <c r="H65" s="120"/>
      <c r="I65" s="120"/>
      <c r="J65" s="121">
        <f>J94</f>
        <v>0</v>
      </c>
      <c r="L65" s="118"/>
    </row>
    <row r="66" spans="2:12" s="10" customFormat="1" ht="19.95" customHeight="1">
      <c r="B66" s="118"/>
      <c r="D66" s="119" t="s">
        <v>142</v>
      </c>
      <c r="E66" s="120"/>
      <c r="F66" s="120"/>
      <c r="G66" s="120"/>
      <c r="H66" s="120"/>
      <c r="I66" s="120"/>
      <c r="J66" s="121">
        <f>J149</f>
        <v>0</v>
      </c>
      <c r="L66" s="118"/>
    </row>
    <row r="67" spans="2:12" s="10" customFormat="1" ht="19.95" customHeight="1">
      <c r="B67" s="118"/>
      <c r="D67" s="119" t="s">
        <v>143</v>
      </c>
      <c r="E67" s="120"/>
      <c r="F67" s="120"/>
      <c r="G67" s="120"/>
      <c r="H67" s="120"/>
      <c r="I67" s="120"/>
      <c r="J67" s="121">
        <f>J172</f>
        <v>0</v>
      </c>
      <c r="L67" s="118"/>
    </row>
    <row r="68" spans="2:12" s="10" customFormat="1" ht="19.95" customHeight="1">
      <c r="B68" s="118"/>
      <c r="D68" s="119" t="s">
        <v>144</v>
      </c>
      <c r="E68" s="120"/>
      <c r="F68" s="120"/>
      <c r="G68" s="120"/>
      <c r="H68" s="120"/>
      <c r="I68" s="120"/>
      <c r="J68" s="121">
        <f>J195</f>
        <v>0</v>
      </c>
      <c r="L68" s="118"/>
    </row>
    <row r="69" spans="2:12" s="10" customFormat="1" ht="19.95" customHeight="1">
      <c r="B69" s="118"/>
      <c r="D69" s="119" t="s">
        <v>146</v>
      </c>
      <c r="E69" s="120"/>
      <c r="F69" s="120"/>
      <c r="G69" s="120"/>
      <c r="H69" s="120"/>
      <c r="I69" s="120"/>
      <c r="J69" s="121">
        <f>J208</f>
        <v>0</v>
      </c>
      <c r="L69" s="118"/>
    </row>
    <row r="70" spans="2:12" s="10" customFormat="1" ht="19.95" customHeight="1">
      <c r="B70" s="118"/>
      <c r="D70" s="119" t="s">
        <v>148</v>
      </c>
      <c r="E70" s="120"/>
      <c r="F70" s="120"/>
      <c r="G70" s="120"/>
      <c r="H70" s="120"/>
      <c r="I70" s="120"/>
      <c r="J70" s="121">
        <f>J258</f>
        <v>0</v>
      </c>
      <c r="L70" s="118"/>
    </row>
    <row r="71" spans="1:31" s="2" customFormat="1" ht="21.7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9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" customHeight="1">
      <c r="A72" s="34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9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6" spans="1:31" s="2" customFormat="1" ht="6.9" customHeight="1">
      <c r="A76" s="34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9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4.9" customHeight="1">
      <c r="A77" s="34"/>
      <c r="B77" s="35"/>
      <c r="C77" s="23" t="s">
        <v>167</v>
      </c>
      <c r="D77" s="34"/>
      <c r="E77" s="34"/>
      <c r="F77" s="34"/>
      <c r="G77" s="34"/>
      <c r="H77" s="34"/>
      <c r="I77" s="34"/>
      <c r="J77" s="34"/>
      <c r="K77" s="34"/>
      <c r="L77" s="9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17</v>
      </c>
      <c r="D79" s="34"/>
      <c r="E79" s="34"/>
      <c r="F79" s="34"/>
      <c r="G79" s="34"/>
      <c r="H79" s="34"/>
      <c r="I79" s="34"/>
      <c r="J79" s="34"/>
      <c r="K79" s="34"/>
      <c r="L79" s="9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4"/>
      <c r="D80" s="34"/>
      <c r="E80" s="401" t="str">
        <f>E7</f>
        <v>Branná, odkanalizování obce - ČOV a kanalizace - etapa 1a</v>
      </c>
      <c r="F80" s="402"/>
      <c r="G80" s="402"/>
      <c r="H80" s="402"/>
      <c r="I80" s="34"/>
      <c r="J80" s="34"/>
      <c r="K80" s="34"/>
      <c r="L80" s="9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2:12" s="1" customFormat="1" ht="12" customHeight="1">
      <c r="B81" s="22"/>
      <c r="C81" s="29" t="s">
        <v>132</v>
      </c>
      <c r="L81" s="22"/>
    </row>
    <row r="82" spans="1:31" s="2" customFormat="1" ht="16.5" customHeight="1">
      <c r="A82" s="34"/>
      <c r="B82" s="35"/>
      <c r="C82" s="34"/>
      <c r="D82" s="34"/>
      <c r="E82" s="401" t="s">
        <v>133</v>
      </c>
      <c r="F82" s="400"/>
      <c r="G82" s="400"/>
      <c r="H82" s="400"/>
      <c r="I82" s="34"/>
      <c r="J82" s="34"/>
      <c r="K82" s="34"/>
      <c r="L82" s="9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134</v>
      </c>
      <c r="D83" s="34"/>
      <c r="E83" s="34"/>
      <c r="F83" s="34"/>
      <c r="G83" s="34"/>
      <c r="H83" s="34"/>
      <c r="I83" s="34"/>
      <c r="J83" s="34"/>
      <c r="K83" s="34"/>
      <c r="L83" s="9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6.5" customHeight="1">
      <c r="A84" s="34"/>
      <c r="B84" s="35"/>
      <c r="C84" s="34"/>
      <c r="D84" s="34"/>
      <c r="E84" s="393" t="str">
        <f>E11</f>
        <v>02 - SO 01-02 Odpadní potrubí</v>
      </c>
      <c r="F84" s="400"/>
      <c r="G84" s="400"/>
      <c r="H84" s="400"/>
      <c r="I84" s="34"/>
      <c r="J84" s="34"/>
      <c r="K84" s="34"/>
      <c r="L84" s="9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7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21</v>
      </c>
      <c r="D86" s="34"/>
      <c r="E86" s="34"/>
      <c r="F86" s="27" t="str">
        <f>F14</f>
        <v>Třeboň - místní část Branná</v>
      </c>
      <c r="G86" s="34"/>
      <c r="H86" s="34"/>
      <c r="I86" s="29" t="s">
        <v>23</v>
      </c>
      <c r="J86" s="52" t="str">
        <f>IF(J14="","",J14)</f>
        <v>20. 8. 2019</v>
      </c>
      <c r="K86" s="34"/>
      <c r="L86" s="97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7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40.2" customHeight="1">
      <c r="A88" s="34"/>
      <c r="B88" s="35"/>
      <c r="C88" s="29" t="s">
        <v>25</v>
      </c>
      <c r="D88" s="34"/>
      <c r="E88" s="34"/>
      <c r="F88" s="27" t="str">
        <f>E17</f>
        <v>Město Třeboň</v>
      </c>
      <c r="G88" s="34"/>
      <c r="H88" s="34"/>
      <c r="I88" s="29" t="s">
        <v>31</v>
      </c>
      <c r="J88" s="32" t="str">
        <f>E23</f>
        <v>PROVOD - inženýrská společnost s r.o.</v>
      </c>
      <c r="K88" s="34"/>
      <c r="L88" s="97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15" customHeight="1">
      <c r="A89" s="34"/>
      <c r="B89" s="35"/>
      <c r="C89" s="29" t="s">
        <v>29</v>
      </c>
      <c r="D89" s="34"/>
      <c r="E89" s="34"/>
      <c r="F89" s="27" t="str">
        <f>IF(E20="","",E20)</f>
        <v>Vyplň údaj</v>
      </c>
      <c r="G89" s="34"/>
      <c r="H89" s="34"/>
      <c r="I89" s="29" t="s">
        <v>34</v>
      </c>
      <c r="J89" s="32" t="str">
        <f>E26</f>
        <v xml:space="preserve"> </v>
      </c>
      <c r="K89" s="34"/>
      <c r="L89" s="97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0.3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97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1" customFormat="1" ht="29.25" customHeight="1">
      <c r="A91" s="122"/>
      <c r="B91" s="123"/>
      <c r="C91" s="124" t="s">
        <v>168</v>
      </c>
      <c r="D91" s="125" t="s">
        <v>57</v>
      </c>
      <c r="E91" s="125" t="s">
        <v>53</v>
      </c>
      <c r="F91" s="125" t="s">
        <v>54</v>
      </c>
      <c r="G91" s="125" t="s">
        <v>169</v>
      </c>
      <c r="H91" s="125" t="s">
        <v>170</v>
      </c>
      <c r="I91" s="125" t="s">
        <v>171</v>
      </c>
      <c r="J91" s="125" t="s">
        <v>138</v>
      </c>
      <c r="K91" s="126" t="s">
        <v>172</v>
      </c>
      <c r="L91" s="127"/>
      <c r="M91" s="59" t="s">
        <v>3</v>
      </c>
      <c r="N91" s="60" t="s">
        <v>42</v>
      </c>
      <c r="O91" s="60" t="s">
        <v>173</v>
      </c>
      <c r="P91" s="60" t="s">
        <v>174</v>
      </c>
      <c r="Q91" s="60" t="s">
        <v>175</v>
      </c>
      <c r="R91" s="60" t="s">
        <v>176</v>
      </c>
      <c r="S91" s="60" t="s">
        <v>177</v>
      </c>
      <c r="T91" s="61" t="s">
        <v>178</v>
      </c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</row>
    <row r="92" spans="1:63" s="2" customFormat="1" ht="22.95" customHeight="1">
      <c r="A92" s="34"/>
      <c r="B92" s="35"/>
      <c r="C92" s="66" t="s">
        <v>179</v>
      </c>
      <c r="D92" s="34"/>
      <c r="E92" s="34"/>
      <c r="F92" s="34"/>
      <c r="G92" s="34"/>
      <c r="H92" s="34"/>
      <c r="I92" s="34"/>
      <c r="J92" s="128">
        <f>BK92</f>
        <v>0</v>
      </c>
      <c r="K92" s="34"/>
      <c r="L92" s="35"/>
      <c r="M92" s="62"/>
      <c r="N92" s="53"/>
      <c r="O92" s="63"/>
      <c r="P92" s="129">
        <f>P93</f>
        <v>0</v>
      </c>
      <c r="Q92" s="63"/>
      <c r="R92" s="129">
        <f>R93</f>
        <v>91.85247279</v>
      </c>
      <c r="S92" s="63"/>
      <c r="T92" s="130">
        <f>T93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71</v>
      </c>
      <c r="AU92" s="19" t="s">
        <v>139</v>
      </c>
      <c r="BK92" s="131">
        <f>BK93</f>
        <v>0</v>
      </c>
    </row>
    <row r="93" spans="2:63" s="12" customFormat="1" ht="25.95" customHeight="1">
      <c r="B93" s="132"/>
      <c r="D93" s="133" t="s">
        <v>71</v>
      </c>
      <c r="E93" s="134" t="s">
        <v>180</v>
      </c>
      <c r="F93" s="134" t="s">
        <v>181</v>
      </c>
      <c r="I93" s="135"/>
      <c r="J93" s="136">
        <f>BK93</f>
        <v>0</v>
      </c>
      <c r="L93" s="132"/>
      <c r="M93" s="137"/>
      <c r="N93" s="138"/>
      <c r="O93" s="138"/>
      <c r="P93" s="139">
        <f>P94+P149+P172+P195+P208+P258</f>
        <v>0</v>
      </c>
      <c r="Q93" s="138"/>
      <c r="R93" s="139">
        <f>R94+R149+R172+R195+R208+R258</f>
        <v>91.85247279</v>
      </c>
      <c r="S93" s="138"/>
      <c r="T93" s="140">
        <f>T94+T149+T172+T195+T208+T258</f>
        <v>0</v>
      </c>
      <c r="AR93" s="133" t="s">
        <v>79</v>
      </c>
      <c r="AT93" s="141" t="s">
        <v>71</v>
      </c>
      <c r="AU93" s="141" t="s">
        <v>72</v>
      </c>
      <c r="AY93" s="133" t="s">
        <v>182</v>
      </c>
      <c r="BK93" s="142">
        <f>BK94+BK149+BK172+BK195+BK208+BK258</f>
        <v>0</v>
      </c>
    </row>
    <row r="94" spans="2:63" s="12" customFormat="1" ht="22.95" customHeight="1">
      <c r="B94" s="132"/>
      <c r="D94" s="133" t="s">
        <v>71</v>
      </c>
      <c r="E94" s="143" t="s">
        <v>79</v>
      </c>
      <c r="F94" s="143" t="s">
        <v>183</v>
      </c>
      <c r="I94" s="135"/>
      <c r="J94" s="144">
        <f>BK94</f>
        <v>0</v>
      </c>
      <c r="L94" s="132"/>
      <c r="M94" s="137"/>
      <c r="N94" s="138"/>
      <c r="O94" s="138"/>
      <c r="P94" s="139">
        <f>SUM(P95:P148)</f>
        <v>0</v>
      </c>
      <c r="Q94" s="138"/>
      <c r="R94" s="139">
        <f>SUM(R95:R148)</f>
        <v>36.1059954</v>
      </c>
      <c r="S94" s="138"/>
      <c r="T94" s="140">
        <f>SUM(T95:T148)</f>
        <v>0</v>
      </c>
      <c r="AR94" s="133" t="s">
        <v>79</v>
      </c>
      <c r="AT94" s="141" t="s">
        <v>71</v>
      </c>
      <c r="AU94" s="141" t="s">
        <v>79</v>
      </c>
      <c r="AY94" s="133" t="s">
        <v>182</v>
      </c>
      <c r="BK94" s="142">
        <f>SUM(BK95:BK148)</f>
        <v>0</v>
      </c>
    </row>
    <row r="95" spans="1:65" s="2" customFormat="1" ht="22.8">
      <c r="A95" s="34"/>
      <c r="B95" s="145"/>
      <c r="C95" s="146" t="s">
        <v>79</v>
      </c>
      <c r="D95" s="146" t="s">
        <v>184</v>
      </c>
      <c r="E95" s="147" t="s">
        <v>1289</v>
      </c>
      <c r="F95" s="148" t="s">
        <v>1290</v>
      </c>
      <c r="G95" s="149" t="s">
        <v>122</v>
      </c>
      <c r="H95" s="150">
        <v>25.914</v>
      </c>
      <c r="I95" s="151"/>
      <c r="J95" s="152">
        <f>ROUND(I95*H95,2)</f>
        <v>0</v>
      </c>
      <c r="K95" s="148" t="s">
        <v>1291</v>
      </c>
      <c r="L95" s="35"/>
      <c r="M95" s="153" t="s">
        <v>3</v>
      </c>
      <c r="N95" s="154" t="s">
        <v>43</v>
      </c>
      <c r="O95" s="55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7" t="s">
        <v>189</v>
      </c>
      <c r="AT95" s="157" t="s">
        <v>184</v>
      </c>
      <c r="AU95" s="157" t="s">
        <v>81</v>
      </c>
      <c r="AY95" s="19" t="s">
        <v>182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79</v>
      </c>
      <c r="BK95" s="158">
        <f>ROUND(I95*H95,2)</f>
        <v>0</v>
      </c>
      <c r="BL95" s="19" t="s">
        <v>189</v>
      </c>
      <c r="BM95" s="157" t="s">
        <v>1292</v>
      </c>
    </row>
    <row r="96" spans="1:47" s="2" customFormat="1" ht="19.2">
      <c r="A96" s="34"/>
      <c r="B96" s="35"/>
      <c r="C96" s="34"/>
      <c r="D96" s="159" t="s">
        <v>120</v>
      </c>
      <c r="E96" s="34"/>
      <c r="F96" s="160" t="s">
        <v>1290</v>
      </c>
      <c r="G96" s="34"/>
      <c r="H96" s="34"/>
      <c r="I96" s="161"/>
      <c r="J96" s="34"/>
      <c r="K96" s="34"/>
      <c r="L96" s="35"/>
      <c r="M96" s="162"/>
      <c r="N96" s="163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120</v>
      </c>
      <c r="AU96" s="19" t="s">
        <v>81</v>
      </c>
    </row>
    <row r="97" spans="2:51" s="13" customFormat="1" ht="12">
      <c r="B97" s="164"/>
      <c r="D97" s="159" t="s">
        <v>191</v>
      </c>
      <c r="E97" s="165" t="s">
        <v>3</v>
      </c>
      <c r="F97" s="166" t="s">
        <v>205</v>
      </c>
      <c r="H97" s="167">
        <v>25.914</v>
      </c>
      <c r="I97" s="168"/>
      <c r="L97" s="164"/>
      <c r="M97" s="169"/>
      <c r="N97" s="170"/>
      <c r="O97" s="170"/>
      <c r="P97" s="170"/>
      <c r="Q97" s="170"/>
      <c r="R97" s="170"/>
      <c r="S97" s="170"/>
      <c r="T97" s="171"/>
      <c r="AT97" s="165" t="s">
        <v>191</v>
      </c>
      <c r="AU97" s="165" t="s">
        <v>81</v>
      </c>
      <c r="AV97" s="13" t="s">
        <v>81</v>
      </c>
      <c r="AW97" s="13" t="s">
        <v>33</v>
      </c>
      <c r="AX97" s="13" t="s">
        <v>79</v>
      </c>
      <c r="AY97" s="165" t="s">
        <v>182</v>
      </c>
    </row>
    <row r="98" spans="1:65" s="2" customFormat="1" ht="22.8">
      <c r="A98" s="34"/>
      <c r="B98" s="145"/>
      <c r="C98" s="146" t="s">
        <v>81</v>
      </c>
      <c r="D98" s="146" t="s">
        <v>184</v>
      </c>
      <c r="E98" s="147" t="s">
        <v>1293</v>
      </c>
      <c r="F98" s="148" t="s">
        <v>1294</v>
      </c>
      <c r="G98" s="149" t="s">
        <v>122</v>
      </c>
      <c r="H98" s="150">
        <v>51.828</v>
      </c>
      <c r="I98" s="151"/>
      <c r="J98" s="152">
        <f>ROUND(I98*H98,2)</f>
        <v>0</v>
      </c>
      <c r="K98" s="148" t="s">
        <v>1291</v>
      </c>
      <c r="L98" s="35"/>
      <c r="M98" s="153" t="s">
        <v>3</v>
      </c>
      <c r="N98" s="154" t="s">
        <v>43</v>
      </c>
      <c r="O98" s="55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7" t="s">
        <v>189</v>
      </c>
      <c r="AT98" s="157" t="s">
        <v>184</v>
      </c>
      <c r="AU98" s="157" t="s">
        <v>81</v>
      </c>
      <c r="AY98" s="19" t="s">
        <v>182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79</v>
      </c>
      <c r="BK98" s="158">
        <f>ROUND(I98*H98,2)</f>
        <v>0</v>
      </c>
      <c r="BL98" s="19" t="s">
        <v>189</v>
      </c>
      <c r="BM98" s="157" t="s">
        <v>1295</v>
      </c>
    </row>
    <row r="99" spans="1:47" s="2" customFormat="1" ht="19.2">
      <c r="A99" s="34"/>
      <c r="B99" s="35"/>
      <c r="C99" s="34"/>
      <c r="D99" s="159" t="s">
        <v>120</v>
      </c>
      <c r="E99" s="34"/>
      <c r="F99" s="160" t="s">
        <v>1294</v>
      </c>
      <c r="G99" s="34"/>
      <c r="H99" s="34"/>
      <c r="I99" s="161"/>
      <c r="J99" s="34"/>
      <c r="K99" s="34"/>
      <c r="L99" s="35"/>
      <c r="M99" s="162"/>
      <c r="N99" s="163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120</v>
      </c>
      <c r="AU99" s="19" t="s">
        <v>81</v>
      </c>
    </row>
    <row r="100" spans="2:51" s="13" customFormat="1" ht="12">
      <c r="B100" s="164"/>
      <c r="D100" s="159" t="s">
        <v>191</v>
      </c>
      <c r="E100" s="165" t="s">
        <v>3</v>
      </c>
      <c r="F100" s="166" t="s">
        <v>1296</v>
      </c>
      <c r="H100" s="167">
        <v>56.98</v>
      </c>
      <c r="I100" s="168"/>
      <c r="L100" s="164"/>
      <c r="M100" s="169"/>
      <c r="N100" s="170"/>
      <c r="O100" s="170"/>
      <c r="P100" s="170"/>
      <c r="Q100" s="170"/>
      <c r="R100" s="170"/>
      <c r="S100" s="170"/>
      <c r="T100" s="171"/>
      <c r="AT100" s="165" t="s">
        <v>191</v>
      </c>
      <c r="AU100" s="165" t="s">
        <v>81</v>
      </c>
      <c r="AV100" s="13" t="s">
        <v>81</v>
      </c>
      <c r="AW100" s="13" t="s">
        <v>33</v>
      </c>
      <c r="AX100" s="13" t="s">
        <v>72</v>
      </c>
      <c r="AY100" s="165" t="s">
        <v>182</v>
      </c>
    </row>
    <row r="101" spans="2:51" s="13" customFormat="1" ht="12">
      <c r="B101" s="164"/>
      <c r="D101" s="159" t="s">
        <v>191</v>
      </c>
      <c r="E101" s="165" t="s">
        <v>3</v>
      </c>
      <c r="F101" s="166" t="s">
        <v>1297</v>
      </c>
      <c r="H101" s="167">
        <v>29.4</v>
      </c>
      <c r="I101" s="168"/>
      <c r="L101" s="164"/>
      <c r="M101" s="169"/>
      <c r="N101" s="170"/>
      <c r="O101" s="170"/>
      <c r="P101" s="170"/>
      <c r="Q101" s="170"/>
      <c r="R101" s="170"/>
      <c r="S101" s="170"/>
      <c r="T101" s="171"/>
      <c r="AT101" s="165" t="s">
        <v>191</v>
      </c>
      <c r="AU101" s="165" t="s">
        <v>81</v>
      </c>
      <c r="AV101" s="13" t="s">
        <v>81</v>
      </c>
      <c r="AW101" s="13" t="s">
        <v>33</v>
      </c>
      <c r="AX101" s="13" t="s">
        <v>72</v>
      </c>
      <c r="AY101" s="165" t="s">
        <v>182</v>
      </c>
    </row>
    <row r="102" spans="2:51" s="14" customFormat="1" ht="12">
      <c r="B102" s="172"/>
      <c r="D102" s="159" t="s">
        <v>191</v>
      </c>
      <c r="E102" s="173" t="s">
        <v>49</v>
      </c>
      <c r="F102" s="174" t="s">
        <v>211</v>
      </c>
      <c r="H102" s="175">
        <v>86.38</v>
      </c>
      <c r="I102" s="176"/>
      <c r="L102" s="172"/>
      <c r="M102" s="177"/>
      <c r="N102" s="178"/>
      <c r="O102" s="178"/>
      <c r="P102" s="178"/>
      <c r="Q102" s="178"/>
      <c r="R102" s="178"/>
      <c r="S102" s="178"/>
      <c r="T102" s="179"/>
      <c r="AT102" s="173" t="s">
        <v>191</v>
      </c>
      <c r="AU102" s="173" t="s">
        <v>81</v>
      </c>
      <c r="AV102" s="14" t="s">
        <v>189</v>
      </c>
      <c r="AW102" s="14" t="s">
        <v>33</v>
      </c>
      <c r="AX102" s="14" t="s">
        <v>72</v>
      </c>
      <c r="AY102" s="173" t="s">
        <v>182</v>
      </c>
    </row>
    <row r="103" spans="2:51" s="13" customFormat="1" ht="12">
      <c r="B103" s="164"/>
      <c r="D103" s="159" t="s">
        <v>191</v>
      </c>
      <c r="E103" s="165" t="s">
        <v>3</v>
      </c>
      <c r="F103" s="166" t="s">
        <v>212</v>
      </c>
      <c r="H103" s="167">
        <v>51.828</v>
      </c>
      <c r="I103" s="168"/>
      <c r="L103" s="164"/>
      <c r="M103" s="169"/>
      <c r="N103" s="170"/>
      <c r="O103" s="170"/>
      <c r="P103" s="170"/>
      <c r="Q103" s="170"/>
      <c r="R103" s="170"/>
      <c r="S103" s="170"/>
      <c r="T103" s="171"/>
      <c r="AT103" s="165" t="s">
        <v>191</v>
      </c>
      <c r="AU103" s="165" t="s">
        <v>81</v>
      </c>
      <c r="AV103" s="13" t="s">
        <v>81</v>
      </c>
      <c r="AW103" s="13" t="s">
        <v>33</v>
      </c>
      <c r="AX103" s="13" t="s">
        <v>79</v>
      </c>
      <c r="AY103" s="165" t="s">
        <v>182</v>
      </c>
    </row>
    <row r="104" spans="1:65" s="2" customFormat="1" ht="22.8">
      <c r="A104" s="34"/>
      <c r="B104" s="145"/>
      <c r="C104" s="146" t="s">
        <v>197</v>
      </c>
      <c r="D104" s="146" t="s">
        <v>184</v>
      </c>
      <c r="E104" s="147" t="s">
        <v>1298</v>
      </c>
      <c r="F104" s="148" t="s">
        <v>1299</v>
      </c>
      <c r="G104" s="149" t="s">
        <v>122</v>
      </c>
      <c r="H104" s="150">
        <v>51.828</v>
      </c>
      <c r="I104" s="151"/>
      <c r="J104" s="152">
        <f>ROUND(I104*H104,2)</f>
        <v>0</v>
      </c>
      <c r="K104" s="148" t="s">
        <v>188</v>
      </c>
      <c r="L104" s="35"/>
      <c r="M104" s="153" t="s">
        <v>3</v>
      </c>
      <c r="N104" s="154" t="s">
        <v>43</v>
      </c>
      <c r="O104" s="55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7" t="s">
        <v>189</v>
      </c>
      <c r="AT104" s="157" t="s">
        <v>184</v>
      </c>
      <c r="AU104" s="157" t="s">
        <v>81</v>
      </c>
      <c r="AY104" s="19" t="s">
        <v>182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9" t="s">
        <v>79</v>
      </c>
      <c r="BK104" s="158">
        <f>ROUND(I104*H104,2)</f>
        <v>0</v>
      </c>
      <c r="BL104" s="19" t="s">
        <v>189</v>
      </c>
      <c r="BM104" s="157" t="s">
        <v>1300</v>
      </c>
    </row>
    <row r="105" spans="1:47" s="2" customFormat="1" ht="19.2">
      <c r="A105" s="34"/>
      <c r="B105" s="35"/>
      <c r="C105" s="34"/>
      <c r="D105" s="159" t="s">
        <v>120</v>
      </c>
      <c r="E105" s="34"/>
      <c r="F105" s="160" t="s">
        <v>1299</v>
      </c>
      <c r="G105" s="34"/>
      <c r="H105" s="34"/>
      <c r="I105" s="161"/>
      <c r="J105" s="34"/>
      <c r="K105" s="34"/>
      <c r="L105" s="35"/>
      <c r="M105" s="162"/>
      <c r="N105" s="163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120</v>
      </c>
      <c r="AU105" s="19" t="s">
        <v>81</v>
      </c>
    </row>
    <row r="106" spans="2:51" s="13" customFormat="1" ht="12">
      <c r="B106" s="164"/>
      <c r="D106" s="159" t="s">
        <v>191</v>
      </c>
      <c r="E106" s="165" t="s">
        <v>3</v>
      </c>
      <c r="F106" s="166" t="s">
        <v>212</v>
      </c>
      <c r="H106" s="167">
        <v>51.828</v>
      </c>
      <c r="I106" s="168"/>
      <c r="L106" s="164"/>
      <c r="M106" s="169"/>
      <c r="N106" s="170"/>
      <c r="O106" s="170"/>
      <c r="P106" s="170"/>
      <c r="Q106" s="170"/>
      <c r="R106" s="170"/>
      <c r="S106" s="170"/>
      <c r="T106" s="171"/>
      <c r="AT106" s="165" t="s">
        <v>191</v>
      </c>
      <c r="AU106" s="165" t="s">
        <v>81</v>
      </c>
      <c r="AV106" s="13" t="s">
        <v>81</v>
      </c>
      <c r="AW106" s="13" t="s">
        <v>33</v>
      </c>
      <c r="AX106" s="13" t="s">
        <v>79</v>
      </c>
      <c r="AY106" s="165" t="s">
        <v>182</v>
      </c>
    </row>
    <row r="107" spans="1:65" s="2" customFormat="1" ht="22.8">
      <c r="A107" s="34"/>
      <c r="B107" s="145"/>
      <c r="C107" s="146" t="s">
        <v>189</v>
      </c>
      <c r="D107" s="146" t="s">
        <v>184</v>
      </c>
      <c r="E107" s="147" t="s">
        <v>1301</v>
      </c>
      <c r="F107" s="148" t="s">
        <v>1302</v>
      </c>
      <c r="G107" s="149" t="s">
        <v>122</v>
      </c>
      <c r="H107" s="150">
        <v>8.638</v>
      </c>
      <c r="I107" s="151"/>
      <c r="J107" s="152">
        <f>ROUND(I107*H107,2)</f>
        <v>0</v>
      </c>
      <c r="K107" s="148" t="s">
        <v>1291</v>
      </c>
      <c r="L107" s="35"/>
      <c r="M107" s="153" t="s">
        <v>3</v>
      </c>
      <c r="N107" s="154" t="s">
        <v>43</v>
      </c>
      <c r="O107" s="55"/>
      <c r="P107" s="155">
        <f>O107*H107</f>
        <v>0</v>
      </c>
      <c r="Q107" s="155">
        <v>0.0103</v>
      </c>
      <c r="R107" s="155">
        <f>Q107*H107</f>
        <v>0.0889714</v>
      </c>
      <c r="S107" s="155">
        <v>0</v>
      </c>
      <c r="T107" s="156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7" t="s">
        <v>189</v>
      </c>
      <c r="AT107" s="157" t="s">
        <v>184</v>
      </c>
      <c r="AU107" s="157" t="s">
        <v>81</v>
      </c>
      <c r="AY107" s="19" t="s">
        <v>182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79</v>
      </c>
      <c r="BK107" s="158">
        <f>ROUND(I107*H107,2)</f>
        <v>0</v>
      </c>
      <c r="BL107" s="19" t="s">
        <v>189</v>
      </c>
      <c r="BM107" s="157" t="s">
        <v>1303</v>
      </c>
    </row>
    <row r="108" spans="1:47" s="2" customFormat="1" ht="19.2">
      <c r="A108" s="34"/>
      <c r="B108" s="35"/>
      <c r="C108" s="34"/>
      <c r="D108" s="159" t="s">
        <v>120</v>
      </c>
      <c r="E108" s="34"/>
      <c r="F108" s="160" t="s">
        <v>1302</v>
      </c>
      <c r="G108" s="34"/>
      <c r="H108" s="34"/>
      <c r="I108" s="161"/>
      <c r="J108" s="34"/>
      <c r="K108" s="34"/>
      <c r="L108" s="35"/>
      <c r="M108" s="162"/>
      <c r="N108" s="163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120</v>
      </c>
      <c r="AU108" s="19" t="s">
        <v>81</v>
      </c>
    </row>
    <row r="109" spans="2:51" s="13" customFormat="1" ht="12">
      <c r="B109" s="164"/>
      <c r="D109" s="159" t="s">
        <v>191</v>
      </c>
      <c r="E109" s="165" t="s">
        <v>3</v>
      </c>
      <c r="F109" s="166" t="s">
        <v>217</v>
      </c>
      <c r="H109" s="167">
        <v>8.638</v>
      </c>
      <c r="I109" s="168"/>
      <c r="L109" s="164"/>
      <c r="M109" s="169"/>
      <c r="N109" s="170"/>
      <c r="O109" s="170"/>
      <c r="P109" s="170"/>
      <c r="Q109" s="170"/>
      <c r="R109" s="170"/>
      <c r="S109" s="170"/>
      <c r="T109" s="171"/>
      <c r="AT109" s="165" t="s">
        <v>191</v>
      </c>
      <c r="AU109" s="165" t="s">
        <v>81</v>
      </c>
      <c r="AV109" s="13" t="s">
        <v>81</v>
      </c>
      <c r="AW109" s="13" t="s">
        <v>33</v>
      </c>
      <c r="AX109" s="13" t="s">
        <v>79</v>
      </c>
      <c r="AY109" s="165" t="s">
        <v>182</v>
      </c>
    </row>
    <row r="110" spans="1:65" s="2" customFormat="1" ht="22.8">
      <c r="A110" s="34"/>
      <c r="B110" s="145"/>
      <c r="C110" s="146" t="s">
        <v>206</v>
      </c>
      <c r="D110" s="146" t="s">
        <v>184</v>
      </c>
      <c r="E110" s="147" t="s">
        <v>1304</v>
      </c>
      <c r="F110" s="148" t="s">
        <v>1305</v>
      </c>
      <c r="G110" s="149" t="s">
        <v>113</v>
      </c>
      <c r="H110" s="150">
        <v>103.6</v>
      </c>
      <c r="I110" s="151"/>
      <c r="J110" s="152">
        <f>ROUND(I110*H110,2)</f>
        <v>0</v>
      </c>
      <c r="K110" s="148" t="s">
        <v>188</v>
      </c>
      <c r="L110" s="35"/>
      <c r="M110" s="153" t="s">
        <v>3</v>
      </c>
      <c r="N110" s="154" t="s">
        <v>43</v>
      </c>
      <c r="O110" s="55"/>
      <c r="P110" s="155">
        <f>O110*H110</f>
        <v>0</v>
      </c>
      <c r="Q110" s="155">
        <v>0.00084</v>
      </c>
      <c r="R110" s="155">
        <f>Q110*H110</f>
        <v>0.087024</v>
      </c>
      <c r="S110" s="155">
        <v>0</v>
      </c>
      <c r="T110" s="156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7" t="s">
        <v>189</v>
      </c>
      <c r="AT110" s="157" t="s">
        <v>184</v>
      </c>
      <c r="AU110" s="157" t="s">
        <v>81</v>
      </c>
      <c r="AY110" s="19" t="s">
        <v>182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79</v>
      </c>
      <c r="BK110" s="158">
        <f>ROUND(I110*H110,2)</f>
        <v>0</v>
      </c>
      <c r="BL110" s="19" t="s">
        <v>189</v>
      </c>
      <c r="BM110" s="157" t="s">
        <v>1306</v>
      </c>
    </row>
    <row r="111" spans="1:47" s="2" customFormat="1" ht="19.2">
      <c r="A111" s="34"/>
      <c r="B111" s="35"/>
      <c r="C111" s="34"/>
      <c r="D111" s="159" t="s">
        <v>120</v>
      </c>
      <c r="E111" s="34"/>
      <c r="F111" s="160" t="s">
        <v>1305</v>
      </c>
      <c r="G111" s="34"/>
      <c r="H111" s="34"/>
      <c r="I111" s="161"/>
      <c r="J111" s="34"/>
      <c r="K111" s="34"/>
      <c r="L111" s="35"/>
      <c r="M111" s="162"/>
      <c r="N111" s="163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120</v>
      </c>
      <c r="AU111" s="19" t="s">
        <v>81</v>
      </c>
    </row>
    <row r="112" spans="2:51" s="13" customFormat="1" ht="12">
      <c r="B112" s="164"/>
      <c r="D112" s="159" t="s">
        <v>191</v>
      </c>
      <c r="E112" s="165" t="s">
        <v>3</v>
      </c>
      <c r="F112" s="166" t="s">
        <v>1307</v>
      </c>
      <c r="H112" s="167">
        <v>103.6</v>
      </c>
      <c r="I112" s="168"/>
      <c r="L112" s="164"/>
      <c r="M112" s="169"/>
      <c r="N112" s="170"/>
      <c r="O112" s="170"/>
      <c r="P112" s="170"/>
      <c r="Q112" s="170"/>
      <c r="R112" s="170"/>
      <c r="S112" s="170"/>
      <c r="T112" s="171"/>
      <c r="AT112" s="165" t="s">
        <v>191</v>
      </c>
      <c r="AU112" s="165" t="s">
        <v>81</v>
      </c>
      <c r="AV112" s="13" t="s">
        <v>81</v>
      </c>
      <c r="AW112" s="13" t="s">
        <v>33</v>
      </c>
      <c r="AX112" s="13" t="s">
        <v>79</v>
      </c>
      <c r="AY112" s="165" t="s">
        <v>182</v>
      </c>
    </row>
    <row r="113" spans="1:65" s="2" customFormat="1" ht="22.8">
      <c r="A113" s="34"/>
      <c r="B113" s="145"/>
      <c r="C113" s="146" t="s">
        <v>213</v>
      </c>
      <c r="D113" s="146" t="s">
        <v>184</v>
      </c>
      <c r="E113" s="147" t="s">
        <v>1308</v>
      </c>
      <c r="F113" s="148" t="s">
        <v>1309</v>
      </c>
      <c r="G113" s="149" t="s">
        <v>113</v>
      </c>
      <c r="H113" s="150">
        <v>103.6</v>
      </c>
      <c r="I113" s="151"/>
      <c r="J113" s="152">
        <f>ROUND(I113*H113,2)</f>
        <v>0</v>
      </c>
      <c r="K113" s="148" t="s">
        <v>188</v>
      </c>
      <c r="L113" s="35"/>
      <c r="M113" s="153" t="s">
        <v>3</v>
      </c>
      <c r="N113" s="154" t="s">
        <v>43</v>
      </c>
      <c r="O113" s="55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7" t="s">
        <v>189</v>
      </c>
      <c r="AT113" s="157" t="s">
        <v>184</v>
      </c>
      <c r="AU113" s="157" t="s">
        <v>81</v>
      </c>
      <c r="AY113" s="19" t="s">
        <v>182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79</v>
      </c>
      <c r="BK113" s="158">
        <f>ROUND(I113*H113,2)</f>
        <v>0</v>
      </c>
      <c r="BL113" s="19" t="s">
        <v>189</v>
      </c>
      <c r="BM113" s="157" t="s">
        <v>1310</v>
      </c>
    </row>
    <row r="114" spans="1:47" s="2" customFormat="1" ht="19.2">
      <c r="A114" s="34"/>
      <c r="B114" s="35"/>
      <c r="C114" s="34"/>
      <c r="D114" s="159" t="s">
        <v>120</v>
      </c>
      <c r="E114" s="34"/>
      <c r="F114" s="160" t="s">
        <v>1309</v>
      </c>
      <c r="G114" s="34"/>
      <c r="H114" s="34"/>
      <c r="I114" s="161"/>
      <c r="J114" s="34"/>
      <c r="K114" s="34"/>
      <c r="L114" s="35"/>
      <c r="M114" s="162"/>
      <c r="N114" s="163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120</v>
      </c>
      <c r="AU114" s="19" t="s">
        <v>81</v>
      </c>
    </row>
    <row r="115" spans="1:65" s="2" customFormat="1" ht="33" customHeight="1">
      <c r="A115" s="34"/>
      <c r="B115" s="145"/>
      <c r="C115" s="146" t="s">
        <v>218</v>
      </c>
      <c r="D115" s="146" t="s">
        <v>184</v>
      </c>
      <c r="E115" s="147" t="s">
        <v>1311</v>
      </c>
      <c r="F115" s="148" t="s">
        <v>1312</v>
      </c>
      <c r="G115" s="149" t="s">
        <v>122</v>
      </c>
      <c r="H115" s="150">
        <v>77.742</v>
      </c>
      <c r="I115" s="151"/>
      <c r="J115" s="152">
        <f>ROUND(I115*H115,2)</f>
        <v>0</v>
      </c>
      <c r="K115" s="148" t="s">
        <v>188</v>
      </c>
      <c r="L115" s="35"/>
      <c r="M115" s="153" t="s">
        <v>3</v>
      </c>
      <c r="N115" s="154" t="s">
        <v>43</v>
      </c>
      <c r="O115" s="55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7" t="s">
        <v>189</v>
      </c>
      <c r="AT115" s="157" t="s">
        <v>184</v>
      </c>
      <c r="AU115" s="157" t="s">
        <v>81</v>
      </c>
      <c r="AY115" s="19" t="s">
        <v>182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79</v>
      </c>
      <c r="BK115" s="158">
        <f>ROUND(I115*H115,2)</f>
        <v>0</v>
      </c>
      <c r="BL115" s="19" t="s">
        <v>189</v>
      </c>
      <c r="BM115" s="157" t="s">
        <v>1313</v>
      </c>
    </row>
    <row r="116" spans="1:47" s="2" customFormat="1" ht="19.2">
      <c r="A116" s="34"/>
      <c r="B116" s="35"/>
      <c r="C116" s="34"/>
      <c r="D116" s="159" t="s">
        <v>120</v>
      </c>
      <c r="E116" s="34"/>
      <c r="F116" s="160" t="s">
        <v>1312</v>
      </c>
      <c r="G116" s="34"/>
      <c r="H116" s="34"/>
      <c r="I116" s="161"/>
      <c r="J116" s="34"/>
      <c r="K116" s="34"/>
      <c r="L116" s="35"/>
      <c r="M116" s="162"/>
      <c r="N116" s="163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120</v>
      </c>
      <c r="AU116" s="19" t="s">
        <v>81</v>
      </c>
    </row>
    <row r="117" spans="2:51" s="13" customFormat="1" ht="12">
      <c r="B117" s="164"/>
      <c r="D117" s="159" t="s">
        <v>191</v>
      </c>
      <c r="E117" s="165" t="s">
        <v>3</v>
      </c>
      <c r="F117" s="166" t="s">
        <v>265</v>
      </c>
      <c r="H117" s="167">
        <v>77.742</v>
      </c>
      <c r="I117" s="168"/>
      <c r="L117" s="164"/>
      <c r="M117" s="169"/>
      <c r="N117" s="170"/>
      <c r="O117" s="170"/>
      <c r="P117" s="170"/>
      <c r="Q117" s="170"/>
      <c r="R117" s="170"/>
      <c r="S117" s="170"/>
      <c r="T117" s="171"/>
      <c r="AT117" s="165" t="s">
        <v>191</v>
      </c>
      <c r="AU117" s="165" t="s">
        <v>81</v>
      </c>
      <c r="AV117" s="13" t="s">
        <v>81</v>
      </c>
      <c r="AW117" s="13" t="s">
        <v>33</v>
      </c>
      <c r="AX117" s="13" t="s">
        <v>79</v>
      </c>
      <c r="AY117" s="165" t="s">
        <v>182</v>
      </c>
    </row>
    <row r="118" spans="1:65" s="2" customFormat="1" ht="33" customHeight="1">
      <c r="A118" s="34"/>
      <c r="B118" s="145"/>
      <c r="C118" s="146" t="s">
        <v>223</v>
      </c>
      <c r="D118" s="146" t="s">
        <v>184</v>
      </c>
      <c r="E118" s="147" t="s">
        <v>1314</v>
      </c>
      <c r="F118" s="148" t="s">
        <v>1315</v>
      </c>
      <c r="G118" s="149" t="s">
        <v>122</v>
      </c>
      <c r="H118" s="150">
        <v>8.638</v>
      </c>
      <c r="I118" s="151"/>
      <c r="J118" s="152">
        <f>ROUND(I118*H118,2)</f>
        <v>0</v>
      </c>
      <c r="K118" s="148" t="s">
        <v>1291</v>
      </c>
      <c r="L118" s="35"/>
      <c r="M118" s="153" t="s">
        <v>3</v>
      </c>
      <c r="N118" s="154" t="s">
        <v>43</v>
      </c>
      <c r="O118" s="55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7" t="s">
        <v>189</v>
      </c>
      <c r="AT118" s="157" t="s">
        <v>184</v>
      </c>
      <c r="AU118" s="157" t="s">
        <v>81</v>
      </c>
      <c r="AY118" s="19" t="s">
        <v>182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79</v>
      </c>
      <c r="BK118" s="158">
        <f>ROUND(I118*H118,2)</f>
        <v>0</v>
      </c>
      <c r="BL118" s="19" t="s">
        <v>189</v>
      </c>
      <c r="BM118" s="157" t="s">
        <v>1316</v>
      </c>
    </row>
    <row r="119" spans="1:47" s="2" customFormat="1" ht="19.2">
      <c r="A119" s="34"/>
      <c r="B119" s="35"/>
      <c r="C119" s="34"/>
      <c r="D119" s="159" t="s">
        <v>120</v>
      </c>
      <c r="E119" s="34"/>
      <c r="F119" s="160" t="s">
        <v>1315</v>
      </c>
      <c r="G119" s="34"/>
      <c r="H119" s="34"/>
      <c r="I119" s="161"/>
      <c r="J119" s="34"/>
      <c r="K119" s="34"/>
      <c r="L119" s="35"/>
      <c r="M119" s="162"/>
      <c r="N119" s="163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120</v>
      </c>
      <c r="AU119" s="19" t="s">
        <v>81</v>
      </c>
    </row>
    <row r="120" spans="2:51" s="13" customFormat="1" ht="12">
      <c r="B120" s="164"/>
      <c r="D120" s="159" t="s">
        <v>191</v>
      </c>
      <c r="E120" s="165" t="s">
        <v>3</v>
      </c>
      <c r="F120" s="166" t="s">
        <v>217</v>
      </c>
      <c r="H120" s="167">
        <v>8.638</v>
      </c>
      <c r="I120" s="168"/>
      <c r="L120" s="164"/>
      <c r="M120" s="169"/>
      <c r="N120" s="170"/>
      <c r="O120" s="170"/>
      <c r="P120" s="170"/>
      <c r="Q120" s="170"/>
      <c r="R120" s="170"/>
      <c r="S120" s="170"/>
      <c r="T120" s="171"/>
      <c r="AT120" s="165" t="s">
        <v>191</v>
      </c>
      <c r="AU120" s="165" t="s">
        <v>81</v>
      </c>
      <c r="AV120" s="13" t="s">
        <v>81</v>
      </c>
      <c r="AW120" s="13" t="s">
        <v>33</v>
      </c>
      <c r="AX120" s="13" t="s">
        <v>79</v>
      </c>
      <c r="AY120" s="165" t="s">
        <v>182</v>
      </c>
    </row>
    <row r="121" spans="1:65" s="2" customFormat="1" ht="33" customHeight="1">
      <c r="A121" s="34"/>
      <c r="B121" s="145"/>
      <c r="C121" s="146" t="s">
        <v>227</v>
      </c>
      <c r="D121" s="146" t="s">
        <v>184</v>
      </c>
      <c r="E121" s="147" t="s">
        <v>271</v>
      </c>
      <c r="F121" s="148" t="s">
        <v>272</v>
      </c>
      <c r="G121" s="149" t="s">
        <v>122</v>
      </c>
      <c r="H121" s="150">
        <v>131.385</v>
      </c>
      <c r="I121" s="151"/>
      <c r="J121" s="152">
        <f>ROUND(I121*H121,2)</f>
        <v>0</v>
      </c>
      <c r="K121" s="148" t="s">
        <v>188</v>
      </c>
      <c r="L121" s="35"/>
      <c r="M121" s="153" t="s">
        <v>3</v>
      </c>
      <c r="N121" s="154" t="s">
        <v>43</v>
      </c>
      <c r="O121" s="55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7" t="s">
        <v>189</v>
      </c>
      <c r="AT121" s="157" t="s">
        <v>184</v>
      </c>
      <c r="AU121" s="157" t="s">
        <v>81</v>
      </c>
      <c r="AY121" s="19" t="s">
        <v>182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79</v>
      </c>
      <c r="BK121" s="158">
        <f>ROUND(I121*H121,2)</f>
        <v>0</v>
      </c>
      <c r="BL121" s="19" t="s">
        <v>189</v>
      </c>
      <c r="BM121" s="157" t="s">
        <v>1317</v>
      </c>
    </row>
    <row r="122" spans="1:47" s="2" customFormat="1" ht="19.2">
      <c r="A122" s="34"/>
      <c r="B122" s="35"/>
      <c r="C122" s="34"/>
      <c r="D122" s="159" t="s">
        <v>120</v>
      </c>
      <c r="E122" s="34"/>
      <c r="F122" s="160" t="s">
        <v>272</v>
      </c>
      <c r="G122" s="34"/>
      <c r="H122" s="34"/>
      <c r="I122" s="161"/>
      <c r="J122" s="34"/>
      <c r="K122" s="34"/>
      <c r="L122" s="35"/>
      <c r="M122" s="162"/>
      <c r="N122" s="163"/>
      <c r="O122" s="55"/>
      <c r="P122" s="55"/>
      <c r="Q122" s="55"/>
      <c r="R122" s="55"/>
      <c r="S122" s="55"/>
      <c r="T122" s="56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9" t="s">
        <v>120</v>
      </c>
      <c r="AU122" s="19" t="s">
        <v>81</v>
      </c>
    </row>
    <row r="123" spans="2:51" s="15" customFormat="1" ht="12">
      <c r="B123" s="190"/>
      <c r="D123" s="159" t="s">
        <v>191</v>
      </c>
      <c r="E123" s="191" t="s">
        <v>3</v>
      </c>
      <c r="F123" s="192" t="s">
        <v>274</v>
      </c>
      <c r="H123" s="191" t="s">
        <v>3</v>
      </c>
      <c r="I123" s="193"/>
      <c r="L123" s="190"/>
      <c r="M123" s="194"/>
      <c r="N123" s="195"/>
      <c r="O123" s="195"/>
      <c r="P123" s="195"/>
      <c r="Q123" s="195"/>
      <c r="R123" s="195"/>
      <c r="S123" s="195"/>
      <c r="T123" s="196"/>
      <c r="AT123" s="191" t="s">
        <v>191</v>
      </c>
      <c r="AU123" s="191" t="s">
        <v>81</v>
      </c>
      <c r="AV123" s="15" t="s">
        <v>79</v>
      </c>
      <c r="AW123" s="15" t="s">
        <v>33</v>
      </c>
      <c r="AX123" s="15" t="s">
        <v>72</v>
      </c>
      <c r="AY123" s="191" t="s">
        <v>182</v>
      </c>
    </row>
    <row r="124" spans="2:51" s="13" customFormat="1" ht="12">
      <c r="B124" s="164"/>
      <c r="D124" s="159" t="s">
        <v>191</v>
      </c>
      <c r="E124" s="165" t="s">
        <v>3</v>
      </c>
      <c r="F124" s="166" t="s">
        <v>1318</v>
      </c>
      <c r="H124" s="167">
        <v>77.742</v>
      </c>
      <c r="I124" s="168"/>
      <c r="L124" s="164"/>
      <c r="M124" s="169"/>
      <c r="N124" s="170"/>
      <c r="O124" s="170"/>
      <c r="P124" s="170"/>
      <c r="Q124" s="170"/>
      <c r="R124" s="170"/>
      <c r="S124" s="170"/>
      <c r="T124" s="171"/>
      <c r="AT124" s="165" t="s">
        <v>191</v>
      </c>
      <c r="AU124" s="165" t="s">
        <v>81</v>
      </c>
      <c r="AV124" s="13" t="s">
        <v>81</v>
      </c>
      <c r="AW124" s="13" t="s">
        <v>33</v>
      </c>
      <c r="AX124" s="13" t="s">
        <v>72</v>
      </c>
      <c r="AY124" s="165" t="s">
        <v>182</v>
      </c>
    </row>
    <row r="125" spans="2:51" s="13" customFormat="1" ht="12">
      <c r="B125" s="164"/>
      <c r="D125" s="159" t="s">
        <v>191</v>
      </c>
      <c r="E125" s="165" t="s">
        <v>3</v>
      </c>
      <c r="F125" s="166" t="s">
        <v>276</v>
      </c>
      <c r="H125" s="167">
        <v>53.643</v>
      </c>
      <c r="I125" s="168"/>
      <c r="L125" s="164"/>
      <c r="M125" s="169"/>
      <c r="N125" s="170"/>
      <c r="O125" s="170"/>
      <c r="P125" s="170"/>
      <c r="Q125" s="170"/>
      <c r="R125" s="170"/>
      <c r="S125" s="170"/>
      <c r="T125" s="171"/>
      <c r="AT125" s="165" t="s">
        <v>191</v>
      </c>
      <c r="AU125" s="165" t="s">
        <v>81</v>
      </c>
      <c r="AV125" s="13" t="s">
        <v>81</v>
      </c>
      <c r="AW125" s="13" t="s">
        <v>33</v>
      </c>
      <c r="AX125" s="13" t="s">
        <v>72</v>
      </c>
      <c r="AY125" s="165" t="s">
        <v>182</v>
      </c>
    </row>
    <row r="126" spans="2:51" s="14" customFormat="1" ht="12">
      <c r="B126" s="172"/>
      <c r="D126" s="159" t="s">
        <v>191</v>
      </c>
      <c r="E126" s="173" t="s">
        <v>3</v>
      </c>
      <c r="F126" s="174" t="s">
        <v>211</v>
      </c>
      <c r="H126" s="175">
        <v>131.385</v>
      </c>
      <c r="I126" s="176"/>
      <c r="L126" s="172"/>
      <c r="M126" s="177"/>
      <c r="N126" s="178"/>
      <c r="O126" s="178"/>
      <c r="P126" s="178"/>
      <c r="Q126" s="178"/>
      <c r="R126" s="178"/>
      <c r="S126" s="178"/>
      <c r="T126" s="179"/>
      <c r="AT126" s="173" t="s">
        <v>191</v>
      </c>
      <c r="AU126" s="173" t="s">
        <v>81</v>
      </c>
      <c r="AV126" s="14" t="s">
        <v>189</v>
      </c>
      <c r="AW126" s="14" t="s">
        <v>33</v>
      </c>
      <c r="AX126" s="14" t="s">
        <v>79</v>
      </c>
      <c r="AY126" s="173" t="s">
        <v>182</v>
      </c>
    </row>
    <row r="127" spans="1:65" s="2" customFormat="1" ht="33" customHeight="1">
      <c r="A127" s="34"/>
      <c r="B127" s="145"/>
      <c r="C127" s="146" t="s">
        <v>231</v>
      </c>
      <c r="D127" s="146" t="s">
        <v>184</v>
      </c>
      <c r="E127" s="147" t="s">
        <v>278</v>
      </c>
      <c r="F127" s="148" t="s">
        <v>279</v>
      </c>
      <c r="G127" s="149" t="s">
        <v>122</v>
      </c>
      <c r="H127" s="150">
        <v>8.638</v>
      </c>
      <c r="I127" s="151"/>
      <c r="J127" s="152">
        <f>ROUND(I127*H127,2)</f>
        <v>0</v>
      </c>
      <c r="K127" s="148" t="s">
        <v>1291</v>
      </c>
      <c r="L127" s="35"/>
      <c r="M127" s="153" t="s">
        <v>3</v>
      </c>
      <c r="N127" s="154" t="s">
        <v>43</v>
      </c>
      <c r="O127" s="55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7" t="s">
        <v>189</v>
      </c>
      <c r="AT127" s="157" t="s">
        <v>184</v>
      </c>
      <c r="AU127" s="157" t="s">
        <v>81</v>
      </c>
      <c r="AY127" s="19" t="s">
        <v>182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79</v>
      </c>
      <c r="BK127" s="158">
        <f>ROUND(I127*H127,2)</f>
        <v>0</v>
      </c>
      <c r="BL127" s="19" t="s">
        <v>189</v>
      </c>
      <c r="BM127" s="157" t="s">
        <v>1319</v>
      </c>
    </row>
    <row r="128" spans="1:47" s="2" customFormat="1" ht="19.2">
      <c r="A128" s="34"/>
      <c r="B128" s="35"/>
      <c r="C128" s="34"/>
      <c r="D128" s="159" t="s">
        <v>120</v>
      </c>
      <c r="E128" s="34"/>
      <c r="F128" s="160" t="s">
        <v>279</v>
      </c>
      <c r="G128" s="34"/>
      <c r="H128" s="34"/>
      <c r="I128" s="161"/>
      <c r="J128" s="34"/>
      <c r="K128" s="34"/>
      <c r="L128" s="35"/>
      <c r="M128" s="162"/>
      <c r="N128" s="163"/>
      <c r="O128" s="55"/>
      <c r="P128" s="55"/>
      <c r="Q128" s="55"/>
      <c r="R128" s="55"/>
      <c r="S128" s="55"/>
      <c r="T128" s="56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120</v>
      </c>
      <c r="AU128" s="19" t="s">
        <v>81</v>
      </c>
    </row>
    <row r="129" spans="2:51" s="13" customFormat="1" ht="12">
      <c r="B129" s="164"/>
      <c r="D129" s="159" t="s">
        <v>191</v>
      </c>
      <c r="E129" s="165" t="s">
        <v>3</v>
      </c>
      <c r="F129" s="166" t="s">
        <v>217</v>
      </c>
      <c r="H129" s="167">
        <v>8.638</v>
      </c>
      <c r="I129" s="168"/>
      <c r="L129" s="164"/>
      <c r="M129" s="169"/>
      <c r="N129" s="170"/>
      <c r="O129" s="170"/>
      <c r="P129" s="170"/>
      <c r="Q129" s="170"/>
      <c r="R129" s="170"/>
      <c r="S129" s="170"/>
      <c r="T129" s="171"/>
      <c r="AT129" s="165" t="s">
        <v>191</v>
      </c>
      <c r="AU129" s="165" t="s">
        <v>81</v>
      </c>
      <c r="AV129" s="13" t="s">
        <v>81</v>
      </c>
      <c r="AW129" s="13" t="s">
        <v>33</v>
      </c>
      <c r="AX129" s="13" t="s">
        <v>79</v>
      </c>
      <c r="AY129" s="165" t="s">
        <v>182</v>
      </c>
    </row>
    <row r="130" spans="1:65" s="2" customFormat="1" ht="22.8">
      <c r="A130" s="34"/>
      <c r="B130" s="145"/>
      <c r="C130" s="146" t="s">
        <v>236</v>
      </c>
      <c r="D130" s="146" t="s">
        <v>184</v>
      </c>
      <c r="E130" s="147" t="s">
        <v>282</v>
      </c>
      <c r="F130" s="148" t="s">
        <v>283</v>
      </c>
      <c r="G130" s="149" t="s">
        <v>122</v>
      </c>
      <c r="H130" s="150">
        <v>53.643</v>
      </c>
      <c r="I130" s="151"/>
      <c r="J130" s="152">
        <f>ROUND(I130*H130,2)</f>
        <v>0</v>
      </c>
      <c r="K130" s="148" t="s">
        <v>188</v>
      </c>
      <c r="L130" s="35"/>
      <c r="M130" s="153" t="s">
        <v>3</v>
      </c>
      <c r="N130" s="154" t="s">
        <v>43</v>
      </c>
      <c r="O130" s="55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7" t="s">
        <v>189</v>
      </c>
      <c r="AT130" s="157" t="s">
        <v>184</v>
      </c>
      <c r="AU130" s="157" t="s">
        <v>81</v>
      </c>
      <c r="AY130" s="19" t="s">
        <v>182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79</v>
      </c>
      <c r="BK130" s="158">
        <f>ROUND(I130*H130,2)</f>
        <v>0</v>
      </c>
      <c r="BL130" s="19" t="s">
        <v>189</v>
      </c>
      <c r="BM130" s="157" t="s">
        <v>1320</v>
      </c>
    </row>
    <row r="131" spans="1:47" s="2" customFormat="1" ht="19.2">
      <c r="A131" s="34"/>
      <c r="B131" s="35"/>
      <c r="C131" s="34"/>
      <c r="D131" s="159" t="s">
        <v>120</v>
      </c>
      <c r="E131" s="34"/>
      <c r="F131" s="160" t="s">
        <v>283</v>
      </c>
      <c r="G131" s="34"/>
      <c r="H131" s="34"/>
      <c r="I131" s="161"/>
      <c r="J131" s="34"/>
      <c r="K131" s="34"/>
      <c r="L131" s="35"/>
      <c r="M131" s="162"/>
      <c r="N131" s="163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120</v>
      </c>
      <c r="AU131" s="19" t="s">
        <v>81</v>
      </c>
    </row>
    <row r="132" spans="2:51" s="13" customFormat="1" ht="12">
      <c r="B132" s="164"/>
      <c r="D132" s="159" t="s">
        <v>191</v>
      </c>
      <c r="E132" s="165" t="s">
        <v>3</v>
      </c>
      <c r="F132" s="166" t="s">
        <v>1321</v>
      </c>
      <c r="H132" s="167">
        <v>86.38</v>
      </c>
      <c r="I132" s="168"/>
      <c r="L132" s="164"/>
      <c r="M132" s="169"/>
      <c r="N132" s="170"/>
      <c r="O132" s="170"/>
      <c r="P132" s="170"/>
      <c r="Q132" s="170"/>
      <c r="R132" s="170"/>
      <c r="S132" s="170"/>
      <c r="T132" s="171"/>
      <c r="AT132" s="165" t="s">
        <v>191</v>
      </c>
      <c r="AU132" s="165" t="s">
        <v>81</v>
      </c>
      <c r="AV132" s="13" t="s">
        <v>81</v>
      </c>
      <c r="AW132" s="13" t="s">
        <v>33</v>
      </c>
      <c r="AX132" s="13" t="s">
        <v>72</v>
      </c>
      <c r="AY132" s="165" t="s">
        <v>182</v>
      </c>
    </row>
    <row r="133" spans="2:51" s="13" customFormat="1" ht="12">
      <c r="B133" s="164"/>
      <c r="D133" s="159" t="s">
        <v>191</v>
      </c>
      <c r="E133" s="165" t="s">
        <v>3</v>
      </c>
      <c r="F133" s="166" t="s">
        <v>1322</v>
      </c>
      <c r="H133" s="167">
        <v>-6.105</v>
      </c>
      <c r="I133" s="168"/>
      <c r="L133" s="164"/>
      <c r="M133" s="169"/>
      <c r="N133" s="170"/>
      <c r="O133" s="170"/>
      <c r="P133" s="170"/>
      <c r="Q133" s="170"/>
      <c r="R133" s="170"/>
      <c r="S133" s="170"/>
      <c r="T133" s="171"/>
      <c r="AT133" s="165" t="s">
        <v>191</v>
      </c>
      <c r="AU133" s="165" t="s">
        <v>81</v>
      </c>
      <c r="AV133" s="13" t="s">
        <v>81</v>
      </c>
      <c r="AW133" s="13" t="s">
        <v>33</v>
      </c>
      <c r="AX133" s="13" t="s">
        <v>72</v>
      </c>
      <c r="AY133" s="165" t="s">
        <v>182</v>
      </c>
    </row>
    <row r="134" spans="2:51" s="13" customFormat="1" ht="12">
      <c r="B134" s="164"/>
      <c r="D134" s="159" t="s">
        <v>191</v>
      </c>
      <c r="E134" s="165" t="s">
        <v>3</v>
      </c>
      <c r="F134" s="166" t="s">
        <v>1323</v>
      </c>
      <c r="H134" s="167">
        <v>-19.961</v>
      </c>
      <c r="I134" s="168"/>
      <c r="L134" s="164"/>
      <c r="M134" s="169"/>
      <c r="N134" s="170"/>
      <c r="O134" s="170"/>
      <c r="P134" s="170"/>
      <c r="Q134" s="170"/>
      <c r="R134" s="170"/>
      <c r="S134" s="170"/>
      <c r="T134" s="171"/>
      <c r="AT134" s="165" t="s">
        <v>191</v>
      </c>
      <c r="AU134" s="165" t="s">
        <v>81</v>
      </c>
      <c r="AV134" s="13" t="s">
        <v>81</v>
      </c>
      <c r="AW134" s="13" t="s">
        <v>33</v>
      </c>
      <c r="AX134" s="13" t="s">
        <v>72</v>
      </c>
      <c r="AY134" s="165" t="s">
        <v>182</v>
      </c>
    </row>
    <row r="135" spans="2:51" s="13" customFormat="1" ht="12">
      <c r="B135" s="164"/>
      <c r="D135" s="159" t="s">
        <v>191</v>
      </c>
      <c r="E135" s="165" t="s">
        <v>3</v>
      </c>
      <c r="F135" s="166" t="s">
        <v>1324</v>
      </c>
      <c r="H135" s="167">
        <v>-1.08</v>
      </c>
      <c r="I135" s="168"/>
      <c r="L135" s="164"/>
      <c r="M135" s="169"/>
      <c r="N135" s="170"/>
      <c r="O135" s="170"/>
      <c r="P135" s="170"/>
      <c r="Q135" s="170"/>
      <c r="R135" s="170"/>
      <c r="S135" s="170"/>
      <c r="T135" s="171"/>
      <c r="AT135" s="165" t="s">
        <v>191</v>
      </c>
      <c r="AU135" s="165" t="s">
        <v>81</v>
      </c>
      <c r="AV135" s="13" t="s">
        <v>81</v>
      </c>
      <c r="AW135" s="13" t="s">
        <v>33</v>
      </c>
      <c r="AX135" s="13" t="s">
        <v>72</v>
      </c>
      <c r="AY135" s="165" t="s">
        <v>182</v>
      </c>
    </row>
    <row r="136" spans="2:51" s="13" customFormat="1" ht="12">
      <c r="B136" s="164"/>
      <c r="D136" s="159" t="s">
        <v>191</v>
      </c>
      <c r="E136" s="165" t="s">
        <v>3</v>
      </c>
      <c r="F136" s="166" t="s">
        <v>1325</v>
      </c>
      <c r="H136" s="167">
        <v>-0.519</v>
      </c>
      <c r="I136" s="168"/>
      <c r="L136" s="164"/>
      <c r="M136" s="169"/>
      <c r="N136" s="170"/>
      <c r="O136" s="170"/>
      <c r="P136" s="170"/>
      <c r="Q136" s="170"/>
      <c r="R136" s="170"/>
      <c r="S136" s="170"/>
      <c r="T136" s="171"/>
      <c r="AT136" s="165" t="s">
        <v>191</v>
      </c>
      <c r="AU136" s="165" t="s">
        <v>81</v>
      </c>
      <c r="AV136" s="13" t="s">
        <v>81</v>
      </c>
      <c r="AW136" s="13" t="s">
        <v>33</v>
      </c>
      <c r="AX136" s="13" t="s">
        <v>72</v>
      </c>
      <c r="AY136" s="165" t="s">
        <v>182</v>
      </c>
    </row>
    <row r="137" spans="2:51" s="13" customFormat="1" ht="12">
      <c r="B137" s="164"/>
      <c r="D137" s="159" t="s">
        <v>191</v>
      </c>
      <c r="E137" s="165" t="s">
        <v>3</v>
      </c>
      <c r="F137" s="166" t="s">
        <v>1326</v>
      </c>
      <c r="H137" s="167">
        <v>-5.072</v>
      </c>
      <c r="I137" s="168"/>
      <c r="L137" s="164"/>
      <c r="M137" s="169"/>
      <c r="N137" s="170"/>
      <c r="O137" s="170"/>
      <c r="P137" s="170"/>
      <c r="Q137" s="170"/>
      <c r="R137" s="170"/>
      <c r="S137" s="170"/>
      <c r="T137" s="171"/>
      <c r="AT137" s="165" t="s">
        <v>191</v>
      </c>
      <c r="AU137" s="165" t="s">
        <v>81</v>
      </c>
      <c r="AV137" s="13" t="s">
        <v>81</v>
      </c>
      <c r="AW137" s="13" t="s">
        <v>33</v>
      </c>
      <c r="AX137" s="13" t="s">
        <v>72</v>
      </c>
      <c r="AY137" s="165" t="s">
        <v>182</v>
      </c>
    </row>
    <row r="138" spans="2:51" s="14" customFormat="1" ht="12">
      <c r="B138" s="172"/>
      <c r="D138" s="159" t="s">
        <v>191</v>
      </c>
      <c r="E138" s="173" t="s">
        <v>129</v>
      </c>
      <c r="F138" s="174" t="s">
        <v>211</v>
      </c>
      <c r="H138" s="175">
        <v>53.642999999999994</v>
      </c>
      <c r="I138" s="176"/>
      <c r="L138" s="172"/>
      <c r="M138" s="177"/>
      <c r="N138" s="178"/>
      <c r="O138" s="178"/>
      <c r="P138" s="178"/>
      <c r="Q138" s="178"/>
      <c r="R138" s="178"/>
      <c r="S138" s="178"/>
      <c r="T138" s="179"/>
      <c r="AT138" s="173" t="s">
        <v>191</v>
      </c>
      <c r="AU138" s="173" t="s">
        <v>81</v>
      </c>
      <c r="AV138" s="14" t="s">
        <v>189</v>
      </c>
      <c r="AW138" s="14" t="s">
        <v>33</v>
      </c>
      <c r="AX138" s="14" t="s">
        <v>79</v>
      </c>
      <c r="AY138" s="173" t="s">
        <v>182</v>
      </c>
    </row>
    <row r="139" spans="1:65" s="2" customFormat="1" ht="33" customHeight="1">
      <c r="A139" s="34"/>
      <c r="B139" s="145"/>
      <c r="C139" s="146" t="s">
        <v>241</v>
      </c>
      <c r="D139" s="146" t="s">
        <v>184</v>
      </c>
      <c r="E139" s="147" t="s">
        <v>1327</v>
      </c>
      <c r="F139" s="148" t="s">
        <v>1328</v>
      </c>
      <c r="G139" s="149" t="s">
        <v>122</v>
      </c>
      <c r="H139" s="150">
        <v>19.961</v>
      </c>
      <c r="I139" s="151"/>
      <c r="J139" s="152">
        <f>ROUND(I139*H139,2)</f>
        <v>0</v>
      </c>
      <c r="K139" s="148" t="s">
        <v>188</v>
      </c>
      <c r="L139" s="35"/>
      <c r="M139" s="153" t="s">
        <v>3</v>
      </c>
      <c r="N139" s="154" t="s">
        <v>43</v>
      </c>
      <c r="O139" s="55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7" t="s">
        <v>189</v>
      </c>
      <c r="AT139" s="157" t="s">
        <v>184</v>
      </c>
      <c r="AU139" s="157" t="s">
        <v>81</v>
      </c>
      <c r="AY139" s="19" t="s">
        <v>182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79</v>
      </c>
      <c r="BK139" s="158">
        <f>ROUND(I139*H139,2)</f>
        <v>0</v>
      </c>
      <c r="BL139" s="19" t="s">
        <v>189</v>
      </c>
      <c r="BM139" s="157" t="s">
        <v>1329</v>
      </c>
    </row>
    <row r="140" spans="1:47" s="2" customFormat="1" ht="19.2">
      <c r="A140" s="34"/>
      <c r="B140" s="35"/>
      <c r="C140" s="34"/>
      <c r="D140" s="159" t="s">
        <v>120</v>
      </c>
      <c r="E140" s="34"/>
      <c r="F140" s="160" t="s">
        <v>1328</v>
      </c>
      <c r="G140" s="34"/>
      <c r="H140" s="34"/>
      <c r="I140" s="161"/>
      <c r="J140" s="34"/>
      <c r="K140" s="34"/>
      <c r="L140" s="35"/>
      <c r="M140" s="162"/>
      <c r="N140" s="163"/>
      <c r="O140" s="55"/>
      <c r="P140" s="55"/>
      <c r="Q140" s="55"/>
      <c r="R140" s="55"/>
      <c r="S140" s="55"/>
      <c r="T140" s="56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120</v>
      </c>
      <c r="AU140" s="19" t="s">
        <v>81</v>
      </c>
    </row>
    <row r="141" spans="2:51" s="13" customFormat="1" ht="12">
      <c r="B141" s="164"/>
      <c r="D141" s="159" t="s">
        <v>191</v>
      </c>
      <c r="E141" s="165" t="s">
        <v>3</v>
      </c>
      <c r="F141" s="166" t="s">
        <v>1330</v>
      </c>
      <c r="H141" s="167">
        <v>8.25</v>
      </c>
      <c r="I141" s="168"/>
      <c r="L141" s="164"/>
      <c r="M141" s="169"/>
      <c r="N141" s="170"/>
      <c r="O141" s="170"/>
      <c r="P141" s="170"/>
      <c r="Q141" s="170"/>
      <c r="R141" s="170"/>
      <c r="S141" s="170"/>
      <c r="T141" s="171"/>
      <c r="AT141" s="165" t="s">
        <v>191</v>
      </c>
      <c r="AU141" s="165" t="s">
        <v>81</v>
      </c>
      <c r="AV141" s="13" t="s">
        <v>81</v>
      </c>
      <c r="AW141" s="13" t="s">
        <v>33</v>
      </c>
      <c r="AX141" s="13" t="s">
        <v>72</v>
      </c>
      <c r="AY141" s="165" t="s">
        <v>182</v>
      </c>
    </row>
    <row r="142" spans="2:51" s="13" customFormat="1" ht="12">
      <c r="B142" s="164"/>
      <c r="D142" s="159" t="s">
        <v>191</v>
      </c>
      <c r="E142" s="165" t="s">
        <v>3</v>
      </c>
      <c r="F142" s="166" t="s">
        <v>1331</v>
      </c>
      <c r="H142" s="167">
        <v>13.31</v>
      </c>
      <c r="I142" s="168"/>
      <c r="L142" s="164"/>
      <c r="M142" s="169"/>
      <c r="N142" s="170"/>
      <c r="O142" s="170"/>
      <c r="P142" s="170"/>
      <c r="Q142" s="170"/>
      <c r="R142" s="170"/>
      <c r="S142" s="170"/>
      <c r="T142" s="171"/>
      <c r="AT142" s="165" t="s">
        <v>191</v>
      </c>
      <c r="AU142" s="165" t="s">
        <v>81</v>
      </c>
      <c r="AV142" s="13" t="s">
        <v>81</v>
      </c>
      <c r="AW142" s="13" t="s">
        <v>33</v>
      </c>
      <c r="AX142" s="13" t="s">
        <v>72</v>
      </c>
      <c r="AY142" s="165" t="s">
        <v>182</v>
      </c>
    </row>
    <row r="143" spans="2:51" s="13" customFormat="1" ht="12">
      <c r="B143" s="164"/>
      <c r="D143" s="159" t="s">
        <v>191</v>
      </c>
      <c r="E143" s="165" t="s">
        <v>3</v>
      </c>
      <c r="F143" s="166" t="s">
        <v>1332</v>
      </c>
      <c r="H143" s="167">
        <v>-0.519</v>
      </c>
      <c r="I143" s="168"/>
      <c r="L143" s="164"/>
      <c r="M143" s="169"/>
      <c r="N143" s="170"/>
      <c r="O143" s="170"/>
      <c r="P143" s="170"/>
      <c r="Q143" s="170"/>
      <c r="R143" s="170"/>
      <c r="S143" s="170"/>
      <c r="T143" s="171"/>
      <c r="AT143" s="165" t="s">
        <v>191</v>
      </c>
      <c r="AU143" s="165" t="s">
        <v>81</v>
      </c>
      <c r="AV143" s="13" t="s">
        <v>81</v>
      </c>
      <c r="AW143" s="13" t="s">
        <v>33</v>
      </c>
      <c r="AX143" s="13" t="s">
        <v>72</v>
      </c>
      <c r="AY143" s="165" t="s">
        <v>182</v>
      </c>
    </row>
    <row r="144" spans="2:51" s="13" customFormat="1" ht="12">
      <c r="B144" s="164"/>
      <c r="D144" s="159" t="s">
        <v>191</v>
      </c>
      <c r="E144" s="165" t="s">
        <v>3</v>
      </c>
      <c r="F144" s="166" t="s">
        <v>1333</v>
      </c>
      <c r="H144" s="167">
        <v>-1.08</v>
      </c>
      <c r="I144" s="168"/>
      <c r="L144" s="164"/>
      <c r="M144" s="169"/>
      <c r="N144" s="170"/>
      <c r="O144" s="170"/>
      <c r="P144" s="170"/>
      <c r="Q144" s="170"/>
      <c r="R144" s="170"/>
      <c r="S144" s="170"/>
      <c r="T144" s="171"/>
      <c r="AT144" s="165" t="s">
        <v>191</v>
      </c>
      <c r="AU144" s="165" t="s">
        <v>81</v>
      </c>
      <c r="AV144" s="13" t="s">
        <v>81</v>
      </c>
      <c r="AW144" s="13" t="s">
        <v>33</v>
      </c>
      <c r="AX144" s="13" t="s">
        <v>72</v>
      </c>
      <c r="AY144" s="165" t="s">
        <v>182</v>
      </c>
    </row>
    <row r="145" spans="2:51" s="14" customFormat="1" ht="12">
      <c r="B145" s="172"/>
      <c r="D145" s="159" t="s">
        <v>191</v>
      </c>
      <c r="E145" s="173" t="s">
        <v>1274</v>
      </c>
      <c r="F145" s="174" t="s">
        <v>211</v>
      </c>
      <c r="H145" s="175">
        <v>19.961000000000006</v>
      </c>
      <c r="I145" s="176"/>
      <c r="L145" s="172"/>
      <c r="M145" s="177"/>
      <c r="N145" s="178"/>
      <c r="O145" s="178"/>
      <c r="P145" s="178"/>
      <c r="Q145" s="178"/>
      <c r="R145" s="178"/>
      <c r="S145" s="178"/>
      <c r="T145" s="179"/>
      <c r="AT145" s="173" t="s">
        <v>191</v>
      </c>
      <c r="AU145" s="173" t="s">
        <v>81</v>
      </c>
      <c r="AV145" s="14" t="s">
        <v>189</v>
      </c>
      <c r="AW145" s="14" t="s">
        <v>33</v>
      </c>
      <c r="AX145" s="14" t="s">
        <v>79</v>
      </c>
      <c r="AY145" s="173" t="s">
        <v>182</v>
      </c>
    </row>
    <row r="146" spans="1:65" s="2" customFormat="1" ht="16.5" customHeight="1">
      <c r="A146" s="34"/>
      <c r="B146" s="145"/>
      <c r="C146" s="180" t="s">
        <v>246</v>
      </c>
      <c r="D146" s="180" t="s">
        <v>232</v>
      </c>
      <c r="E146" s="181" t="s">
        <v>1334</v>
      </c>
      <c r="F146" s="182" t="s">
        <v>1335</v>
      </c>
      <c r="G146" s="183" t="s">
        <v>233</v>
      </c>
      <c r="H146" s="184">
        <v>35.93</v>
      </c>
      <c r="I146" s="185"/>
      <c r="J146" s="186">
        <f>ROUND(I146*H146,2)</f>
        <v>0</v>
      </c>
      <c r="K146" s="182" t="s">
        <v>188</v>
      </c>
      <c r="L146" s="187"/>
      <c r="M146" s="188" t="s">
        <v>3</v>
      </c>
      <c r="N146" s="189" t="s">
        <v>43</v>
      </c>
      <c r="O146" s="55"/>
      <c r="P146" s="155">
        <f>O146*H146</f>
        <v>0</v>
      </c>
      <c r="Q146" s="155">
        <v>1</v>
      </c>
      <c r="R146" s="155">
        <f>Q146*H146</f>
        <v>35.93</v>
      </c>
      <c r="S146" s="155">
        <v>0</v>
      </c>
      <c r="T146" s="15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7" t="s">
        <v>223</v>
      </c>
      <c r="AT146" s="157" t="s">
        <v>232</v>
      </c>
      <c r="AU146" s="157" t="s">
        <v>81</v>
      </c>
      <c r="AY146" s="19" t="s">
        <v>182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79</v>
      </c>
      <c r="BK146" s="158">
        <f>ROUND(I146*H146,2)</f>
        <v>0</v>
      </c>
      <c r="BL146" s="19" t="s">
        <v>189</v>
      </c>
      <c r="BM146" s="157" t="s">
        <v>1336</v>
      </c>
    </row>
    <row r="147" spans="1:47" s="2" customFormat="1" ht="12">
      <c r="A147" s="34"/>
      <c r="B147" s="35"/>
      <c r="C147" s="34"/>
      <c r="D147" s="159" t="s">
        <v>120</v>
      </c>
      <c r="E147" s="34"/>
      <c r="F147" s="160" t="s">
        <v>1335</v>
      </c>
      <c r="G147" s="34"/>
      <c r="H147" s="34"/>
      <c r="I147" s="161"/>
      <c r="J147" s="34"/>
      <c r="K147" s="34"/>
      <c r="L147" s="35"/>
      <c r="M147" s="162"/>
      <c r="N147" s="163"/>
      <c r="O147" s="55"/>
      <c r="P147" s="55"/>
      <c r="Q147" s="55"/>
      <c r="R147" s="55"/>
      <c r="S147" s="55"/>
      <c r="T147" s="56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9" t="s">
        <v>120</v>
      </c>
      <c r="AU147" s="19" t="s">
        <v>81</v>
      </c>
    </row>
    <row r="148" spans="2:51" s="13" customFormat="1" ht="12">
      <c r="B148" s="164"/>
      <c r="D148" s="159" t="s">
        <v>191</v>
      </c>
      <c r="E148" s="165" t="s">
        <v>3</v>
      </c>
      <c r="F148" s="166" t="s">
        <v>1337</v>
      </c>
      <c r="H148" s="167">
        <v>35.93</v>
      </c>
      <c r="I148" s="168"/>
      <c r="L148" s="164"/>
      <c r="M148" s="169"/>
      <c r="N148" s="170"/>
      <c r="O148" s="170"/>
      <c r="P148" s="170"/>
      <c r="Q148" s="170"/>
      <c r="R148" s="170"/>
      <c r="S148" s="170"/>
      <c r="T148" s="171"/>
      <c r="AT148" s="165" t="s">
        <v>191</v>
      </c>
      <c r="AU148" s="165" t="s">
        <v>81</v>
      </c>
      <c r="AV148" s="13" t="s">
        <v>81</v>
      </c>
      <c r="AW148" s="13" t="s">
        <v>33</v>
      </c>
      <c r="AX148" s="13" t="s">
        <v>79</v>
      </c>
      <c r="AY148" s="165" t="s">
        <v>182</v>
      </c>
    </row>
    <row r="149" spans="2:63" s="12" customFormat="1" ht="22.95" customHeight="1">
      <c r="B149" s="132"/>
      <c r="D149" s="133" t="s">
        <v>71</v>
      </c>
      <c r="E149" s="143" t="s">
        <v>81</v>
      </c>
      <c r="F149" s="143" t="s">
        <v>289</v>
      </c>
      <c r="I149" s="135"/>
      <c r="J149" s="144">
        <f>BK149</f>
        <v>0</v>
      </c>
      <c r="L149" s="132"/>
      <c r="M149" s="137"/>
      <c r="N149" s="138"/>
      <c r="O149" s="138"/>
      <c r="P149" s="139">
        <f>SUM(P150:P171)</f>
        <v>0</v>
      </c>
      <c r="Q149" s="138"/>
      <c r="R149" s="139">
        <f>SUM(R150:R171)</f>
        <v>5.052986120000001</v>
      </c>
      <c r="S149" s="138"/>
      <c r="T149" s="140">
        <f>SUM(T150:T171)</f>
        <v>0</v>
      </c>
      <c r="AR149" s="133" t="s">
        <v>79</v>
      </c>
      <c r="AT149" s="141" t="s">
        <v>71</v>
      </c>
      <c r="AU149" s="141" t="s">
        <v>79</v>
      </c>
      <c r="AY149" s="133" t="s">
        <v>182</v>
      </c>
      <c r="BK149" s="142">
        <f>SUM(BK150:BK171)</f>
        <v>0</v>
      </c>
    </row>
    <row r="150" spans="1:65" s="2" customFormat="1" ht="21.75" customHeight="1">
      <c r="A150" s="34"/>
      <c r="B150" s="145"/>
      <c r="C150" s="146" t="s">
        <v>251</v>
      </c>
      <c r="D150" s="146" t="s">
        <v>184</v>
      </c>
      <c r="E150" s="147" t="s">
        <v>1338</v>
      </c>
      <c r="F150" s="148" t="s">
        <v>1339</v>
      </c>
      <c r="G150" s="149" t="s">
        <v>122</v>
      </c>
      <c r="H150" s="150">
        <v>0.81</v>
      </c>
      <c r="I150" s="151"/>
      <c r="J150" s="152">
        <f>ROUND(I150*H150,2)</f>
        <v>0</v>
      </c>
      <c r="K150" s="148" t="s">
        <v>188</v>
      </c>
      <c r="L150" s="35"/>
      <c r="M150" s="153" t="s">
        <v>3</v>
      </c>
      <c r="N150" s="154" t="s">
        <v>43</v>
      </c>
      <c r="O150" s="55"/>
      <c r="P150" s="155">
        <f>O150*H150</f>
        <v>0</v>
      </c>
      <c r="Q150" s="155">
        <v>2.16</v>
      </c>
      <c r="R150" s="155">
        <f>Q150*H150</f>
        <v>1.7496000000000003</v>
      </c>
      <c r="S150" s="155">
        <v>0</v>
      </c>
      <c r="T150" s="15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7" t="s">
        <v>189</v>
      </c>
      <c r="AT150" s="157" t="s">
        <v>184</v>
      </c>
      <c r="AU150" s="157" t="s">
        <v>81</v>
      </c>
      <c r="AY150" s="19" t="s">
        <v>182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79</v>
      </c>
      <c r="BK150" s="158">
        <f>ROUND(I150*H150,2)</f>
        <v>0</v>
      </c>
      <c r="BL150" s="19" t="s">
        <v>189</v>
      </c>
      <c r="BM150" s="157" t="s">
        <v>1340</v>
      </c>
    </row>
    <row r="151" spans="1:47" s="2" customFormat="1" ht="12">
      <c r="A151" s="34"/>
      <c r="B151" s="35"/>
      <c r="C151" s="34"/>
      <c r="D151" s="159" t="s">
        <v>120</v>
      </c>
      <c r="E151" s="34"/>
      <c r="F151" s="160" t="s">
        <v>1339</v>
      </c>
      <c r="G151" s="34"/>
      <c r="H151" s="34"/>
      <c r="I151" s="161"/>
      <c r="J151" s="34"/>
      <c r="K151" s="34"/>
      <c r="L151" s="35"/>
      <c r="M151" s="162"/>
      <c r="N151" s="163"/>
      <c r="O151" s="55"/>
      <c r="P151" s="55"/>
      <c r="Q151" s="55"/>
      <c r="R151" s="55"/>
      <c r="S151" s="55"/>
      <c r="T151" s="56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9" t="s">
        <v>120</v>
      </c>
      <c r="AU151" s="19" t="s">
        <v>81</v>
      </c>
    </row>
    <row r="152" spans="2:51" s="13" customFormat="1" ht="12">
      <c r="B152" s="164"/>
      <c r="D152" s="159" t="s">
        <v>191</v>
      </c>
      <c r="E152" s="165" t="s">
        <v>3</v>
      </c>
      <c r="F152" s="166" t="s">
        <v>1341</v>
      </c>
      <c r="H152" s="167">
        <v>0.81</v>
      </c>
      <c r="I152" s="168"/>
      <c r="L152" s="164"/>
      <c r="M152" s="169"/>
      <c r="N152" s="170"/>
      <c r="O152" s="170"/>
      <c r="P152" s="170"/>
      <c r="Q152" s="170"/>
      <c r="R152" s="170"/>
      <c r="S152" s="170"/>
      <c r="T152" s="171"/>
      <c r="AT152" s="165" t="s">
        <v>191</v>
      </c>
      <c r="AU152" s="165" t="s">
        <v>81</v>
      </c>
      <c r="AV152" s="13" t="s">
        <v>81</v>
      </c>
      <c r="AW152" s="13" t="s">
        <v>33</v>
      </c>
      <c r="AX152" s="13" t="s">
        <v>79</v>
      </c>
      <c r="AY152" s="165" t="s">
        <v>182</v>
      </c>
    </row>
    <row r="153" spans="1:65" s="2" customFormat="1" ht="16.5" customHeight="1">
      <c r="A153" s="34"/>
      <c r="B153" s="145"/>
      <c r="C153" s="146" t="s">
        <v>9</v>
      </c>
      <c r="D153" s="146" t="s">
        <v>184</v>
      </c>
      <c r="E153" s="147" t="s">
        <v>305</v>
      </c>
      <c r="F153" s="148" t="s">
        <v>306</v>
      </c>
      <c r="G153" s="149" t="s">
        <v>122</v>
      </c>
      <c r="H153" s="150">
        <v>0.54</v>
      </c>
      <c r="I153" s="151"/>
      <c r="J153" s="152">
        <f>ROUND(I153*H153,2)</f>
        <v>0</v>
      </c>
      <c r="K153" s="148" t="s">
        <v>188</v>
      </c>
      <c r="L153" s="35"/>
      <c r="M153" s="153" t="s">
        <v>3</v>
      </c>
      <c r="N153" s="154" t="s">
        <v>43</v>
      </c>
      <c r="O153" s="55"/>
      <c r="P153" s="155">
        <f>O153*H153</f>
        <v>0</v>
      </c>
      <c r="Q153" s="155">
        <v>2.25634</v>
      </c>
      <c r="R153" s="155">
        <f>Q153*H153</f>
        <v>1.2184236</v>
      </c>
      <c r="S153" s="155">
        <v>0</v>
      </c>
      <c r="T153" s="15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7" t="s">
        <v>189</v>
      </c>
      <c r="AT153" s="157" t="s">
        <v>184</v>
      </c>
      <c r="AU153" s="157" t="s">
        <v>81</v>
      </c>
      <c r="AY153" s="19" t="s">
        <v>182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79</v>
      </c>
      <c r="BK153" s="158">
        <f>ROUND(I153*H153,2)</f>
        <v>0</v>
      </c>
      <c r="BL153" s="19" t="s">
        <v>189</v>
      </c>
      <c r="BM153" s="157" t="s">
        <v>1342</v>
      </c>
    </row>
    <row r="154" spans="1:47" s="2" customFormat="1" ht="12">
      <c r="A154" s="34"/>
      <c r="B154" s="35"/>
      <c r="C154" s="34"/>
      <c r="D154" s="159" t="s">
        <v>120</v>
      </c>
      <c r="E154" s="34"/>
      <c r="F154" s="160" t="s">
        <v>306</v>
      </c>
      <c r="G154" s="34"/>
      <c r="H154" s="34"/>
      <c r="I154" s="161"/>
      <c r="J154" s="34"/>
      <c r="K154" s="34"/>
      <c r="L154" s="35"/>
      <c r="M154" s="162"/>
      <c r="N154" s="163"/>
      <c r="O154" s="55"/>
      <c r="P154" s="55"/>
      <c r="Q154" s="55"/>
      <c r="R154" s="55"/>
      <c r="S154" s="55"/>
      <c r="T154" s="56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9" t="s">
        <v>120</v>
      </c>
      <c r="AU154" s="19" t="s">
        <v>81</v>
      </c>
    </row>
    <row r="155" spans="2:51" s="13" customFormat="1" ht="12">
      <c r="B155" s="164"/>
      <c r="D155" s="159" t="s">
        <v>191</v>
      </c>
      <c r="E155" s="165" t="s">
        <v>3</v>
      </c>
      <c r="F155" s="166" t="s">
        <v>1343</v>
      </c>
      <c r="H155" s="167">
        <v>0.54</v>
      </c>
      <c r="I155" s="168"/>
      <c r="L155" s="164"/>
      <c r="M155" s="169"/>
      <c r="N155" s="170"/>
      <c r="O155" s="170"/>
      <c r="P155" s="170"/>
      <c r="Q155" s="170"/>
      <c r="R155" s="170"/>
      <c r="S155" s="170"/>
      <c r="T155" s="171"/>
      <c r="AT155" s="165" t="s">
        <v>191</v>
      </c>
      <c r="AU155" s="165" t="s">
        <v>81</v>
      </c>
      <c r="AV155" s="13" t="s">
        <v>81</v>
      </c>
      <c r="AW155" s="13" t="s">
        <v>33</v>
      </c>
      <c r="AX155" s="13" t="s">
        <v>79</v>
      </c>
      <c r="AY155" s="165" t="s">
        <v>182</v>
      </c>
    </row>
    <row r="156" spans="1:65" s="2" customFormat="1" ht="16.5" customHeight="1">
      <c r="A156" s="34"/>
      <c r="B156" s="145"/>
      <c r="C156" s="146" t="s">
        <v>261</v>
      </c>
      <c r="D156" s="146" t="s">
        <v>184</v>
      </c>
      <c r="E156" s="147" t="s">
        <v>310</v>
      </c>
      <c r="F156" s="148" t="s">
        <v>311</v>
      </c>
      <c r="G156" s="149" t="s">
        <v>113</v>
      </c>
      <c r="H156" s="150">
        <v>1.14</v>
      </c>
      <c r="I156" s="151"/>
      <c r="J156" s="152">
        <f>ROUND(I156*H156,2)</f>
        <v>0</v>
      </c>
      <c r="K156" s="148" t="s">
        <v>188</v>
      </c>
      <c r="L156" s="35"/>
      <c r="M156" s="153" t="s">
        <v>3</v>
      </c>
      <c r="N156" s="154" t="s">
        <v>43</v>
      </c>
      <c r="O156" s="55"/>
      <c r="P156" s="155">
        <f>O156*H156</f>
        <v>0</v>
      </c>
      <c r="Q156" s="155">
        <v>0.00247</v>
      </c>
      <c r="R156" s="155">
        <f>Q156*H156</f>
        <v>0.0028158</v>
      </c>
      <c r="S156" s="155">
        <v>0</v>
      </c>
      <c r="T156" s="15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7" t="s">
        <v>189</v>
      </c>
      <c r="AT156" s="157" t="s">
        <v>184</v>
      </c>
      <c r="AU156" s="157" t="s">
        <v>81</v>
      </c>
      <c r="AY156" s="19" t="s">
        <v>182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79</v>
      </c>
      <c r="BK156" s="158">
        <f>ROUND(I156*H156,2)</f>
        <v>0</v>
      </c>
      <c r="BL156" s="19" t="s">
        <v>189</v>
      </c>
      <c r="BM156" s="157" t="s">
        <v>1344</v>
      </c>
    </row>
    <row r="157" spans="1:47" s="2" customFormat="1" ht="12">
      <c r="A157" s="34"/>
      <c r="B157" s="35"/>
      <c r="C157" s="34"/>
      <c r="D157" s="159" t="s">
        <v>120</v>
      </c>
      <c r="E157" s="34"/>
      <c r="F157" s="160" t="s">
        <v>311</v>
      </c>
      <c r="G157" s="34"/>
      <c r="H157" s="34"/>
      <c r="I157" s="161"/>
      <c r="J157" s="34"/>
      <c r="K157" s="34"/>
      <c r="L157" s="35"/>
      <c r="M157" s="162"/>
      <c r="N157" s="163"/>
      <c r="O157" s="55"/>
      <c r="P157" s="55"/>
      <c r="Q157" s="55"/>
      <c r="R157" s="55"/>
      <c r="S157" s="55"/>
      <c r="T157" s="5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120</v>
      </c>
      <c r="AU157" s="19" t="s">
        <v>81</v>
      </c>
    </row>
    <row r="158" spans="2:51" s="13" customFormat="1" ht="12">
      <c r="B158" s="164"/>
      <c r="D158" s="159" t="s">
        <v>191</v>
      </c>
      <c r="E158" s="165" t="s">
        <v>3</v>
      </c>
      <c r="F158" s="166" t="s">
        <v>1345</v>
      </c>
      <c r="H158" s="167">
        <v>1.14</v>
      </c>
      <c r="I158" s="168"/>
      <c r="L158" s="164"/>
      <c r="M158" s="169"/>
      <c r="N158" s="170"/>
      <c r="O158" s="170"/>
      <c r="P158" s="170"/>
      <c r="Q158" s="170"/>
      <c r="R158" s="170"/>
      <c r="S158" s="170"/>
      <c r="T158" s="171"/>
      <c r="AT158" s="165" t="s">
        <v>191</v>
      </c>
      <c r="AU158" s="165" t="s">
        <v>81</v>
      </c>
      <c r="AV158" s="13" t="s">
        <v>81</v>
      </c>
      <c r="AW158" s="13" t="s">
        <v>33</v>
      </c>
      <c r="AX158" s="13" t="s">
        <v>79</v>
      </c>
      <c r="AY158" s="165" t="s">
        <v>182</v>
      </c>
    </row>
    <row r="159" spans="1:65" s="2" customFormat="1" ht="16.5" customHeight="1">
      <c r="A159" s="34"/>
      <c r="B159" s="145"/>
      <c r="C159" s="146" t="s">
        <v>266</v>
      </c>
      <c r="D159" s="146" t="s">
        <v>184</v>
      </c>
      <c r="E159" s="147" t="s">
        <v>315</v>
      </c>
      <c r="F159" s="148" t="s">
        <v>316</v>
      </c>
      <c r="G159" s="149" t="s">
        <v>113</v>
      </c>
      <c r="H159" s="150">
        <v>1.14</v>
      </c>
      <c r="I159" s="151"/>
      <c r="J159" s="152">
        <f>ROUND(I159*H159,2)</f>
        <v>0</v>
      </c>
      <c r="K159" s="148" t="s">
        <v>188</v>
      </c>
      <c r="L159" s="35"/>
      <c r="M159" s="153" t="s">
        <v>3</v>
      </c>
      <c r="N159" s="154" t="s">
        <v>43</v>
      </c>
      <c r="O159" s="55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7" t="s">
        <v>189</v>
      </c>
      <c r="AT159" s="157" t="s">
        <v>184</v>
      </c>
      <c r="AU159" s="157" t="s">
        <v>81</v>
      </c>
      <c r="AY159" s="19" t="s">
        <v>182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9" t="s">
        <v>79</v>
      </c>
      <c r="BK159" s="158">
        <f>ROUND(I159*H159,2)</f>
        <v>0</v>
      </c>
      <c r="BL159" s="19" t="s">
        <v>189</v>
      </c>
      <c r="BM159" s="157" t="s">
        <v>1346</v>
      </c>
    </row>
    <row r="160" spans="1:47" s="2" customFormat="1" ht="12">
      <c r="A160" s="34"/>
      <c r="B160" s="35"/>
      <c r="C160" s="34"/>
      <c r="D160" s="159" t="s">
        <v>120</v>
      </c>
      <c r="E160" s="34"/>
      <c r="F160" s="160" t="s">
        <v>316</v>
      </c>
      <c r="G160" s="34"/>
      <c r="H160" s="34"/>
      <c r="I160" s="161"/>
      <c r="J160" s="34"/>
      <c r="K160" s="34"/>
      <c r="L160" s="35"/>
      <c r="M160" s="162"/>
      <c r="N160" s="163"/>
      <c r="O160" s="55"/>
      <c r="P160" s="55"/>
      <c r="Q160" s="55"/>
      <c r="R160" s="55"/>
      <c r="S160" s="55"/>
      <c r="T160" s="56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9" t="s">
        <v>120</v>
      </c>
      <c r="AU160" s="19" t="s">
        <v>81</v>
      </c>
    </row>
    <row r="161" spans="1:65" s="2" customFormat="1" ht="16.5" customHeight="1">
      <c r="A161" s="34"/>
      <c r="B161" s="145"/>
      <c r="C161" s="146" t="s">
        <v>270</v>
      </c>
      <c r="D161" s="146" t="s">
        <v>184</v>
      </c>
      <c r="E161" s="147" t="s">
        <v>1347</v>
      </c>
      <c r="F161" s="148" t="s">
        <v>1348</v>
      </c>
      <c r="G161" s="149" t="s">
        <v>122</v>
      </c>
      <c r="H161" s="150">
        <v>0.9</v>
      </c>
      <c r="I161" s="151"/>
      <c r="J161" s="152">
        <f>ROUND(I161*H161,2)</f>
        <v>0</v>
      </c>
      <c r="K161" s="148" t="s">
        <v>188</v>
      </c>
      <c r="L161" s="35"/>
      <c r="M161" s="153" t="s">
        <v>3</v>
      </c>
      <c r="N161" s="154" t="s">
        <v>43</v>
      </c>
      <c r="O161" s="55"/>
      <c r="P161" s="155">
        <f>O161*H161</f>
        <v>0</v>
      </c>
      <c r="Q161" s="155">
        <v>2.25634</v>
      </c>
      <c r="R161" s="155">
        <f>Q161*H161</f>
        <v>2.030706</v>
      </c>
      <c r="S161" s="155">
        <v>0</v>
      </c>
      <c r="T161" s="15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7" t="s">
        <v>189</v>
      </c>
      <c r="AT161" s="157" t="s">
        <v>184</v>
      </c>
      <c r="AU161" s="157" t="s">
        <v>81</v>
      </c>
      <c r="AY161" s="19" t="s">
        <v>182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9" t="s">
        <v>79</v>
      </c>
      <c r="BK161" s="158">
        <f>ROUND(I161*H161,2)</f>
        <v>0</v>
      </c>
      <c r="BL161" s="19" t="s">
        <v>189</v>
      </c>
      <c r="BM161" s="157" t="s">
        <v>1349</v>
      </c>
    </row>
    <row r="162" spans="1:47" s="2" customFormat="1" ht="12">
      <c r="A162" s="34"/>
      <c r="B162" s="35"/>
      <c r="C162" s="34"/>
      <c r="D162" s="159" t="s">
        <v>120</v>
      </c>
      <c r="E162" s="34"/>
      <c r="F162" s="160" t="s">
        <v>1348</v>
      </c>
      <c r="G162" s="34"/>
      <c r="H162" s="34"/>
      <c r="I162" s="161"/>
      <c r="J162" s="34"/>
      <c r="K162" s="34"/>
      <c r="L162" s="35"/>
      <c r="M162" s="162"/>
      <c r="N162" s="163"/>
      <c r="O162" s="55"/>
      <c r="P162" s="55"/>
      <c r="Q162" s="55"/>
      <c r="R162" s="55"/>
      <c r="S162" s="55"/>
      <c r="T162" s="56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9" t="s">
        <v>120</v>
      </c>
      <c r="AU162" s="19" t="s">
        <v>81</v>
      </c>
    </row>
    <row r="163" spans="2:51" s="13" customFormat="1" ht="12">
      <c r="B163" s="164"/>
      <c r="D163" s="159" t="s">
        <v>191</v>
      </c>
      <c r="E163" s="165" t="s">
        <v>3</v>
      </c>
      <c r="F163" s="166" t="s">
        <v>1350</v>
      </c>
      <c r="H163" s="167">
        <v>0.9</v>
      </c>
      <c r="I163" s="168"/>
      <c r="L163" s="164"/>
      <c r="M163" s="169"/>
      <c r="N163" s="170"/>
      <c r="O163" s="170"/>
      <c r="P163" s="170"/>
      <c r="Q163" s="170"/>
      <c r="R163" s="170"/>
      <c r="S163" s="170"/>
      <c r="T163" s="171"/>
      <c r="AT163" s="165" t="s">
        <v>191</v>
      </c>
      <c r="AU163" s="165" t="s">
        <v>81</v>
      </c>
      <c r="AV163" s="13" t="s">
        <v>81</v>
      </c>
      <c r="AW163" s="13" t="s">
        <v>33</v>
      </c>
      <c r="AX163" s="13" t="s">
        <v>79</v>
      </c>
      <c r="AY163" s="165" t="s">
        <v>182</v>
      </c>
    </row>
    <row r="164" spans="1:65" s="2" customFormat="1" ht="16.5" customHeight="1">
      <c r="A164" s="34"/>
      <c r="B164" s="145"/>
      <c r="C164" s="146" t="s">
        <v>277</v>
      </c>
      <c r="D164" s="146" t="s">
        <v>184</v>
      </c>
      <c r="E164" s="147" t="s">
        <v>1351</v>
      </c>
      <c r="F164" s="148" t="s">
        <v>1352</v>
      </c>
      <c r="G164" s="149" t="s">
        <v>113</v>
      </c>
      <c r="H164" s="150">
        <v>4.9</v>
      </c>
      <c r="I164" s="151"/>
      <c r="J164" s="152">
        <f>ROUND(I164*H164,2)</f>
        <v>0</v>
      </c>
      <c r="K164" s="148" t="s">
        <v>188</v>
      </c>
      <c r="L164" s="35"/>
      <c r="M164" s="153" t="s">
        <v>3</v>
      </c>
      <c r="N164" s="154" t="s">
        <v>43</v>
      </c>
      <c r="O164" s="55"/>
      <c r="P164" s="155">
        <f>O164*H164</f>
        <v>0</v>
      </c>
      <c r="Q164" s="155">
        <v>0.00269</v>
      </c>
      <c r="R164" s="155">
        <f>Q164*H164</f>
        <v>0.013181000000000002</v>
      </c>
      <c r="S164" s="155">
        <v>0</v>
      </c>
      <c r="T164" s="15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7" t="s">
        <v>189</v>
      </c>
      <c r="AT164" s="157" t="s">
        <v>184</v>
      </c>
      <c r="AU164" s="157" t="s">
        <v>81</v>
      </c>
      <c r="AY164" s="19" t="s">
        <v>182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9" t="s">
        <v>79</v>
      </c>
      <c r="BK164" s="158">
        <f>ROUND(I164*H164,2)</f>
        <v>0</v>
      </c>
      <c r="BL164" s="19" t="s">
        <v>189</v>
      </c>
      <c r="BM164" s="157" t="s">
        <v>1353</v>
      </c>
    </row>
    <row r="165" spans="1:47" s="2" customFormat="1" ht="12">
      <c r="A165" s="34"/>
      <c r="B165" s="35"/>
      <c r="C165" s="34"/>
      <c r="D165" s="159" t="s">
        <v>120</v>
      </c>
      <c r="E165" s="34"/>
      <c r="F165" s="160" t="s">
        <v>1352</v>
      </c>
      <c r="G165" s="34"/>
      <c r="H165" s="34"/>
      <c r="I165" s="161"/>
      <c r="J165" s="34"/>
      <c r="K165" s="34"/>
      <c r="L165" s="35"/>
      <c r="M165" s="162"/>
      <c r="N165" s="163"/>
      <c r="O165" s="55"/>
      <c r="P165" s="55"/>
      <c r="Q165" s="55"/>
      <c r="R165" s="55"/>
      <c r="S165" s="55"/>
      <c r="T165" s="56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9" t="s">
        <v>120</v>
      </c>
      <c r="AU165" s="19" t="s">
        <v>81</v>
      </c>
    </row>
    <row r="166" spans="2:51" s="13" customFormat="1" ht="12">
      <c r="B166" s="164"/>
      <c r="D166" s="159" t="s">
        <v>191</v>
      </c>
      <c r="E166" s="165" t="s">
        <v>3</v>
      </c>
      <c r="F166" s="166" t="s">
        <v>1354</v>
      </c>
      <c r="H166" s="167">
        <v>4.9</v>
      </c>
      <c r="I166" s="168"/>
      <c r="L166" s="164"/>
      <c r="M166" s="169"/>
      <c r="N166" s="170"/>
      <c r="O166" s="170"/>
      <c r="P166" s="170"/>
      <c r="Q166" s="170"/>
      <c r="R166" s="170"/>
      <c r="S166" s="170"/>
      <c r="T166" s="171"/>
      <c r="AT166" s="165" t="s">
        <v>191</v>
      </c>
      <c r="AU166" s="165" t="s">
        <v>81</v>
      </c>
      <c r="AV166" s="13" t="s">
        <v>81</v>
      </c>
      <c r="AW166" s="13" t="s">
        <v>33</v>
      </c>
      <c r="AX166" s="13" t="s">
        <v>79</v>
      </c>
      <c r="AY166" s="165" t="s">
        <v>182</v>
      </c>
    </row>
    <row r="167" spans="1:65" s="2" customFormat="1" ht="16.5" customHeight="1">
      <c r="A167" s="34"/>
      <c r="B167" s="145"/>
      <c r="C167" s="146" t="s">
        <v>281</v>
      </c>
      <c r="D167" s="146" t="s">
        <v>184</v>
      </c>
      <c r="E167" s="147" t="s">
        <v>1355</v>
      </c>
      <c r="F167" s="148" t="s">
        <v>1356</v>
      </c>
      <c r="G167" s="149" t="s">
        <v>113</v>
      </c>
      <c r="H167" s="150">
        <v>4.9</v>
      </c>
      <c r="I167" s="151"/>
      <c r="J167" s="152">
        <f>ROUND(I167*H167,2)</f>
        <v>0</v>
      </c>
      <c r="K167" s="148" t="s">
        <v>188</v>
      </c>
      <c r="L167" s="35"/>
      <c r="M167" s="153" t="s">
        <v>3</v>
      </c>
      <c r="N167" s="154" t="s">
        <v>43</v>
      </c>
      <c r="O167" s="55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7" t="s">
        <v>189</v>
      </c>
      <c r="AT167" s="157" t="s">
        <v>184</v>
      </c>
      <c r="AU167" s="157" t="s">
        <v>81</v>
      </c>
      <c r="AY167" s="19" t="s">
        <v>182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9" t="s">
        <v>79</v>
      </c>
      <c r="BK167" s="158">
        <f>ROUND(I167*H167,2)</f>
        <v>0</v>
      </c>
      <c r="BL167" s="19" t="s">
        <v>189</v>
      </c>
      <c r="BM167" s="157" t="s">
        <v>1357</v>
      </c>
    </row>
    <row r="168" spans="1:47" s="2" customFormat="1" ht="12">
      <c r="A168" s="34"/>
      <c r="B168" s="35"/>
      <c r="C168" s="34"/>
      <c r="D168" s="159" t="s">
        <v>120</v>
      </c>
      <c r="E168" s="34"/>
      <c r="F168" s="160" t="s">
        <v>1356</v>
      </c>
      <c r="G168" s="34"/>
      <c r="H168" s="34"/>
      <c r="I168" s="161"/>
      <c r="J168" s="34"/>
      <c r="K168" s="34"/>
      <c r="L168" s="35"/>
      <c r="M168" s="162"/>
      <c r="N168" s="163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120</v>
      </c>
      <c r="AU168" s="19" t="s">
        <v>81</v>
      </c>
    </row>
    <row r="169" spans="1:65" s="2" customFormat="1" ht="16.5" customHeight="1">
      <c r="A169" s="34"/>
      <c r="B169" s="145"/>
      <c r="C169" s="146" t="s">
        <v>8</v>
      </c>
      <c r="D169" s="146" t="s">
        <v>184</v>
      </c>
      <c r="E169" s="147" t="s">
        <v>1358</v>
      </c>
      <c r="F169" s="148" t="s">
        <v>1359</v>
      </c>
      <c r="G169" s="149" t="s">
        <v>233</v>
      </c>
      <c r="H169" s="150">
        <v>0.036</v>
      </c>
      <c r="I169" s="151"/>
      <c r="J169" s="152">
        <f>ROUND(I169*H169,2)</f>
        <v>0</v>
      </c>
      <c r="K169" s="148" t="s">
        <v>188</v>
      </c>
      <c r="L169" s="35"/>
      <c r="M169" s="153" t="s">
        <v>3</v>
      </c>
      <c r="N169" s="154" t="s">
        <v>43</v>
      </c>
      <c r="O169" s="55"/>
      <c r="P169" s="155">
        <f>O169*H169</f>
        <v>0</v>
      </c>
      <c r="Q169" s="155">
        <v>1.06277</v>
      </c>
      <c r="R169" s="155">
        <f>Q169*H169</f>
        <v>0.03825972</v>
      </c>
      <c r="S169" s="155">
        <v>0</v>
      </c>
      <c r="T169" s="15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7" t="s">
        <v>189</v>
      </c>
      <c r="AT169" s="157" t="s">
        <v>184</v>
      </c>
      <c r="AU169" s="157" t="s">
        <v>81</v>
      </c>
      <c r="AY169" s="19" t="s">
        <v>182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9" t="s">
        <v>79</v>
      </c>
      <c r="BK169" s="158">
        <f>ROUND(I169*H169,2)</f>
        <v>0</v>
      </c>
      <c r="BL169" s="19" t="s">
        <v>189</v>
      </c>
      <c r="BM169" s="157" t="s">
        <v>1360</v>
      </c>
    </row>
    <row r="170" spans="1:47" s="2" customFormat="1" ht="12">
      <c r="A170" s="34"/>
      <c r="B170" s="35"/>
      <c r="C170" s="34"/>
      <c r="D170" s="159" t="s">
        <v>120</v>
      </c>
      <c r="E170" s="34"/>
      <c r="F170" s="160" t="s">
        <v>1359</v>
      </c>
      <c r="G170" s="34"/>
      <c r="H170" s="34"/>
      <c r="I170" s="161"/>
      <c r="J170" s="34"/>
      <c r="K170" s="34"/>
      <c r="L170" s="35"/>
      <c r="M170" s="162"/>
      <c r="N170" s="163"/>
      <c r="O170" s="55"/>
      <c r="P170" s="55"/>
      <c r="Q170" s="55"/>
      <c r="R170" s="55"/>
      <c r="S170" s="55"/>
      <c r="T170" s="56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9" t="s">
        <v>120</v>
      </c>
      <c r="AU170" s="19" t="s">
        <v>81</v>
      </c>
    </row>
    <row r="171" spans="2:51" s="13" customFormat="1" ht="12">
      <c r="B171" s="164"/>
      <c r="D171" s="159" t="s">
        <v>191</v>
      </c>
      <c r="E171" s="165" t="s">
        <v>3</v>
      </c>
      <c r="F171" s="166" t="s">
        <v>1361</v>
      </c>
      <c r="H171" s="167">
        <v>0.036</v>
      </c>
      <c r="I171" s="168"/>
      <c r="L171" s="164"/>
      <c r="M171" s="169"/>
      <c r="N171" s="170"/>
      <c r="O171" s="170"/>
      <c r="P171" s="170"/>
      <c r="Q171" s="170"/>
      <c r="R171" s="170"/>
      <c r="S171" s="170"/>
      <c r="T171" s="171"/>
      <c r="AT171" s="165" t="s">
        <v>191</v>
      </c>
      <c r="AU171" s="165" t="s">
        <v>81</v>
      </c>
      <c r="AV171" s="13" t="s">
        <v>81</v>
      </c>
      <c r="AW171" s="13" t="s">
        <v>33</v>
      </c>
      <c r="AX171" s="13" t="s">
        <v>79</v>
      </c>
      <c r="AY171" s="165" t="s">
        <v>182</v>
      </c>
    </row>
    <row r="172" spans="2:63" s="12" customFormat="1" ht="22.95" customHeight="1">
      <c r="B172" s="132"/>
      <c r="D172" s="133" t="s">
        <v>71</v>
      </c>
      <c r="E172" s="143" t="s">
        <v>197</v>
      </c>
      <c r="F172" s="143" t="s">
        <v>318</v>
      </c>
      <c r="I172" s="135"/>
      <c r="J172" s="144">
        <f>BK172</f>
        <v>0</v>
      </c>
      <c r="L172" s="132"/>
      <c r="M172" s="137"/>
      <c r="N172" s="138"/>
      <c r="O172" s="138"/>
      <c r="P172" s="139">
        <f>SUM(P173:P194)</f>
        <v>0</v>
      </c>
      <c r="Q172" s="138"/>
      <c r="R172" s="139">
        <f>SUM(R173:R194)</f>
        <v>10.13224292</v>
      </c>
      <c r="S172" s="138"/>
      <c r="T172" s="140">
        <f>SUM(T173:T194)</f>
        <v>0</v>
      </c>
      <c r="AR172" s="133" t="s">
        <v>79</v>
      </c>
      <c r="AT172" s="141" t="s">
        <v>71</v>
      </c>
      <c r="AU172" s="141" t="s">
        <v>79</v>
      </c>
      <c r="AY172" s="133" t="s">
        <v>182</v>
      </c>
      <c r="BK172" s="142">
        <f>SUM(BK173:BK194)</f>
        <v>0</v>
      </c>
    </row>
    <row r="173" spans="1:65" s="2" customFormat="1" ht="22.8">
      <c r="A173" s="34"/>
      <c r="B173" s="145"/>
      <c r="C173" s="146" t="s">
        <v>294</v>
      </c>
      <c r="D173" s="146" t="s">
        <v>184</v>
      </c>
      <c r="E173" s="147" t="s">
        <v>1362</v>
      </c>
      <c r="F173" s="148" t="s">
        <v>1363</v>
      </c>
      <c r="G173" s="149" t="s">
        <v>122</v>
      </c>
      <c r="H173" s="150">
        <v>0.196</v>
      </c>
      <c r="I173" s="151"/>
      <c r="J173" s="152">
        <f>ROUND(I173*H173,2)</f>
        <v>0</v>
      </c>
      <c r="K173" s="148" t="s">
        <v>188</v>
      </c>
      <c r="L173" s="35"/>
      <c r="M173" s="153" t="s">
        <v>3</v>
      </c>
      <c r="N173" s="154" t="s">
        <v>43</v>
      </c>
      <c r="O173" s="55"/>
      <c r="P173" s="155">
        <f>O173*H173</f>
        <v>0</v>
      </c>
      <c r="Q173" s="155">
        <v>2.53206</v>
      </c>
      <c r="R173" s="155">
        <f>Q173*H173</f>
        <v>0.49628376</v>
      </c>
      <c r="S173" s="155">
        <v>0</v>
      </c>
      <c r="T173" s="15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7" t="s">
        <v>189</v>
      </c>
      <c r="AT173" s="157" t="s">
        <v>184</v>
      </c>
      <c r="AU173" s="157" t="s">
        <v>81</v>
      </c>
      <c r="AY173" s="19" t="s">
        <v>182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9" t="s">
        <v>79</v>
      </c>
      <c r="BK173" s="158">
        <f>ROUND(I173*H173,2)</f>
        <v>0</v>
      </c>
      <c r="BL173" s="19" t="s">
        <v>189</v>
      </c>
      <c r="BM173" s="157" t="s">
        <v>1364</v>
      </c>
    </row>
    <row r="174" spans="1:47" s="2" customFormat="1" ht="19.2">
      <c r="A174" s="34"/>
      <c r="B174" s="35"/>
      <c r="C174" s="34"/>
      <c r="D174" s="159" t="s">
        <v>120</v>
      </c>
      <c r="E174" s="34"/>
      <c r="F174" s="160" t="s">
        <v>1363</v>
      </c>
      <c r="G174" s="34"/>
      <c r="H174" s="34"/>
      <c r="I174" s="161"/>
      <c r="J174" s="34"/>
      <c r="K174" s="34"/>
      <c r="L174" s="35"/>
      <c r="M174" s="162"/>
      <c r="N174" s="163"/>
      <c r="O174" s="55"/>
      <c r="P174" s="55"/>
      <c r="Q174" s="55"/>
      <c r="R174" s="55"/>
      <c r="S174" s="55"/>
      <c r="T174" s="56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120</v>
      </c>
      <c r="AU174" s="19" t="s">
        <v>81</v>
      </c>
    </row>
    <row r="175" spans="2:51" s="15" customFormat="1" ht="12">
      <c r="B175" s="190"/>
      <c r="D175" s="159" t="s">
        <v>191</v>
      </c>
      <c r="E175" s="191" t="s">
        <v>3</v>
      </c>
      <c r="F175" s="192" t="s">
        <v>1365</v>
      </c>
      <c r="H175" s="191" t="s">
        <v>3</v>
      </c>
      <c r="I175" s="193"/>
      <c r="L175" s="190"/>
      <c r="M175" s="194"/>
      <c r="N175" s="195"/>
      <c r="O175" s="195"/>
      <c r="P175" s="195"/>
      <c r="Q175" s="195"/>
      <c r="R175" s="195"/>
      <c r="S175" s="195"/>
      <c r="T175" s="196"/>
      <c r="AT175" s="191" t="s">
        <v>191</v>
      </c>
      <c r="AU175" s="191" t="s">
        <v>81</v>
      </c>
      <c r="AV175" s="15" t="s">
        <v>79</v>
      </c>
      <c r="AW175" s="15" t="s">
        <v>33</v>
      </c>
      <c r="AX175" s="15" t="s">
        <v>72</v>
      </c>
      <c r="AY175" s="191" t="s">
        <v>182</v>
      </c>
    </row>
    <row r="176" spans="2:51" s="13" customFormat="1" ht="12">
      <c r="B176" s="164"/>
      <c r="D176" s="159" t="s">
        <v>191</v>
      </c>
      <c r="E176" s="165" t="s">
        <v>3</v>
      </c>
      <c r="F176" s="166" t="s">
        <v>1366</v>
      </c>
      <c r="H176" s="167">
        <v>0.196</v>
      </c>
      <c r="I176" s="168"/>
      <c r="L176" s="164"/>
      <c r="M176" s="169"/>
      <c r="N176" s="170"/>
      <c r="O176" s="170"/>
      <c r="P176" s="170"/>
      <c r="Q176" s="170"/>
      <c r="R176" s="170"/>
      <c r="S176" s="170"/>
      <c r="T176" s="171"/>
      <c r="AT176" s="165" t="s">
        <v>191</v>
      </c>
      <c r="AU176" s="165" t="s">
        <v>81</v>
      </c>
      <c r="AV176" s="13" t="s">
        <v>81</v>
      </c>
      <c r="AW176" s="13" t="s">
        <v>33</v>
      </c>
      <c r="AX176" s="13" t="s">
        <v>72</v>
      </c>
      <c r="AY176" s="165" t="s">
        <v>182</v>
      </c>
    </row>
    <row r="177" spans="2:51" s="14" customFormat="1" ht="12">
      <c r="B177" s="172"/>
      <c r="D177" s="159" t="s">
        <v>191</v>
      </c>
      <c r="E177" s="173" t="s">
        <v>3</v>
      </c>
      <c r="F177" s="174" t="s">
        <v>211</v>
      </c>
      <c r="H177" s="175">
        <v>0.196</v>
      </c>
      <c r="I177" s="176"/>
      <c r="L177" s="172"/>
      <c r="M177" s="177"/>
      <c r="N177" s="178"/>
      <c r="O177" s="178"/>
      <c r="P177" s="178"/>
      <c r="Q177" s="178"/>
      <c r="R177" s="178"/>
      <c r="S177" s="178"/>
      <c r="T177" s="179"/>
      <c r="AT177" s="173" t="s">
        <v>191</v>
      </c>
      <c r="AU177" s="173" t="s">
        <v>81</v>
      </c>
      <c r="AV177" s="14" t="s">
        <v>189</v>
      </c>
      <c r="AW177" s="14" t="s">
        <v>33</v>
      </c>
      <c r="AX177" s="14" t="s">
        <v>79</v>
      </c>
      <c r="AY177" s="173" t="s">
        <v>182</v>
      </c>
    </row>
    <row r="178" spans="1:65" s="2" customFormat="1" ht="22.8">
      <c r="A178" s="34"/>
      <c r="B178" s="145"/>
      <c r="C178" s="146" t="s">
        <v>299</v>
      </c>
      <c r="D178" s="146" t="s">
        <v>184</v>
      </c>
      <c r="E178" s="147" t="s">
        <v>1367</v>
      </c>
      <c r="F178" s="148" t="s">
        <v>1368</v>
      </c>
      <c r="G178" s="149" t="s">
        <v>122</v>
      </c>
      <c r="H178" s="150">
        <v>3.713</v>
      </c>
      <c r="I178" s="151"/>
      <c r="J178" s="152">
        <f>ROUND(I178*H178,2)</f>
        <v>0</v>
      </c>
      <c r="K178" s="148" t="s">
        <v>188</v>
      </c>
      <c r="L178" s="35"/>
      <c r="M178" s="153" t="s">
        <v>3</v>
      </c>
      <c r="N178" s="154" t="s">
        <v>43</v>
      </c>
      <c r="O178" s="55"/>
      <c r="P178" s="155">
        <f>O178*H178</f>
        <v>0</v>
      </c>
      <c r="Q178" s="155">
        <v>2.5143</v>
      </c>
      <c r="R178" s="155">
        <f>Q178*H178</f>
        <v>9.3355959</v>
      </c>
      <c r="S178" s="155">
        <v>0</v>
      </c>
      <c r="T178" s="15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7" t="s">
        <v>189</v>
      </c>
      <c r="AT178" s="157" t="s">
        <v>184</v>
      </c>
      <c r="AU178" s="157" t="s">
        <v>81</v>
      </c>
      <c r="AY178" s="19" t="s">
        <v>182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9" t="s">
        <v>79</v>
      </c>
      <c r="BK178" s="158">
        <f>ROUND(I178*H178,2)</f>
        <v>0</v>
      </c>
      <c r="BL178" s="19" t="s">
        <v>189</v>
      </c>
      <c r="BM178" s="157" t="s">
        <v>1369</v>
      </c>
    </row>
    <row r="179" spans="1:47" s="2" customFormat="1" ht="19.2">
      <c r="A179" s="34"/>
      <c r="B179" s="35"/>
      <c r="C179" s="34"/>
      <c r="D179" s="159" t="s">
        <v>120</v>
      </c>
      <c r="E179" s="34"/>
      <c r="F179" s="160" t="s">
        <v>1368</v>
      </c>
      <c r="G179" s="34"/>
      <c r="H179" s="34"/>
      <c r="I179" s="161"/>
      <c r="J179" s="34"/>
      <c r="K179" s="34"/>
      <c r="L179" s="35"/>
      <c r="M179" s="162"/>
      <c r="N179" s="163"/>
      <c r="O179" s="55"/>
      <c r="P179" s="55"/>
      <c r="Q179" s="55"/>
      <c r="R179" s="55"/>
      <c r="S179" s="55"/>
      <c r="T179" s="56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9" t="s">
        <v>120</v>
      </c>
      <c r="AU179" s="19" t="s">
        <v>81</v>
      </c>
    </row>
    <row r="180" spans="2:51" s="15" customFormat="1" ht="12">
      <c r="B180" s="190"/>
      <c r="D180" s="159" t="s">
        <v>191</v>
      </c>
      <c r="E180" s="191" t="s">
        <v>3</v>
      </c>
      <c r="F180" s="192" t="s">
        <v>1370</v>
      </c>
      <c r="H180" s="191" t="s">
        <v>3</v>
      </c>
      <c r="I180" s="193"/>
      <c r="L180" s="190"/>
      <c r="M180" s="194"/>
      <c r="N180" s="195"/>
      <c r="O180" s="195"/>
      <c r="P180" s="195"/>
      <c r="Q180" s="195"/>
      <c r="R180" s="195"/>
      <c r="S180" s="195"/>
      <c r="T180" s="196"/>
      <c r="AT180" s="191" t="s">
        <v>191</v>
      </c>
      <c r="AU180" s="191" t="s">
        <v>81</v>
      </c>
      <c r="AV180" s="15" t="s">
        <v>79</v>
      </c>
      <c r="AW180" s="15" t="s">
        <v>33</v>
      </c>
      <c r="AX180" s="15" t="s">
        <v>72</v>
      </c>
      <c r="AY180" s="191" t="s">
        <v>182</v>
      </c>
    </row>
    <row r="181" spans="2:51" s="13" customFormat="1" ht="12">
      <c r="B181" s="164"/>
      <c r="D181" s="159" t="s">
        <v>191</v>
      </c>
      <c r="E181" s="165" t="s">
        <v>3</v>
      </c>
      <c r="F181" s="166" t="s">
        <v>1371</v>
      </c>
      <c r="H181" s="167">
        <v>1.8</v>
      </c>
      <c r="I181" s="168"/>
      <c r="L181" s="164"/>
      <c r="M181" s="169"/>
      <c r="N181" s="170"/>
      <c r="O181" s="170"/>
      <c r="P181" s="170"/>
      <c r="Q181" s="170"/>
      <c r="R181" s="170"/>
      <c r="S181" s="170"/>
      <c r="T181" s="171"/>
      <c r="AT181" s="165" t="s">
        <v>191</v>
      </c>
      <c r="AU181" s="165" t="s">
        <v>81</v>
      </c>
      <c r="AV181" s="13" t="s">
        <v>81</v>
      </c>
      <c r="AW181" s="13" t="s">
        <v>33</v>
      </c>
      <c r="AX181" s="13" t="s">
        <v>72</v>
      </c>
      <c r="AY181" s="165" t="s">
        <v>182</v>
      </c>
    </row>
    <row r="182" spans="2:51" s="13" customFormat="1" ht="12">
      <c r="B182" s="164"/>
      <c r="D182" s="159" t="s">
        <v>191</v>
      </c>
      <c r="E182" s="165" t="s">
        <v>3</v>
      </c>
      <c r="F182" s="166" t="s">
        <v>1372</v>
      </c>
      <c r="H182" s="167">
        <v>1.913</v>
      </c>
      <c r="I182" s="168"/>
      <c r="L182" s="164"/>
      <c r="M182" s="169"/>
      <c r="N182" s="170"/>
      <c r="O182" s="170"/>
      <c r="P182" s="170"/>
      <c r="Q182" s="170"/>
      <c r="R182" s="170"/>
      <c r="S182" s="170"/>
      <c r="T182" s="171"/>
      <c r="AT182" s="165" t="s">
        <v>191</v>
      </c>
      <c r="AU182" s="165" t="s">
        <v>81</v>
      </c>
      <c r="AV182" s="13" t="s">
        <v>81</v>
      </c>
      <c r="AW182" s="13" t="s">
        <v>33</v>
      </c>
      <c r="AX182" s="13" t="s">
        <v>72</v>
      </c>
      <c r="AY182" s="165" t="s">
        <v>182</v>
      </c>
    </row>
    <row r="183" spans="2:51" s="14" customFormat="1" ht="12">
      <c r="B183" s="172"/>
      <c r="D183" s="159" t="s">
        <v>191</v>
      </c>
      <c r="E183" s="173" t="s">
        <v>3</v>
      </c>
      <c r="F183" s="174" t="s">
        <v>211</v>
      </c>
      <c r="H183" s="175">
        <v>3.713</v>
      </c>
      <c r="I183" s="176"/>
      <c r="L183" s="172"/>
      <c r="M183" s="177"/>
      <c r="N183" s="178"/>
      <c r="O183" s="178"/>
      <c r="P183" s="178"/>
      <c r="Q183" s="178"/>
      <c r="R183" s="178"/>
      <c r="S183" s="178"/>
      <c r="T183" s="179"/>
      <c r="AT183" s="173" t="s">
        <v>191</v>
      </c>
      <c r="AU183" s="173" t="s">
        <v>81</v>
      </c>
      <c r="AV183" s="14" t="s">
        <v>189</v>
      </c>
      <c r="AW183" s="14" t="s">
        <v>33</v>
      </c>
      <c r="AX183" s="14" t="s">
        <v>79</v>
      </c>
      <c r="AY183" s="173" t="s">
        <v>182</v>
      </c>
    </row>
    <row r="184" spans="1:65" s="2" customFormat="1" ht="22.8">
      <c r="A184" s="34"/>
      <c r="B184" s="145"/>
      <c r="C184" s="146" t="s">
        <v>304</v>
      </c>
      <c r="D184" s="146" t="s">
        <v>184</v>
      </c>
      <c r="E184" s="147" t="s">
        <v>392</v>
      </c>
      <c r="F184" s="148" t="s">
        <v>393</v>
      </c>
      <c r="G184" s="149" t="s">
        <v>113</v>
      </c>
      <c r="H184" s="150">
        <v>19.2</v>
      </c>
      <c r="I184" s="151"/>
      <c r="J184" s="152">
        <f>ROUND(I184*H184,2)</f>
        <v>0</v>
      </c>
      <c r="K184" s="148" t="s">
        <v>188</v>
      </c>
      <c r="L184" s="35"/>
      <c r="M184" s="153" t="s">
        <v>3</v>
      </c>
      <c r="N184" s="154" t="s">
        <v>43</v>
      </c>
      <c r="O184" s="55"/>
      <c r="P184" s="155">
        <f>O184*H184</f>
        <v>0</v>
      </c>
      <c r="Q184" s="155">
        <v>0.00247</v>
      </c>
      <c r="R184" s="155">
        <f>Q184*H184</f>
        <v>0.047424</v>
      </c>
      <c r="S184" s="155">
        <v>0</v>
      </c>
      <c r="T184" s="15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7" t="s">
        <v>189</v>
      </c>
      <c r="AT184" s="157" t="s">
        <v>184</v>
      </c>
      <c r="AU184" s="157" t="s">
        <v>81</v>
      </c>
      <c r="AY184" s="19" t="s">
        <v>182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9" t="s">
        <v>79</v>
      </c>
      <c r="BK184" s="158">
        <f>ROUND(I184*H184,2)</f>
        <v>0</v>
      </c>
      <c r="BL184" s="19" t="s">
        <v>189</v>
      </c>
      <c r="BM184" s="157" t="s">
        <v>1373</v>
      </c>
    </row>
    <row r="185" spans="1:47" s="2" customFormat="1" ht="19.2">
      <c r="A185" s="34"/>
      <c r="B185" s="35"/>
      <c r="C185" s="34"/>
      <c r="D185" s="159" t="s">
        <v>120</v>
      </c>
      <c r="E185" s="34"/>
      <c r="F185" s="160" t="s">
        <v>393</v>
      </c>
      <c r="G185" s="34"/>
      <c r="H185" s="34"/>
      <c r="I185" s="161"/>
      <c r="J185" s="34"/>
      <c r="K185" s="34"/>
      <c r="L185" s="35"/>
      <c r="M185" s="162"/>
      <c r="N185" s="163"/>
      <c r="O185" s="55"/>
      <c r="P185" s="55"/>
      <c r="Q185" s="55"/>
      <c r="R185" s="55"/>
      <c r="S185" s="55"/>
      <c r="T185" s="56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9" t="s">
        <v>120</v>
      </c>
      <c r="AU185" s="19" t="s">
        <v>81</v>
      </c>
    </row>
    <row r="186" spans="2:51" s="15" customFormat="1" ht="12">
      <c r="B186" s="190"/>
      <c r="D186" s="159" t="s">
        <v>191</v>
      </c>
      <c r="E186" s="191" t="s">
        <v>3</v>
      </c>
      <c r="F186" s="192" t="s">
        <v>1370</v>
      </c>
      <c r="H186" s="191" t="s">
        <v>3</v>
      </c>
      <c r="I186" s="193"/>
      <c r="L186" s="190"/>
      <c r="M186" s="194"/>
      <c r="N186" s="195"/>
      <c r="O186" s="195"/>
      <c r="P186" s="195"/>
      <c r="Q186" s="195"/>
      <c r="R186" s="195"/>
      <c r="S186" s="195"/>
      <c r="T186" s="196"/>
      <c r="AT186" s="191" t="s">
        <v>191</v>
      </c>
      <c r="AU186" s="191" t="s">
        <v>81</v>
      </c>
      <c r="AV186" s="15" t="s">
        <v>79</v>
      </c>
      <c r="AW186" s="15" t="s">
        <v>33</v>
      </c>
      <c r="AX186" s="15" t="s">
        <v>72</v>
      </c>
      <c r="AY186" s="191" t="s">
        <v>182</v>
      </c>
    </row>
    <row r="187" spans="2:51" s="13" customFormat="1" ht="12">
      <c r="B187" s="164"/>
      <c r="D187" s="159" t="s">
        <v>191</v>
      </c>
      <c r="E187" s="165" t="s">
        <v>3</v>
      </c>
      <c r="F187" s="166" t="s">
        <v>1374</v>
      </c>
      <c r="H187" s="167">
        <v>3.05</v>
      </c>
      <c r="I187" s="168"/>
      <c r="L187" s="164"/>
      <c r="M187" s="169"/>
      <c r="N187" s="170"/>
      <c r="O187" s="170"/>
      <c r="P187" s="170"/>
      <c r="Q187" s="170"/>
      <c r="R187" s="170"/>
      <c r="S187" s="170"/>
      <c r="T187" s="171"/>
      <c r="AT187" s="165" t="s">
        <v>191</v>
      </c>
      <c r="AU187" s="165" t="s">
        <v>81</v>
      </c>
      <c r="AV187" s="13" t="s">
        <v>81</v>
      </c>
      <c r="AW187" s="13" t="s">
        <v>33</v>
      </c>
      <c r="AX187" s="13" t="s">
        <v>72</v>
      </c>
      <c r="AY187" s="165" t="s">
        <v>182</v>
      </c>
    </row>
    <row r="188" spans="2:51" s="13" customFormat="1" ht="12">
      <c r="B188" s="164"/>
      <c r="D188" s="159" t="s">
        <v>191</v>
      </c>
      <c r="E188" s="165" t="s">
        <v>3</v>
      </c>
      <c r="F188" s="166" t="s">
        <v>1375</v>
      </c>
      <c r="H188" s="167">
        <v>16.15</v>
      </c>
      <c r="I188" s="168"/>
      <c r="L188" s="164"/>
      <c r="M188" s="169"/>
      <c r="N188" s="170"/>
      <c r="O188" s="170"/>
      <c r="P188" s="170"/>
      <c r="Q188" s="170"/>
      <c r="R188" s="170"/>
      <c r="S188" s="170"/>
      <c r="T188" s="171"/>
      <c r="AT188" s="165" t="s">
        <v>191</v>
      </c>
      <c r="AU188" s="165" t="s">
        <v>81</v>
      </c>
      <c r="AV188" s="13" t="s">
        <v>81</v>
      </c>
      <c r="AW188" s="13" t="s">
        <v>33</v>
      </c>
      <c r="AX188" s="13" t="s">
        <v>72</v>
      </c>
      <c r="AY188" s="165" t="s">
        <v>182</v>
      </c>
    </row>
    <row r="189" spans="2:51" s="14" customFormat="1" ht="12">
      <c r="B189" s="172"/>
      <c r="D189" s="159" t="s">
        <v>191</v>
      </c>
      <c r="E189" s="173" t="s">
        <v>3</v>
      </c>
      <c r="F189" s="174" t="s">
        <v>211</v>
      </c>
      <c r="H189" s="175">
        <v>19.2</v>
      </c>
      <c r="I189" s="176"/>
      <c r="L189" s="172"/>
      <c r="M189" s="177"/>
      <c r="N189" s="178"/>
      <c r="O189" s="178"/>
      <c r="P189" s="178"/>
      <c r="Q189" s="178"/>
      <c r="R189" s="178"/>
      <c r="S189" s="178"/>
      <c r="T189" s="179"/>
      <c r="AT189" s="173" t="s">
        <v>191</v>
      </c>
      <c r="AU189" s="173" t="s">
        <v>81</v>
      </c>
      <c r="AV189" s="14" t="s">
        <v>189</v>
      </c>
      <c r="AW189" s="14" t="s">
        <v>33</v>
      </c>
      <c r="AX189" s="14" t="s">
        <v>79</v>
      </c>
      <c r="AY189" s="173" t="s">
        <v>182</v>
      </c>
    </row>
    <row r="190" spans="1:65" s="2" customFormat="1" ht="22.8">
      <c r="A190" s="34"/>
      <c r="B190" s="145"/>
      <c r="C190" s="146" t="s">
        <v>309</v>
      </c>
      <c r="D190" s="146" t="s">
        <v>184</v>
      </c>
      <c r="E190" s="147" t="s">
        <v>400</v>
      </c>
      <c r="F190" s="148" t="s">
        <v>401</v>
      </c>
      <c r="G190" s="149" t="s">
        <v>113</v>
      </c>
      <c r="H190" s="150">
        <v>19.2</v>
      </c>
      <c r="I190" s="151"/>
      <c r="J190" s="152">
        <f>ROUND(I190*H190,2)</f>
        <v>0</v>
      </c>
      <c r="K190" s="148" t="s">
        <v>188</v>
      </c>
      <c r="L190" s="35"/>
      <c r="M190" s="153" t="s">
        <v>3</v>
      </c>
      <c r="N190" s="154" t="s">
        <v>43</v>
      </c>
      <c r="O190" s="55"/>
      <c r="P190" s="155">
        <f>O190*H190</f>
        <v>0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57" t="s">
        <v>189</v>
      </c>
      <c r="AT190" s="157" t="s">
        <v>184</v>
      </c>
      <c r="AU190" s="157" t="s">
        <v>81</v>
      </c>
      <c r="AY190" s="19" t="s">
        <v>182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9" t="s">
        <v>79</v>
      </c>
      <c r="BK190" s="158">
        <f>ROUND(I190*H190,2)</f>
        <v>0</v>
      </c>
      <c r="BL190" s="19" t="s">
        <v>189</v>
      </c>
      <c r="BM190" s="157" t="s">
        <v>1376</v>
      </c>
    </row>
    <row r="191" spans="1:47" s="2" customFormat="1" ht="19.2">
      <c r="A191" s="34"/>
      <c r="B191" s="35"/>
      <c r="C191" s="34"/>
      <c r="D191" s="159" t="s">
        <v>120</v>
      </c>
      <c r="E191" s="34"/>
      <c r="F191" s="160" t="s">
        <v>401</v>
      </c>
      <c r="G191" s="34"/>
      <c r="H191" s="34"/>
      <c r="I191" s="161"/>
      <c r="J191" s="34"/>
      <c r="K191" s="34"/>
      <c r="L191" s="35"/>
      <c r="M191" s="162"/>
      <c r="N191" s="163"/>
      <c r="O191" s="55"/>
      <c r="P191" s="55"/>
      <c r="Q191" s="55"/>
      <c r="R191" s="55"/>
      <c r="S191" s="55"/>
      <c r="T191" s="56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9" t="s">
        <v>120</v>
      </c>
      <c r="AU191" s="19" t="s">
        <v>81</v>
      </c>
    </row>
    <row r="192" spans="1:65" s="2" customFormat="1" ht="22.8">
      <c r="A192" s="34"/>
      <c r="B192" s="145"/>
      <c r="C192" s="146" t="s">
        <v>314</v>
      </c>
      <c r="D192" s="146" t="s">
        <v>184</v>
      </c>
      <c r="E192" s="147" t="s">
        <v>1377</v>
      </c>
      <c r="F192" s="148" t="s">
        <v>1378</v>
      </c>
      <c r="G192" s="149" t="s">
        <v>233</v>
      </c>
      <c r="H192" s="150">
        <v>0.238</v>
      </c>
      <c r="I192" s="151"/>
      <c r="J192" s="152">
        <f>ROUND(I192*H192,2)</f>
        <v>0</v>
      </c>
      <c r="K192" s="148" t="s">
        <v>188</v>
      </c>
      <c r="L192" s="35"/>
      <c r="M192" s="153" t="s">
        <v>3</v>
      </c>
      <c r="N192" s="154" t="s">
        <v>43</v>
      </c>
      <c r="O192" s="55"/>
      <c r="P192" s="155">
        <f>O192*H192</f>
        <v>0</v>
      </c>
      <c r="Q192" s="155">
        <v>1.06277</v>
      </c>
      <c r="R192" s="155">
        <f>Q192*H192</f>
        <v>0.25293926</v>
      </c>
      <c r="S192" s="155">
        <v>0</v>
      </c>
      <c r="T192" s="15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7" t="s">
        <v>189</v>
      </c>
      <c r="AT192" s="157" t="s">
        <v>184</v>
      </c>
      <c r="AU192" s="157" t="s">
        <v>81</v>
      </c>
      <c r="AY192" s="19" t="s">
        <v>182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9" t="s">
        <v>79</v>
      </c>
      <c r="BK192" s="158">
        <f>ROUND(I192*H192,2)</f>
        <v>0</v>
      </c>
      <c r="BL192" s="19" t="s">
        <v>189</v>
      </c>
      <c r="BM192" s="157" t="s">
        <v>1379</v>
      </c>
    </row>
    <row r="193" spans="1:47" s="2" customFormat="1" ht="12">
      <c r="A193" s="34"/>
      <c r="B193" s="35"/>
      <c r="C193" s="34"/>
      <c r="D193" s="159" t="s">
        <v>120</v>
      </c>
      <c r="E193" s="34"/>
      <c r="F193" s="160" t="s">
        <v>1378</v>
      </c>
      <c r="G193" s="34"/>
      <c r="H193" s="34"/>
      <c r="I193" s="161"/>
      <c r="J193" s="34"/>
      <c r="K193" s="34"/>
      <c r="L193" s="35"/>
      <c r="M193" s="162"/>
      <c r="N193" s="163"/>
      <c r="O193" s="55"/>
      <c r="P193" s="55"/>
      <c r="Q193" s="55"/>
      <c r="R193" s="55"/>
      <c r="S193" s="55"/>
      <c r="T193" s="56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9" t="s">
        <v>120</v>
      </c>
      <c r="AU193" s="19" t="s">
        <v>81</v>
      </c>
    </row>
    <row r="194" spans="2:51" s="13" customFormat="1" ht="12">
      <c r="B194" s="164"/>
      <c r="D194" s="159" t="s">
        <v>191</v>
      </c>
      <c r="E194" s="165" t="s">
        <v>3</v>
      </c>
      <c r="F194" s="166" t="s">
        <v>1380</v>
      </c>
      <c r="H194" s="167">
        <v>0.238</v>
      </c>
      <c r="I194" s="168"/>
      <c r="L194" s="164"/>
      <c r="M194" s="169"/>
      <c r="N194" s="170"/>
      <c r="O194" s="170"/>
      <c r="P194" s="170"/>
      <c r="Q194" s="170"/>
      <c r="R194" s="170"/>
      <c r="S194" s="170"/>
      <c r="T194" s="171"/>
      <c r="AT194" s="165" t="s">
        <v>191</v>
      </c>
      <c r="AU194" s="165" t="s">
        <v>81</v>
      </c>
      <c r="AV194" s="13" t="s">
        <v>81</v>
      </c>
      <c r="AW194" s="13" t="s">
        <v>33</v>
      </c>
      <c r="AX194" s="13" t="s">
        <v>79</v>
      </c>
      <c r="AY194" s="165" t="s">
        <v>182</v>
      </c>
    </row>
    <row r="195" spans="2:63" s="12" customFormat="1" ht="22.95" customHeight="1">
      <c r="B195" s="132"/>
      <c r="D195" s="133" t="s">
        <v>71</v>
      </c>
      <c r="E195" s="143" t="s">
        <v>189</v>
      </c>
      <c r="F195" s="143" t="s">
        <v>434</v>
      </c>
      <c r="I195" s="135"/>
      <c r="J195" s="144">
        <f>BK195</f>
        <v>0</v>
      </c>
      <c r="L195" s="132"/>
      <c r="M195" s="137"/>
      <c r="N195" s="138"/>
      <c r="O195" s="138"/>
      <c r="P195" s="139">
        <f>SUM(P196:P207)</f>
        <v>0</v>
      </c>
      <c r="Q195" s="138"/>
      <c r="R195" s="139">
        <f>SUM(R196:R207)</f>
        <v>25.45112835</v>
      </c>
      <c r="S195" s="138"/>
      <c r="T195" s="140">
        <f>SUM(T196:T207)</f>
        <v>0</v>
      </c>
      <c r="AR195" s="133" t="s">
        <v>79</v>
      </c>
      <c r="AT195" s="141" t="s">
        <v>71</v>
      </c>
      <c r="AU195" s="141" t="s">
        <v>79</v>
      </c>
      <c r="AY195" s="133" t="s">
        <v>182</v>
      </c>
      <c r="BK195" s="142">
        <f>SUM(BK196:BK207)</f>
        <v>0</v>
      </c>
    </row>
    <row r="196" spans="1:65" s="2" customFormat="1" ht="21.75" customHeight="1">
      <c r="A196" s="34"/>
      <c r="B196" s="145"/>
      <c r="C196" s="146" t="s">
        <v>319</v>
      </c>
      <c r="D196" s="146" t="s">
        <v>184</v>
      </c>
      <c r="E196" s="147" t="s">
        <v>1381</v>
      </c>
      <c r="F196" s="148" t="s">
        <v>1382</v>
      </c>
      <c r="G196" s="149" t="s">
        <v>122</v>
      </c>
      <c r="H196" s="150">
        <v>6.105</v>
      </c>
      <c r="I196" s="151"/>
      <c r="J196" s="152">
        <f>ROUND(I196*H196,2)</f>
        <v>0</v>
      </c>
      <c r="K196" s="148" t="s">
        <v>188</v>
      </c>
      <c r="L196" s="35"/>
      <c r="M196" s="153" t="s">
        <v>3</v>
      </c>
      <c r="N196" s="154" t="s">
        <v>43</v>
      </c>
      <c r="O196" s="55"/>
      <c r="P196" s="155">
        <f>O196*H196</f>
        <v>0</v>
      </c>
      <c r="Q196" s="155">
        <v>1.89077</v>
      </c>
      <c r="R196" s="155">
        <f>Q196*H196</f>
        <v>11.543150850000002</v>
      </c>
      <c r="S196" s="155">
        <v>0</v>
      </c>
      <c r="T196" s="15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7" t="s">
        <v>189</v>
      </c>
      <c r="AT196" s="157" t="s">
        <v>184</v>
      </c>
      <c r="AU196" s="157" t="s">
        <v>81</v>
      </c>
      <c r="AY196" s="19" t="s">
        <v>182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9" t="s">
        <v>79</v>
      </c>
      <c r="BK196" s="158">
        <f>ROUND(I196*H196,2)</f>
        <v>0</v>
      </c>
      <c r="BL196" s="19" t="s">
        <v>189</v>
      </c>
      <c r="BM196" s="157" t="s">
        <v>1383</v>
      </c>
    </row>
    <row r="197" spans="1:47" s="2" customFormat="1" ht="12">
      <c r="A197" s="34"/>
      <c r="B197" s="35"/>
      <c r="C197" s="34"/>
      <c r="D197" s="159" t="s">
        <v>120</v>
      </c>
      <c r="E197" s="34"/>
      <c r="F197" s="160" t="s">
        <v>1382</v>
      </c>
      <c r="G197" s="34"/>
      <c r="H197" s="34"/>
      <c r="I197" s="161"/>
      <c r="J197" s="34"/>
      <c r="K197" s="34"/>
      <c r="L197" s="35"/>
      <c r="M197" s="162"/>
      <c r="N197" s="163"/>
      <c r="O197" s="55"/>
      <c r="P197" s="55"/>
      <c r="Q197" s="55"/>
      <c r="R197" s="55"/>
      <c r="S197" s="55"/>
      <c r="T197" s="56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9" t="s">
        <v>120</v>
      </c>
      <c r="AU197" s="19" t="s">
        <v>81</v>
      </c>
    </row>
    <row r="198" spans="2:51" s="13" customFormat="1" ht="12">
      <c r="B198" s="164"/>
      <c r="D198" s="159" t="s">
        <v>191</v>
      </c>
      <c r="E198" s="165" t="s">
        <v>3</v>
      </c>
      <c r="F198" s="166" t="s">
        <v>1384</v>
      </c>
      <c r="H198" s="167">
        <v>6.105</v>
      </c>
      <c r="I198" s="168"/>
      <c r="L198" s="164"/>
      <c r="M198" s="169"/>
      <c r="N198" s="170"/>
      <c r="O198" s="170"/>
      <c r="P198" s="170"/>
      <c r="Q198" s="170"/>
      <c r="R198" s="170"/>
      <c r="S198" s="170"/>
      <c r="T198" s="171"/>
      <c r="AT198" s="165" t="s">
        <v>191</v>
      </c>
      <c r="AU198" s="165" t="s">
        <v>81</v>
      </c>
      <c r="AV198" s="13" t="s">
        <v>81</v>
      </c>
      <c r="AW198" s="13" t="s">
        <v>33</v>
      </c>
      <c r="AX198" s="13" t="s">
        <v>72</v>
      </c>
      <c r="AY198" s="165" t="s">
        <v>182</v>
      </c>
    </row>
    <row r="199" spans="2:51" s="14" customFormat="1" ht="12">
      <c r="B199" s="172"/>
      <c r="D199" s="159" t="s">
        <v>191</v>
      </c>
      <c r="E199" s="173" t="s">
        <v>1271</v>
      </c>
      <c r="F199" s="174" t="s">
        <v>211</v>
      </c>
      <c r="H199" s="175">
        <v>6.105</v>
      </c>
      <c r="I199" s="176"/>
      <c r="L199" s="172"/>
      <c r="M199" s="177"/>
      <c r="N199" s="178"/>
      <c r="O199" s="178"/>
      <c r="P199" s="178"/>
      <c r="Q199" s="178"/>
      <c r="R199" s="178"/>
      <c r="S199" s="178"/>
      <c r="T199" s="179"/>
      <c r="AT199" s="173" t="s">
        <v>191</v>
      </c>
      <c r="AU199" s="173" t="s">
        <v>81</v>
      </c>
      <c r="AV199" s="14" t="s">
        <v>189</v>
      </c>
      <c r="AW199" s="14" t="s">
        <v>33</v>
      </c>
      <c r="AX199" s="14" t="s">
        <v>79</v>
      </c>
      <c r="AY199" s="173" t="s">
        <v>182</v>
      </c>
    </row>
    <row r="200" spans="1:65" s="2" customFormat="1" ht="22.8">
      <c r="A200" s="34"/>
      <c r="B200" s="145"/>
      <c r="C200" s="146" t="s">
        <v>324</v>
      </c>
      <c r="D200" s="146" t="s">
        <v>184</v>
      </c>
      <c r="E200" s="147" t="s">
        <v>1385</v>
      </c>
      <c r="F200" s="148" t="s">
        <v>1386</v>
      </c>
      <c r="G200" s="149" t="s">
        <v>122</v>
      </c>
      <c r="H200" s="150">
        <v>1.3</v>
      </c>
      <c r="I200" s="151"/>
      <c r="J200" s="152">
        <f>ROUND(I200*H200,2)</f>
        <v>0</v>
      </c>
      <c r="K200" s="148" t="s">
        <v>188</v>
      </c>
      <c r="L200" s="35"/>
      <c r="M200" s="153" t="s">
        <v>3</v>
      </c>
      <c r="N200" s="154" t="s">
        <v>43</v>
      </c>
      <c r="O200" s="55"/>
      <c r="P200" s="155">
        <f>O200*H200</f>
        <v>0</v>
      </c>
      <c r="Q200" s="155">
        <v>2.43408</v>
      </c>
      <c r="R200" s="155">
        <f>Q200*H200</f>
        <v>3.164304</v>
      </c>
      <c r="S200" s="155">
        <v>0</v>
      </c>
      <c r="T200" s="15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7" t="s">
        <v>189</v>
      </c>
      <c r="AT200" s="157" t="s">
        <v>184</v>
      </c>
      <c r="AU200" s="157" t="s">
        <v>81</v>
      </c>
      <c r="AY200" s="19" t="s">
        <v>182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9" t="s">
        <v>79</v>
      </c>
      <c r="BK200" s="158">
        <f>ROUND(I200*H200,2)</f>
        <v>0</v>
      </c>
      <c r="BL200" s="19" t="s">
        <v>189</v>
      </c>
      <c r="BM200" s="157" t="s">
        <v>1387</v>
      </c>
    </row>
    <row r="201" spans="1:47" s="2" customFormat="1" ht="12">
      <c r="A201" s="34"/>
      <c r="B201" s="35"/>
      <c r="C201" s="34"/>
      <c r="D201" s="159" t="s">
        <v>120</v>
      </c>
      <c r="E201" s="34"/>
      <c r="F201" s="160" t="s">
        <v>1386</v>
      </c>
      <c r="G201" s="34"/>
      <c r="H201" s="34"/>
      <c r="I201" s="161"/>
      <c r="J201" s="34"/>
      <c r="K201" s="34"/>
      <c r="L201" s="35"/>
      <c r="M201" s="162"/>
      <c r="N201" s="163"/>
      <c r="O201" s="55"/>
      <c r="P201" s="55"/>
      <c r="Q201" s="55"/>
      <c r="R201" s="55"/>
      <c r="S201" s="55"/>
      <c r="T201" s="5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9" t="s">
        <v>120</v>
      </c>
      <c r="AU201" s="19" t="s">
        <v>81</v>
      </c>
    </row>
    <row r="202" spans="2:51" s="13" customFormat="1" ht="12">
      <c r="B202" s="164"/>
      <c r="D202" s="159" t="s">
        <v>191</v>
      </c>
      <c r="E202" s="165" t="s">
        <v>3</v>
      </c>
      <c r="F202" s="166" t="s">
        <v>1388</v>
      </c>
      <c r="H202" s="167">
        <v>1.3</v>
      </c>
      <c r="I202" s="168"/>
      <c r="L202" s="164"/>
      <c r="M202" s="169"/>
      <c r="N202" s="170"/>
      <c r="O202" s="170"/>
      <c r="P202" s="170"/>
      <c r="Q202" s="170"/>
      <c r="R202" s="170"/>
      <c r="S202" s="170"/>
      <c r="T202" s="171"/>
      <c r="AT202" s="165" t="s">
        <v>191</v>
      </c>
      <c r="AU202" s="165" t="s">
        <v>81</v>
      </c>
      <c r="AV202" s="13" t="s">
        <v>81</v>
      </c>
      <c r="AW202" s="13" t="s">
        <v>33</v>
      </c>
      <c r="AX202" s="13" t="s">
        <v>79</v>
      </c>
      <c r="AY202" s="165" t="s">
        <v>182</v>
      </c>
    </row>
    <row r="203" spans="1:65" s="2" customFormat="1" ht="22.8">
      <c r="A203" s="34"/>
      <c r="B203" s="145"/>
      <c r="C203" s="146" t="s">
        <v>329</v>
      </c>
      <c r="D203" s="146" t="s">
        <v>184</v>
      </c>
      <c r="E203" s="147" t="s">
        <v>1389</v>
      </c>
      <c r="F203" s="148" t="s">
        <v>1390</v>
      </c>
      <c r="G203" s="149" t="s">
        <v>113</v>
      </c>
      <c r="H203" s="150">
        <v>1.3</v>
      </c>
      <c r="I203" s="151"/>
      <c r="J203" s="152">
        <f>ROUND(I203*H203,2)</f>
        <v>0</v>
      </c>
      <c r="K203" s="148" t="s">
        <v>188</v>
      </c>
      <c r="L203" s="35"/>
      <c r="M203" s="153" t="s">
        <v>3</v>
      </c>
      <c r="N203" s="154" t="s">
        <v>43</v>
      </c>
      <c r="O203" s="55"/>
      <c r="P203" s="155">
        <f>O203*H203</f>
        <v>0</v>
      </c>
      <c r="Q203" s="155">
        <v>0</v>
      </c>
      <c r="R203" s="155">
        <f>Q203*H203</f>
        <v>0</v>
      </c>
      <c r="S203" s="155">
        <v>0</v>
      </c>
      <c r="T203" s="15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7" t="s">
        <v>189</v>
      </c>
      <c r="AT203" s="157" t="s">
        <v>184</v>
      </c>
      <c r="AU203" s="157" t="s">
        <v>81</v>
      </c>
      <c r="AY203" s="19" t="s">
        <v>182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9" t="s">
        <v>79</v>
      </c>
      <c r="BK203" s="158">
        <f>ROUND(I203*H203,2)</f>
        <v>0</v>
      </c>
      <c r="BL203" s="19" t="s">
        <v>189</v>
      </c>
      <c r="BM203" s="157" t="s">
        <v>1391</v>
      </c>
    </row>
    <row r="204" spans="1:47" s="2" customFormat="1" ht="19.2">
      <c r="A204" s="34"/>
      <c r="B204" s="35"/>
      <c r="C204" s="34"/>
      <c r="D204" s="159" t="s">
        <v>120</v>
      </c>
      <c r="E204" s="34"/>
      <c r="F204" s="160" t="s">
        <v>1390</v>
      </c>
      <c r="G204" s="34"/>
      <c r="H204" s="34"/>
      <c r="I204" s="161"/>
      <c r="J204" s="34"/>
      <c r="K204" s="34"/>
      <c r="L204" s="35"/>
      <c r="M204" s="162"/>
      <c r="N204" s="163"/>
      <c r="O204" s="55"/>
      <c r="P204" s="55"/>
      <c r="Q204" s="55"/>
      <c r="R204" s="55"/>
      <c r="S204" s="55"/>
      <c r="T204" s="56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9" t="s">
        <v>120</v>
      </c>
      <c r="AU204" s="19" t="s">
        <v>81</v>
      </c>
    </row>
    <row r="205" spans="1:65" s="2" customFormat="1" ht="22.8">
      <c r="A205" s="34"/>
      <c r="B205" s="145"/>
      <c r="C205" s="146" t="s">
        <v>336</v>
      </c>
      <c r="D205" s="146" t="s">
        <v>184</v>
      </c>
      <c r="E205" s="147" t="s">
        <v>1392</v>
      </c>
      <c r="F205" s="148" t="s">
        <v>1393</v>
      </c>
      <c r="G205" s="149" t="s">
        <v>113</v>
      </c>
      <c r="H205" s="150">
        <v>13.05</v>
      </c>
      <c r="I205" s="151"/>
      <c r="J205" s="152">
        <f>ROUND(I205*H205,2)</f>
        <v>0</v>
      </c>
      <c r="K205" s="148" t="s">
        <v>188</v>
      </c>
      <c r="L205" s="35"/>
      <c r="M205" s="153" t="s">
        <v>3</v>
      </c>
      <c r="N205" s="154" t="s">
        <v>43</v>
      </c>
      <c r="O205" s="55"/>
      <c r="P205" s="155">
        <f>O205*H205</f>
        <v>0</v>
      </c>
      <c r="Q205" s="155">
        <v>0.82327</v>
      </c>
      <c r="R205" s="155">
        <f>Q205*H205</f>
        <v>10.7436735</v>
      </c>
      <c r="S205" s="155">
        <v>0</v>
      </c>
      <c r="T205" s="15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7" t="s">
        <v>189</v>
      </c>
      <c r="AT205" s="157" t="s">
        <v>184</v>
      </c>
      <c r="AU205" s="157" t="s">
        <v>81</v>
      </c>
      <c r="AY205" s="19" t="s">
        <v>182</v>
      </c>
      <c r="BE205" s="158">
        <f>IF(N205="základní",J205,0)</f>
        <v>0</v>
      </c>
      <c r="BF205" s="158">
        <f>IF(N205="snížená",J205,0)</f>
        <v>0</v>
      </c>
      <c r="BG205" s="158">
        <f>IF(N205="zákl. přenesená",J205,0)</f>
        <v>0</v>
      </c>
      <c r="BH205" s="158">
        <f>IF(N205="sníž. přenesená",J205,0)</f>
        <v>0</v>
      </c>
      <c r="BI205" s="158">
        <f>IF(N205="nulová",J205,0)</f>
        <v>0</v>
      </c>
      <c r="BJ205" s="19" t="s">
        <v>79</v>
      </c>
      <c r="BK205" s="158">
        <f>ROUND(I205*H205,2)</f>
        <v>0</v>
      </c>
      <c r="BL205" s="19" t="s">
        <v>189</v>
      </c>
      <c r="BM205" s="157" t="s">
        <v>1394</v>
      </c>
    </row>
    <row r="206" spans="1:47" s="2" customFormat="1" ht="19.2">
      <c r="A206" s="34"/>
      <c r="B206" s="35"/>
      <c r="C206" s="34"/>
      <c r="D206" s="159" t="s">
        <v>120</v>
      </c>
      <c r="E206" s="34"/>
      <c r="F206" s="160" t="s">
        <v>1393</v>
      </c>
      <c r="G206" s="34"/>
      <c r="H206" s="34"/>
      <c r="I206" s="161"/>
      <c r="J206" s="34"/>
      <c r="K206" s="34"/>
      <c r="L206" s="35"/>
      <c r="M206" s="162"/>
      <c r="N206" s="163"/>
      <c r="O206" s="55"/>
      <c r="P206" s="55"/>
      <c r="Q206" s="55"/>
      <c r="R206" s="55"/>
      <c r="S206" s="55"/>
      <c r="T206" s="56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9" t="s">
        <v>120</v>
      </c>
      <c r="AU206" s="19" t="s">
        <v>81</v>
      </c>
    </row>
    <row r="207" spans="2:51" s="13" customFormat="1" ht="12">
      <c r="B207" s="164"/>
      <c r="D207" s="159" t="s">
        <v>191</v>
      </c>
      <c r="E207" s="165" t="s">
        <v>3</v>
      </c>
      <c r="F207" s="166" t="s">
        <v>1395</v>
      </c>
      <c r="H207" s="167">
        <v>13.05</v>
      </c>
      <c r="I207" s="168"/>
      <c r="L207" s="164"/>
      <c r="M207" s="169"/>
      <c r="N207" s="170"/>
      <c r="O207" s="170"/>
      <c r="P207" s="170"/>
      <c r="Q207" s="170"/>
      <c r="R207" s="170"/>
      <c r="S207" s="170"/>
      <c r="T207" s="171"/>
      <c r="AT207" s="165" t="s">
        <v>191</v>
      </c>
      <c r="AU207" s="165" t="s">
        <v>81</v>
      </c>
      <c r="AV207" s="13" t="s">
        <v>81</v>
      </c>
      <c r="AW207" s="13" t="s">
        <v>33</v>
      </c>
      <c r="AX207" s="13" t="s">
        <v>79</v>
      </c>
      <c r="AY207" s="165" t="s">
        <v>182</v>
      </c>
    </row>
    <row r="208" spans="2:63" s="12" customFormat="1" ht="22.95" customHeight="1">
      <c r="B208" s="132"/>
      <c r="D208" s="133" t="s">
        <v>71</v>
      </c>
      <c r="E208" s="143" t="s">
        <v>223</v>
      </c>
      <c r="F208" s="143" t="s">
        <v>553</v>
      </c>
      <c r="I208" s="135"/>
      <c r="J208" s="144">
        <f>BK208</f>
        <v>0</v>
      </c>
      <c r="L208" s="132"/>
      <c r="M208" s="137"/>
      <c r="N208" s="138"/>
      <c r="O208" s="138"/>
      <c r="P208" s="139">
        <f>SUM(P209:P257)</f>
        <v>0</v>
      </c>
      <c r="Q208" s="138"/>
      <c r="R208" s="139">
        <f>SUM(R209:R257)</f>
        <v>15.110119999999998</v>
      </c>
      <c r="S208" s="138"/>
      <c r="T208" s="140">
        <f>SUM(T209:T257)</f>
        <v>0</v>
      </c>
      <c r="AR208" s="133" t="s">
        <v>79</v>
      </c>
      <c r="AT208" s="141" t="s">
        <v>71</v>
      </c>
      <c r="AU208" s="141" t="s">
        <v>79</v>
      </c>
      <c r="AY208" s="133" t="s">
        <v>182</v>
      </c>
      <c r="BK208" s="142">
        <f>SUM(BK209:BK257)</f>
        <v>0</v>
      </c>
    </row>
    <row r="209" spans="1:65" s="2" customFormat="1" ht="22.8">
      <c r="A209" s="34"/>
      <c r="B209" s="145"/>
      <c r="C209" s="146" t="s">
        <v>341</v>
      </c>
      <c r="D209" s="146" t="s">
        <v>184</v>
      </c>
      <c r="E209" s="147" t="s">
        <v>1396</v>
      </c>
      <c r="F209" s="148" t="s">
        <v>1397</v>
      </c>
      <c r="G209" s="149" t="s">
        <v>117</v>
      </c>
      <c r="H209" s="150">
        <v>15</v>
      </c>
      <c r="I209" s="151"/>
      <c r="J209" s="152">
        <f>ROUND(I209*H209,2)</f>
        <v>0</v>
      </c>
      <c r="K209" s="148" t="s">
        <v>188</v>
      </c>
      <c r="L209" s="35"/>
      <c r="M209" s="153" t="s">
        <v>3</v>
      </c>
      <c r="N209" s="154" t="s">
        <v>43</v>
      </c>
      <c r="O209" s="55"/>
      <c r="P209" s="155">
        <f>O209*H209</f>
        <v>0</v>
      </c>
      <c r="Q209" s="155">
        <v>0.00636</v>
      </c>
      <c r="R209" s="155">
        <f>Q209*H209</f>
        <v>0.0954</v>
      </c>
      <c r="S209" s="155">
        <v>0</v>
      </c>
      <c r="T209" s="15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7" t="s">
        <v>189</v>
      </c>
      <c r="AT209" s="157" t="s">
        <v>184</v>
      </c>
      <c r="AU209" s="157" t="s">
        <v>81</v>
      </c>
      <c r="AY209" s="19" t="s">
        <v>182</v>
      </c>
      <c r="BE209" s="158">
        <f>IF(N209="základní",J209,0)</f>
        <v>0</v>
      </c>
      <c r="BF209" s="158">
        <f>IF(N209="snížená",J209,0)</f>
        <v>0</v>
      </c>
      <c r="BG209" s="158">
        <f>IF(N209="zákl. přenesená",J209,0)</f>
        <v>0</v>
      </c>
      <c r="BH209" s="158">
        <f>IF(N209="sníž. přenesená",J209,0)</f>
        <v>0</v>
      </c>
      <c r="BI209" s="158">
        <f>IF(N209="nulová",J209,0)</f>
        <v>0</v>
      </c>
      <c r="BJ209" s="19" t="s">
        <v>79</v>
      </c>
      <c r="BK209" s="158">
        <f>ROUND(I209*H209,2)</f>
        <v>0</v>
      </c>
      <c r="BL209" s="19" t="s">
        <v>189</v>
      </c>
      <c r="BM209" s="157" t="s">
        <v>1398</v>
      </c>
    </row>
    <row r="210" spans="1:47" s="2" customFormat="1" ht="19.2">
      <c r="A210" s="34"/>
      <c r="B210" s="35"/>
      <c r="C210" s="34"/>
      <c r="D210" s="159" t="s">
        <v>120</v>
      </c>
      <c r="E210" s="34"/>
      <c r="F210" s="160" t="s">
        <v>1397</v>
      </c>
      <c r="G210" s="34"/>
      <c r="H210" s="34"/>
      <c r="I210" s="161"/>
      <c r="J210" s="34"/>
      <c r="K210" s="34"/>
      <c r="L210" s="35"/>
      <c r="M210" s="162"/>
      <c r="N210" s="163"/>
      <c r="O210" s="55"/>
      <c r="P210" s="55"/>
      <c r="Q210" s="55"/>
      <c r="R210" s="55"/>
      <c r="S210" s="55"/>
      <c r="T210" s="56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9" t="s">
        <v>120</v>
      </c>
      <c r="AU210" s="19" t="s">
        <v>81</v>
      </c>
    </row>
    <row r="211" spans="2:51" s="13" customFormat="1" ht="12">
      <c r="B211" s="164"/>
      <c r="D211" s="159" t="s">
        <v>191</v>
      </c>
      <c r="E211" s="165" t="s">
        <v>3</v>
      </c>
      <c r="F211" s="166" t="s">
        <v>1399</v>
      </c>
      <c r="H211" s="167">
        <v>15</v>
      </c>
      <c r="I211" s="168"/>
      <c r="L211" s="164"/>
      <c r="M211" s="169"/>
      <c r="N211" s="170"/>
      <c r="O211" s="170"/>
      <c r="P211" s="170"/>
      <c r="Q211" s="170"/>
      <c r="R211" s="170"/>
      <c r="S211" s="170"/>
      <c r="T211" s="171"/>
      <c r="AT211" s="165" t="s">
        <v>191</v>
      </c>
      <c r="AU211" s="165" t="s">
        <v>81</v>
      </c>
      <c r="AV211" s="13" t="s">
        <v>81</v>
      </c>
      <c r="AW211" s="13" t="s">
        <v>33</v>
      </c>
      <c r="AX211" s="13" t="s">
        <v>72</v>
      </c>
      <c r="AY211" s="165" t="s">
        <v>182</v>
      </c>
    </row>
    <row r="212" spans="2:51" s="14" customFormat="1" ht="12">
      <c r="B212" s="172"/>
      <c r="D212" s="159" t="s">
        <v>191</v>
      </c>
      <c r="E212" s="173" t="s">
        <v>1277</v>
      </c>
      <c r="F212" s="174" t="s">
        <v>211</v>
      </c>
      <c r="H212" s="175">
        <v>15</v>
      </c>
      <c r="I212" s="176"/>
      <c r="L212" s="172"/>
      <c r="M212" s="177"/>
      <c r="N212" s="178"/>
      <c r="O212" s="178"/>
      <c r="P212" s="178"/>
      <c r="Q212" s="178"/>
      <c r="R212" s="178"/>
      <c r="S212" s="178"/>
      <c r="T212" s="179"/>
      <c r="AT212" s="173" t="s">
        <v>191</v>
      </c>
      <c r="AU212" s="173" t="s">
        <v>81</v>
      </c>
      <c r="AV212" s="14" t="s">
        <v>189</v>
      </c>
      <c r="AW212" s="14" t="s">
        <v>33</v>
      </c>
      <c r="AX212" s="14" t="s">
        <v>79</v>
      </c>
      <c r="AY212" s="173" t="s">
        <v>182</v>
      </c>
    </row>
    <row r="213" spans="1:65" s="2" customFormat="1" ht="22.8">
      <c r="A213" s="34"/>
      <c r="B213" s="145"/>
      <c r="C213" s="146" t="s">
        <v>347</v>
      </c>
      <c r="D213" s="146" t="s">
        <v>184</v>
      </c>
      <c r="E213" s="147" t="s">
        <v>1400</v>
      </c>
      <c r="F213" s="148" t="s">
        <v>1401</v>
      </c>
      <c r="G213" s="149" t="s">
        <v>117</v>
      </c>
      <c r="H213" s="150">
        <v>22</v>
      </c>
      <c r="I213" s="151"/>
      <c r="J213" s="152">
        <f>ROUND(I213*H213,2)</f>
        <v>0</v>
      </c>
      <c r="K213" s="148" t="s">
        <v>188</v>
      </c>
      <c r="L213" s="35"/>
      <c r="M213" s="153" t="s">
        <v>3</v>
      </c>
      <c r="N213" s="154" t="s">
        <v>43</v>
      </c>
      <c r="O213" s="55"/>
      <c r="P213" s="155">
        <f>O213*H213</f>
        <v>0</v>
      </c>
      <c r="Q213" s="155">
        <v>0.01284</v>
      </c>
      <c r="R213" s="155">
        <f>Q213*H213</f>
        <v>0.28248</v>
      </c>
      <c r="S213" s="155">
        <v>0</v>
      </c>
      <c r="T213" s="15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7" t="s">
        <v>189</v>
      </c>
      <c r="AT213" s="157" t="s">
        <v>184</v>
      </c>
      <c r="AU213" s="157" t="s">
        <v>81</v>
      </c>
      <c r="AY213" s="19" t="s">
        <v>182</v>
      </c>
      <c r="BE213" s="158">
        <f>IF(N213="základní",J213,0)</f>
        <v>0</v>
      </c>
      <c r="BF213" s="158">
        <f>IF(N213="snížená",J213,0)</f>
        <v>0</v>
      </c>
      <c r="BG213" s="158">
        <f>IF(N213="zákl. přenesená",J213,0)</f>
        <v>0</v>
      </c>
      <c r="BH213" s="158">
        <f>IF(N213="sníž. přenesená",J213,0)</f>
        <v>0</v>
      </c>
      <c r="BI213" s="158">
        <f>IF(N213="nulová",J213,0)</f>
        <v>0</v>
      </c>
      <c r="BJ213" s="19" t="s">
        <v>79</v>
      </c>
      <c r="BK213" s="158">
        <f>ROUND(I213*H213,2)</f>
        <v>0</v>
      </c>
      <c r="BL213" s="19" t="s">
        <v>189</v>
      </c>
      <c r="BM213" s="157" t="s">
        <v>1402</v>
      </c>
    </row>
    <row r="214" spans="1:47" s="2" customFormat="1" ht="19.2">
      <c r="A214" s="34"/>
      <c r="B214" s="35"/>
      <c r="C214" s="34"/>
      <c r="D214" s="159" t="s">
        <v>120</v>
      </c>
      <c r="E214" s="34"/>
      <c r="F214" s="160" t="s">
        <v>1401</v>
      </c>
      <c r="G214" s="34"/>
      <c r="H214" s="34"/>
      <c r="I214" s="161"/>
      <c r="J214" s="34"/>
      <c r="K214" s="34"/>
      <c r="L214" s="35"/>
      <c r="M214" s="162"/>
      <c r="N214" s="163"/>
      <c r="O214" s="55"/>
      <c r="P214" s="55"/>
      <c r="Q214" s="55"/>
      <c r="R214" s="55"/>
      <c r="S214" s="55"/>
      <c r="T214" s="5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9" t="s">
        <v>120</v>
      </c>
      <c r="AU214" s="19" t="s">
        <v>81</v>
      </c>
    </row>
    <row r="215" spans="2:51" s="13" customFormat="1" ht="12">
      <c r="B215" s="164"/>
      <c r="D215" s="159" t="s">
        <v>191</v>
      </c>
      <c r="E215" s="165" t="s">
        <v>3</v>
      </c>
      <c r="F215" s="166" t="s">
        <v>1403</v>
      </c>
      <c r="H215" s="167">
        <v>13</v>
      </c>
      <c r="I215" s="168"/>
      <c r="L215" s="164"/>
      <c r="M215" s="169"/>
      <c r="N215" s="170"/>
      <c r="O215" s="170"/>
      <c r="P215" s="170"/>
      <c r="Q215" s="170"/>
      <c r="R215" s="170"/>
      <c r="S215" s="170"/>
      <c r="T215" s="171"/>
      <c r="AT215" s="165" t="s">
        <v>191</v>
      </c>
      <c r="AU215" s="165" t="s">
        <v>81</v>
      </c>
      <c r="AV215" s="13" t="s">
        <v>81</v>
      </c>
      <c r="AW215" s="13" t="s">
        <v>33</v>
      </c>
      <c r="AX215" s="13" t="s">
        <v>72</v>
      </c>
      <c r="AY215" s="165" t="s">
        <v>182</v>
      </c>
    </row>
    <row r="216" spans="2:51" s="13" customFormat="1" ht="12">
      <c r="B216" s="164"/>
      <c r="D216" s="159" t="s">
        <v>191</v>
      </c>
      <c r="E216" s="165" t="s">
        <v>3</v>
      </c>
      <c r="F216" s="166" t="s">
        <v>1404</v>
      </c>
      <c r="H216" s="167">
        <v>9</v>
      </c>
      <c r="I216" s="168"/>
      <c r="L216" s="164"/>
      <c r="M216" s="169"/>
      <c r="N216" s="170"/>
      <c r="O216" s="170"/>
      <c r="P216" s="170"/>
      <c r="Q216" s="170"/>
      <c r="R216" s="170"/>
      <c r="S216" s="170"/>
      <c r="T216" s="171"/>
      <c r="AT216" s="165" t="s">
        <v>191</v>
      </c>
      <c r="AU216" s="165" t="s">
        <v>81</v>
      </c>
      <c r="AV216" s="13" t="s">
        <v>81</v>
      </c>
      <c r="AW216" s="13" t="s">
        <v>33</v>
      </c>
      <c r="AX216" s="13" t="s">
        <v>72</v>
      </c>
      <c r="AY216" s="165" t="s">
        <v>182</v>
      </c>
    </row>
    <row r="217" spans="2:51" s="14" customFormat="1" ht="12">
      <c r="B217" s="172"/>
      <c r="D217" s="159" t="s">
        <v>191</v>
      </c>
      <c r="E217" s="173" t="s">
        <v>1279</v>
      </c>
      <c r="F217" s="174" t="s">
        <v>211</v>
      </c>
      <c r="H217" s="175">
        <v>22</v>
      </c>
      <c r="I217" s="176"/>
      <c r="L217" s="172"/>
      <c r="M217" s="177"/>
      <c r="N217" s="178"/>
      <c r="O217" s="178"/>
      <c r="P217" s="178"/>
      <c r="Q217" s="178"/>
      <c r="R217" s="178"/>
      <c r="S217" s="178"/>
      <c r="T217" s="179"/>
      <c r="AT217" s="173" t="s">
        <v>191</v>
      </c>
      <c r="AU217" s="173" t="s">
        <v>81</v>
      </c>
      <c r="AV217" s="14" t="s">
        <v>189</v>
      </c>
      <c r="AW217" s="14" t="s">
        <v>33</v>
      </c>
      <c r="AX217" s="14" t="s">
        <v>79</v>
      </c>
      <c r="AY217" s="173" t="s">
        <v>182</v>
      </c>
    </row>
    <row r="218" spans="1:65" s="2" customFormat="1" ht="16.5" customHeight="1">
      <c r="A218" s="34"/>
      <c r="B218" s="145"/>
      <c r="C218" s="146" t="s">
        <v>355</v>
      </c>
      <c r="D218" s="146" t="s">
        <v>184</v>
      </c>
      <c r="E218" s="147" t="s">
        <v>1405</v>
      </c>
      <c r="F218" s="148" t="s">
        <v>1406</v>
      </c>
      <c r="G218" s="149" t="s">
        <v>344</v>
      </c>
      <c r="H218" s="150">
        <v>1</v>
      </c>
      <c r="I218" s="151"/>
      <c r="J218" s="152">
        <f>ROUND(I218*H218,2)</f>
        <v>0</v>
      </c>
      <c r="K218" s="148" t="s">
        <v>1291</v>
      </c>
      <c r="L218" s="35"/>
      <c r="M218" s="153" t="s">
        <v>3</v>
      </c>
      <c r="N218" s="154" t="s">
        <v>43</v>
      </c>
      <c r="O218" s="55"/>
      <c r="P218" s="155">
        <f>O218*H218</f>
        <v>0</v>
      </c>
      <c r="Q218" s="155">
        <v>0.0012</v>
      </c>
      <c r="R218" s="155">
        <f>Q218*H218</f>
        <v>0.0012</v>
      </c>
      <c r="S218" s="155">
        <v>0</v>
      </c>
      <c r="T218" s="15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57" t="s">
        <v>189</v>
      </c>
      <c r="AT218" s="157" t="s">
        <v>184</v>
      </c>
      <c r="AU218" s="157" t="s">
        <v>81</v>
      </c>
      <c r="AY218" s="19" t="s">
        <v>182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9" t="s">
        <v>79</v>
      </c>
      <c r="BK218" s="158">
        <f>ROUND(I218*H218,2)</f>
        <v>0</v>
      </c>
      <c r="BL218" s="19" t="s">
        <v>189</v>
      </c>
      <c r="BM218" s="157" t="s">
        <v>1407</v>
      </c>
    </row>
    <row r="219" spans="1:47" s="2" customFormat="1" ht="12">
      <c r="A219" s="34"/>
      <c r="B219" s="35"/>
      <c r="C219" s="34"/>
      <c r="D219" s="159" t="s">
        <v>120</v>
      </c>
      <c r="E219" s="34"/>
      <c r="F219" s="160" t="s">
        <v>1406</v>
      </c>
      <c r="G219" s="34"/>
      <c r="H219" s="34"/>
      <c r="I219" s="161"/>
      <c r="J219" s="34"/>
      <c r="K219" s="34"/>
      <c r="L219" s="35"/>
      <c r="M219" s="162"/>
      <c r="N219" s="163"/>
      <c r="O219" s="55"/>
      <c r="P219" s="55"/>
      <c r="Q219" s="55"/>
      <c r="R219" s="55"/>
      <c r="S219" s="55"/>
      <c r="T219" s="56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9" t="s">
        <v>120</v>
      </c>
      <c r="AU219" s="19" t="s">
        <v>81</v>
      </c>
    </row>
    <row r="220" spans="1:65" s="2" customFormat="1" ht="16.5" customHeight="1">
      <c r="A220" s="34"/>
      <c r="B220" s="145"/>
      <c r="C220" s="180" t="s">
        <v>360</v>
      </c>
      <c r="D220" s="180" t="s">
        <v>232</v>
      </c>
      <c r="E220" s="181" t="s">
        <v>1408</v>
      </c>
      <c r="F220" s="182" t="s">
        <v>1409</v>
      </c>
      <c r="G220" s="183" t="s">
        <v>344</v>
      </c>
      <c r="H220" s="184">
        <v>1</v>
      </c>
      <c r="I220" s="185"/>
      <c r="J220" s="186">
        <f>ROUND(I220*H220,2)</f>
        <v>0</v>
      </c>
      <c r="K220" s="182" t="s">
        <v>3</v>
      </c>
      <c r="L220" s="187"/>
      <c r="M220" s="188" t="s">
        <v>3</v>
      </c>
      <c r="N220" s="189" t="s">
        <v>43</v>
      </c>
      <c r="O220" s="55"/>
      <c r="P220" s="155">
        <f>O220*H220</f>
        <v>0</v>
      </c>
      <c r="Q220" s="155">
        <v>3E-05</v>
      </c>
      <c r="R220" s="155">
        <f>Q220*H220</f>
        <v>3E-05</v>
      </c>
      <c r="S220" s="155">
        <v>0</v>
      </c>
      <c r="T220" s="15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7" t="s">
        <v>223</v>
      </c>
      <c r="AT220" s="157" t="s">
        <v>232</v>
      </c>
      <c r="AU220" s="157" t="s">
        <v>81</v>
      </c>
      <c r="AY220" s="19" t="s">
        <v>182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9" t="s">
        <v>79</v>
      </c>
      <c r="BK220" s="158">
        <f>ROUND(I220*H220,2)</f>
        <v>0</v>
      </c>
      <c r="BL220" s="19" t="s">
        <v>189</v>
      </c>
      <c r="BM220" s="157" t="s">
        <v>1410</v>
      </c>
    </row>
    <row r="221" spans="1:47" s="2" customFormat="1" ht="12">
      <c r="A221" s="34"/>
      <c r="B221" s="35"/>
      <c r="C221" s="34"/>
      <c r="D221" s="159" t="s">
        <v>120</v>
      </c>
      <c r="E221" s="34"/>
      <c r="F221" s="160" t="s">
        <v>1409</v>
      </c>
      <c r="G221" s="34"/>
      <c r="H221" s="34"/>
      <c r="I221" s="161"/>
      <c r="J221" s="34"/>
      <c r="K221" s="34"/>
      <c r="L221" s="35"/>
      <c r="M221" s="162"/>
      <c r="N221" s="163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9" t="s">
        <v>120</v>
      </c>
      <c r="AU221" s="19" t="s">
        <v>81</v>
      </c>
    </row>
    <row r="222" spans="1:65" s="2" customFormat="1" ht="16.5" customHeight="1">
      <c r="A222" s="34"/>
      <c r="B222" s="145"/>
      <c r="C222" s="146" t="s">
        <v>365</v>
      </c>
      <c r="D222" s="146" t="s">
        <v>184</v>
      </c>
      <c r="E222" s="147" t="s">
        <v>1411</v>
      </c>
      <c r="F222" s="148" t="s">
        <v>1412</v>
      </c>
      <c r="G222" s="149" t="s">
        <v>117</v>
      </c>
      <c r="H222" s="150">
        <v>15</v>
      </c>
      <c r="I222" s="151"/>
      <c r="J222" s="152">
        <f>ROUND(I222*H222,2)</f>
        <v>0</v>
      </c>
      <c r="K222" s="148" t="s">
        <v>188</v>
      </c>
      <c r="L222" s="35"/>
      <c r="M222" s="153" t="s">
        <v>3</v>
      </c>
      <c r="N222" s="154" t="s">
        <v>43</v>
      </c>
      <c r="O222" s="55"/>
      <c r="P222" s="155">
        <f>O222*H222</f>
        <v>0</v>
      </c>
      <c r="Q222" s="155">
        <v>0</v>
      </c>
      <c r="R222" s="155">
        <f>Q222*H222</f>
        <v>0</v>
      </c>
      <c r="S222" s="155">
        <v>0</v>
      </c>
      <c r="T222" s="15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57" t="s">
        <v>189</v>
      </c>
      <c r="AT222" s="157" t="s">
        <v>184</v>
      </c>
      <c r="AU222" s="157" t="s">
        <v>81</v>
      </c>
      <c r="AY222" s="19" t="s">
        <v>182</v>
      </c>
      <c r="BE222" s="158">
        <f>IF(N222="základní",J222,0)</f>
        <v>0</v>
      </c>
      <c r="BF222" s="158">
        <f>IF(N222="snížená",J222,0)</f>
        <v>0</v>
      </c>
      <c r="BG222" s="158">
        <f>IF(N222="zákl. přenesená",J222,0)</f>
        <v>0</v>
      </c>
      <c r="BH222" s="158">
        <f>IF(N222="sníž. přenesená",J222,0)</f>
        <v>0</v>
      </c>
      <c r="BI222" s="158">
        <f>IF(N222="nulová",J222,0)</f>
        <v>0</v>
      </c>
      <c r="BJ222" s="19" t="s">
        <v>79</v>
      </c>
      <c r="BK222" s="158">
        <f>ROUND(I222*H222,2)</f>
        <v>0</v>
      </c>
      <c r="BL222" s="19" t="s">
        <v>189</v>
      </c>
      <c r="BM222" s="157" t="s">
        <v>1413</v>
      </c>
    </row>
    <row r="223" spans="1:47" s="2" customFormat="1" ht="12">
      <c r="A223" s="34"/>
      <c r="B223" s="35"/>
      <c r="C223" s="34"/>
      <c r="D223" s="159" t="s">
        <v>120</v>
      </c>
      <c r="E223" s="34"/>
      <c r="F223" s="160" t="s">
        <v>1412</v>
      </c>
      <c r="G223" s="34"/>
      <c r="H223" s="34"/>
      <c r="I223" s="161"/>
      <c r="J223" s="34"/>
      <c r="K223" s="34"/>
      <c r="L223" s="35"/>
      <c r="M223" s="162"/>
      <c r="N223" s="163"/>
      <c r="O223" s="55"/>
      <c r="P223" s="55"/>
      <c r="Q223" s="55"/>
      <c r="R223" s="55"/>
      <c r="S223" s="55"/>
      <c r="T223" s="56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9" t="s">
        <v>120</v>
      </c>
      <c r="AU223" s="19" t="s">
        <v>81</v>
      </c>
    </row>
    <row r="224" spans="2:51" s="13" customFormat="1" ht="12">
      <c r="B224" s="164"/>
      <c r="D224" s="159" t="s">
        <v>191</v>
      </c>
      <c r="E224" s="165" t="s">
        <v>3</v>
      </c>
      <c r="F224" s="166" t="s">
        <v>1277</v>
      </c>
      <c r="H224" s="167">
        <v>15</v>
      </c>
      <c r="I224" s="168"/>
      <c r="L224" s="164"/>
      <c r="M224" s="169"/>
      <c r="N224" s="170"/>
      <c r="O224" s="170"/>
      <c r="P224" s="170"/>
      <c r="Q224" s="170"/>
      <c r="R224" s="170"/>
      <c r="S224" s="170"/>
      <c r="T224" s="171"/>
      <c r="AT224" s="165" t="s">
        <v>191</v>
      </c>
      <c r="AU224" s="165" t="s">
        <v>81</v>
      </c>
      <c r="AV224" s="13" t="s">
        <v>81</v>
      </c>
      <c r="AW224" s="13" t="s">
        <v>33</v>
      </c>
      <c r="AX224" s="13" t="s">
        <v>79</v>
      </c>
      <c r="AY224" s="165" t="s">
        <v>182</v>
      </c>
    </row>
    <row r="225" spans="1:65" s="2" customFormat="1" ht="16.5" customHeight="1">
      <c r="A225" s="34"/>
      <c r="B225" s="145"/>
      <c r="C225" s="146" t="s">
        <v>370</v>
      </c>
      <c r="D225" s="146" t="s">
        <v>184</v>
      </c>
      <c r="E225" s="147" t="s">
        <v>1414</v>
      </c>
      <c r="F225" s="148" t="s">
        <v>1415</v>
      </c>
      <c r="G225" s="149" t="s">
        <v>117</v>
      </c>
      <c r="H225" s="150">
        <v>22</v>
      </c>
      <c r="I225" s="151"/>
      <c r="J225" s="152">
        <f>ROUND(I225*H225,2)</f>
        <v>0</v>
      </c>
      <c r="K225" s="148" t="s">
        <v>188</v>
      </c>
      <c r="L225" s="35"/>
      <c r="M225" s="153" t="s">
        <v>3</v>
      </c>
      <c r="N225" s="154" t="s">
        <v>43</v>
      </c>
      <c r="O225" s="55"/>
      <c r="P225" s="155">
        <f>O225*H225</f>
        <v>0</v>
      </c>
      <c r="Q225" s="155">
        <v>0</v>
      </c>
      <c r="R225" s="155">
        <f>Q225*H225</f>
        <v>0</v>
      </c>
      <c r="S225" s="155">
        <v>0</v>
      </c>
      <c r="T225" s="156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57" t="s">
        <v>189</v>
      </c>
      <c r="AT225" s="157" t="s">
        <v>184</v>
      </c>
      <c r="AU225" s="157" t="s">
        <v>81</v>
      </c>
      <c r="AY225" s="19" t="s">
        <v>182</v>
      </c>
      <c r="BE225" s="158">
        <f>IF(N225="základní",J225,0)</f>
        <v>0</v>
      </c>
      <c r="BF225" s="158">
        <f>IF(N225="snížená",J225,0)</f>
        <v>0</v>
      </c>
      <c r="BG225" s="158">
        <f>IF(N225="zákl. přenesená",J225,0)</f>
        <v>0</v>
      </c>
      <c r="BH225" s="158">
        <f>IF(N225="sníž. přenesená",J225,0)</f>
        <v>0</v>
      </c>
      <c r="BI225" s="158">
        <f>IF(N225="nulová",J225,0)</f>
        <v>0</v>
      </c>
      <c r="BJ225" s="19" t="s">
        <v>79</v>
      </c>
      <c r="BK225" s="158">
        <f>ROUND(I225*H225,2)</f>
        <v>0</v>
      </c>
      <c r="BL225" s="19" t="s">
        <v>189</v>
      </c>
      <c r="BM225" s="157" t="s">
        <v>1416</v>
      </c>
    </row>
    <row r="226" spans="1:47" s="2" customFormat="1" ht="12">
      <c r="A226" s="34"/>
      <c r="B226" s="35"/>
      <c r="C226" s="34"/>
      <c r="D226" s="159" t="s">
        <v>120</v>
      </c>
      <c r="E226" s="34"/>
      <c r="F226" s="160" t="s">
        <v>1415</v>
      </c>
      <c r="G226" s="34"/>
      <c r="H226" s="34"/>
      <c r="I226" s="161"/>
      <c r="J226" s="34"/>
      <c r="K226" s="34"/>
      <c r="L226" s="35"/>
      <c r="M226" s="162"/>
      <c r="N226" s="163"/>
      <c r="O226" s="55"/>
      <c r="P226" s="55"/>
      <c r="Q226" s="55"/>
      <c r="R226" s="55"/>
      <c r="S226" s="55"/>
      <c r="T226" s="56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9" t="s">
        <v>120</v>
      </c>
      <c r="AU226" s="19" t="s">
        <v>81</v>
      </c>
    </row>
    <row r="227" spans="2:51" s="13" customFormat="1" ht="12">
      <c r="B227" s="164"/>
      <c r="D227" s="159" t="s">
        <v>191</v>
      </c>
      <c r="E227" s="165" t="s">
        <v>3</v>
      </c>
      <c r="F227" s="166" t="s">
        <v>1279</v>
      </c>
      <c r="H227" s="167">
        <v>22</v>
      </c>
      <c r="I227" s="168"/>
      <c r="L227" s="164"/>
      <c r="M227" s="169"/>
      <c r="N227" s="170"/>
      <c r="O227" s="170"/>
      <c r="P227" s="170"/>
      <c r="Q227" s="170"/>
      <c r="R227" s="170"/>
      <c r="S227" s="170"/>
      <c r="T227" s="171"/>
      <c r="AT227" s="165" t="s">
        <v>191</v>
      </c>
      <c r="AU227" s="165" t="s">
        <v>81</v>
      </c>
      <c r="AV227" s="13" t="s">
        <v>81</v>
      </c>
      <c r="AW227" s="13" t="s">
        <v>33</v>
      </c>
      <c r="AX227" s="13" t="s">
        <v>79</v>
      </c>
      <c r="AY227" s="165" t="s">
        <v>182</v>
      </c>
    </row>
    <row r="228" spans="1:65" s="2" customFormat="1" ht="22.8">
      <c r="A228" s="34"/>
      <c r="B228" s="145"/>
      <c r="C228" s="146" t="s">
        <v>379</v>
      </c>
      <c r="D228" s="146" t="s">
        <v>184</v>
      </c>
      <c r="E228" s="147" t="s">
        <v>1417</v>
      </c>
      <c r="F228" s="148" t="s">
        <v>1418</v>
      </c>
      <c r="G228" s="149" t="s">
        <v>344</v>
      </c>
      <c r="H228" s="150">
        <v>3</v>
      </c>
      <c r="I228" s="151"/>
      <c r="J228" s="152">
        <f>ROUND(I228*H228,2)</f>
        <v>0</v>
      </c>
      <c r="K228" s="148" t="s">
        <v>188</v>
      </c>
      <c r="L228" s="35"/>
      <c r="M228" s="153" t="s">
        <v>3</v>
      </c>
      <c r="N228" s="154" t="s">
        <v>43</v>
      </c>
      <c r="O228" s="55"/>
      <c r="P228" s="155">
        <f>O228*H228</f>
        <v>0</v>
      </c>
      <c r="Q228" s="155">
        <v>2.11676</v>
      </c>
      <c r="R228" s="155">
        <f>Q228*H228</f>
        <v>6.350280000000001</v>
      </c>
      <c r="S228" s="155">
        <v>0</v>
      </c>
      <c r="T228" s="15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7" t="s">
        <v>189</v>
      </c>
      <c r="AT228" s="157" t="s">
        <v>184</v>
      </c>
      <c r="AU228" s="157" t="s">
        <v>81</v>
      </c>
      <c r="AY228" s="19" t="s">
        <v>182</v>
      </c>
      <c r="BE228" s="158">
        <f>IF(N228="základní",J228,0)</f>
        <v>0</v>
      </c>
      <c r="BF228" s="158">
        <f>IF(N228="snížená",J228,0)</f>
        <v>0</v>
      </c>
      <c r="BG228" s="158">
        <f>IF(N228="zákl. přenesená",J228,0)</f>
        <v>0</v>
      </c>
      <c r="BH228" s="158">
        <f>IF(N228="sníž. přenesená",J228,0)</f>
        <v>0</v>
      </c>
      <c r="BI228" s="158">
        <f>IF(N228="nulová",J228,0)</f>
        <v>0</v>
      </c>
      <c r="BJ228" s="19" t="s">
        <v>79</v>
      </c>
      <c r="BK228" s="158">
        <f>ROUND(I228*H228,2)</f>
        <v>0</v>
      </c>
      <c r="BL228" s="19" t="s">
        <v>189</v>
      </c>
      <c r="BM228" s="157" t="s">
        <v>1419</v>
      </c>
    </row>
    <row r="229" spans="1:47" s="2" customFormat="1" ht="19.2">
      <c r="A229" s="34"/>
      <c r="B229" s="35"/>
      <c r="C229" s="34"/>
      <c r="D229" s="159" t="s">
        <v>120</v>
      </c>
      <c r="E229" s="34"/>
      <c r="F229" s="160" t="s">
        <v>1418</v>
      </c>
      <c r="G229" s="34"/>
      <c r="H229" s="34"/>
      <c r="I229" s="161"/>
      <c r="J229" s="34"/>
      <c r="K229" s="34"/>
      <c r="L229" s="35"/>
      <c r="M229" s="162"/>
      <c r="N229" s="163"/>
      <c r="O229" s="55"/>
      <c r="P229" s="55"/>
      <c r="Q229" s="55"/>
      <c r="R229" s="55"/>
      <c r="S229" s="55"/>
      <c r="T229" s="56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9" t="s">
        <v>120</v>
      </c>
      <c r="AU229" s="19" t="s">
        <v>81</v>
      </c>
    </row>
    <row r="230" spans="1:65" s="2" customFormat="1" ht="16.5" customHeight="1">
      <c r="A230" s="34"/>
      <c r="B230" s="145"/>
      <c r="C230" s="180" t="s">
        <v>385</v>
      </c>
      <c r="D230" s="180" t="s">
        <v>232</v>
      </c>
      <c r="E230" s="181" t="s">
        <v>1420</v>
      </c>
      <c r="F230" s="182" t="s">
        <v>1421</v>
      </c>
      <c r="G230" s="183" t="s">
        <v>344</v>
      </c>
      <c r="H230" s="184">
        <v>2</v>
      </c>
      <c r="I230" s="185"/>
      <c r="J230" s="186">
        <f>ROUND(I230*H230,2)</f>
        <v>0</v>
      </c>
      <c r="K230" s="182" t="s">
        <v>3</v>
      </c>
      <c r="L230" s="187"/>
      <c r="M230" s="188" t="s">
        <v>3</v>
      </c>
      <c r="N230" s="189" t="s">
        <v>43</v>
      </c>
      <c r="O230" s="55"/>
      <c r="P230" s="155">
        <f>O230*H230</f>
        <v>0</v>
      </c>
      <c r="Q230" s="155">
        <v>1.21</v>
      </c>
      <c r="R230" s="155">
        <f>Q230*H230</f>
        <v>2.42</v>
      </c>
      <c r="S230" s="155">
        <v>0</v>
      </c>
      <c r="T230" s="15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7" t="s">
        <v>223</v>
      </c>
      <c r="AT230" s="157" t="s">
        <v>232</v>
      </c>
      <c r="AU230" s="157" t="s">
        <v>81</v>
      </c>
      <c r="AY230" s="19" t="s">
        <v>182</v>
      </c>
      <c r="BE230" s="158">
        <f>IF(N230="základní",J230,0)</f>
        <v>0</v>
      </c>
      <c r="BF230" s="158">
        <f>IF(N230="snížená",J230,0)</f>
        <v>0</v>
      </c>
      <c r="BG230" s="158">
        <f>IF(N230="zákl. přenesená",J230,0)</f>
        <v>0</v>
      </c>
      <c r="BH230" s="158">
        <f>IF(N230="sníž. přenesená",J230,0)</f>
        <v>0</v>
      </c>
      <c r="BI230" s="158">
        <f>IF(N230="nulová",J230,0)</f>
        <v>0</v>
      </c>
      <c r="BJ230" s="19" t="s">
        <v>79</v>
      </c>
      <c r="BK230" s="158">
        <f>ROUND(I230*H230,2)</f>
        <v>0</v>
      </c>
      <c r="BL230" s="19" t="s">
        <v>189</v>
      </c>
      <c r="BM230" s="157" t="s">
        <v>1422</v>
      </c>
    </row>
    <row r="231" spans="1:47" s="2" customFormat="1" ht="12">
      <c r="A231" s="34"/>
      <c r="B231" s="35"/>
      <c r="C231" s="34"/>
      <c r="D231" s="159" t="s">
        <v>120</v>
      </c>
      <c r="E231" s="34"/>
      <c r="F231" s="160" t="s">
        <v>1421</v>
      </c>
      <c r="G231" s="34"/>
      <c r="H231" s="34"/>
      <c r="I231" s="161"/>
      <c r="J231" s="34"/>
      <c r="K231" s="34"/>
      <c r="L231" s="35"/>
      <c r="M231" s="162"/>
      <c r="N231" s="163"/>
      <c r="O231" s="55"/>
      <c r="P231" s="55"/>
      <c r="Q231" s="55"/>
      <c r="R231" s="55"/>
      <c r="S231" s="55"/>
      <c r="T231" s="56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9" t="s">
        <v>120</v>
      </c>
      <c r="AU231" s="19" t="s">
        <v>81</v>
      </c>
    </row>
    <row r="232" spans="1:65" s="2" customFormat="1" ht="16.5" customHeight="1">
      <c r="A232" s="34"/>
      <c r="B232" s="145"/>
      <c r="C232" s="180" t="s">
        <v>391</v>
      </c>
      <c r="D232" s="180" t="s">
        <v>232</v>
      </c>
      <c r="E232" s="181" t="s">
        <v>1423</v>
      </c>
      <c r="F232" s="182" t="s">
        <v>1424</v>
      </c>
      <c r="G232" s="183" t="s">
        <v>344</v>
      </c>
      <c r="H232" s="184">
        <v>1</v>
      </c>
      <c r="I232" s="185"/>
      <c r="J232" s="186">
        <f>ROUND(I232*H232,2)</f>
        <v>0</v>
      </c>
      <c r="K232" s="182" t="s">
        <v>3</v>
      </c>
      <c r="L232" s="187"/>
      <c r="M232" s="188" t="s">
        <v>3</v>
      </c>
      <c r="N232" s="189" t="s">
        <v>43</v>
      </c>
      <c r="O232" s="55"/>
      <c r="P232" s="155">
        <f>O232*H232</f>
        <v>0</v>
      </c>
      <c r="Q232" s="155">
        <v>1.31</v>
      </c>
      <c r="R232" s="155">
        <f>Q232*H232</f>
        <v>1.31</v>
      </c>
      <c r="S232" s="155">
        <v>0</v>
      </c>
      <c r="T232" s="15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57" t="s">
        <v>223</v>
      </c>
      <c r="AT232" s="157" t="s">
        <v>232</v>
      </c>
      <c r="AU232" s="157" t="s">
        <v>81</v>
      </c>
      <c r="AY232" s="19" t="s">
        <v>182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9" t="s">
        <v>79</v>
      </c>
      <c r="BK232" s="158">
        <f>ROUND(I232*H232,2)</f>
        <v>0</v>
      </c>
      <c r="BL232" s="19" t="s">
        <v>189</v>
      </c>
      <c r="BM232" s="157" t="s">
        <v>1425</v>
      </c>
    </row>
    <row r="233" spans="1:47" s="2" customFormat="1" ht="12">
      <c r="A233" s="34"/>
      <c r="B233" s="35"/>
      <c r="C233" s="34"/>
      <c r="D233" s="159" t="s">
        <v>120</v>
      </c>
      <c r="E233" s="34"/>
      <c r="F233" s="160" t="s">
        <v>1424</v>
      </c>
      <c r="G233" s="34"/>
      <c r="H233" s="34"/>
      <c r="I233" s="161"/>
      <c r="J233" s="34"/>
      <c r="K233" s="34"/>
      <c r="L233" s="35"/>
      <c r="M233" s="162"/>
      <c r="N233" s="163"/>
      <c r="O233" s="55"/>
      <c r="P233" s="55"/>
      <c r="Q233" s="55"/>
      <c r="R233" s="55"/>
      <c r="S233" s="55"/>
      <c r="T233" s="56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9" t="s">
        <v>120</v>
      </c>
      <c r="AU233" s="19" t="s">
        <v>81</v>
      </c>
    </row>
    <row r="234" spans="2:51" s="13" customFormat="1" ht="12">
      <c r="B234" s="164"/>
      <c r="D234" s="159" t="s">
        <v>191</v>
      </c>
      <c r="E234" s="165" t="s">
        <v>3</v>
      </c>
      <c r="F234" s="166" t="s">
        <v>1426</v>
      </c>
      <c r="H234" s="167">
        <v>1</v>
      </c>
      <c r="I234" s="168"/>
      <c r="L234" s="164"/>
      <c r="M234" s="169"/>
      <c r="N234" s="170"/>
      <c r="O234" s="170"/>
      <c r="P234" s="170"/>
      <c r="Q234" s="170"/>
      <c r="R234" s="170"/>
      <c r="S234" s="170"/>
      <c r="T234" s="171"/>
      <c r="AT234" s="165" t="s">
        <v>191</v>
      </c>
      <c r="AU234" s="165" t="s">
        <v>81</v>
      </c>
      <c r="AV234" s="13" t="s">
        <v>81</v>
      </c>
      <c r="AW234" s="13" t="s">
        <v>33</v>
      </c>
      <c r="AX234" s="13" t="s">
        <v>79</v>
      </c>
      <c r="AY234" s="165" t="s">
        <v>182</v>
      </c>
    </row>
    <row r="235" spans="1:65" s="2" customFormat="1" ht="16.5" customHeight="1">
      <c r="A235" s="34"/>
      <c r="B235" s="145"/>
      <c r="C235" s="180" t="s">
        <v>399</v>
      </c>
      <c r="D235" s="180" t="s">
        <v>232</v>
      </c>
      <c r="E235" s="181" t="s">
        <v>1427</v>
      </c>
      <c r="F235" s="182" t="s">
        <v>1428</v>
      </c>
      <c r="G235" s="183" t="s">
        <v>344</v>
      </c>
      <c r="H235" s="184">
        <v>3</v>
      </c>
      <c r="I235" s="185"/>
      <c r="J235" s="186">
        <f>ROUND(I235*H235,2)</f>
        <v>0</v>
      </c>
      <c r="K235" s="182" t="s">
        <v>188</v>
      </c>
      <c r="L235" s="187"/>
      <c r="M235" s="188" t="s">
        <v>3</v>
      </c>
      <c r="N235" s="189" t="s">
        <v>43</v>
      </c>
      <c r="O235" s="55"/>
      <c r="P235" s="155">
        <f>O235*H235</f>
        <v>0</v>
      </c>
      <c r="Q235" s="155">
        <v>0.521</v>
      </c>
      <c r="R235" s="155">
        <f>Q235*H235</f>
        <v>1.5630000000000002</v>
      </c>
      <c r="S235" s="155">
        <v>0</v>
      </c>
      <c r="T235" s="15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57" t="s">
        <v>223</v>
      </c>
      <c r="AT235" s="157" t="s">
        <v>232</v>
      </c>
      <c r="AU235" s="157" t="s">
        <v>81</v>
      </c>
      <c r="AY235" s="19" t="s">
        <v>182</v>
      </c>
      <c r="BE235" s="158">
        <f>IF(N235="základní",J235,0)</f>
        <v>0</v>
      </c>
      <c r="BF235" s="158">
        <f>IF(N235="snížená",J235,0)</f>
        <v>0</v>
      </c>
      <c r="BG235" s="158">
        <f>IF(N235="zákl. přenesená",J235,0)</f>
        <v>0</v>
      </c>
      <c r="BH235" s="158">
        <f>IF(N235="sníž. přenesená",J235,0)</f>
        <v>0</v>
      </c>
      <c r="BI235" s="158">
        <f>IF(N235="nulová",J235,0)</f>
        <v>0</v>
      </c>
      <c r="BJ235" s="19" t="s">
        <v>79</v>
      </c>
      <c r="BK235" s="158">
        <f>ROUND(I235*H235,2)</f>
        <v>0</v>
      </c>
      <c r="BL235" s="19" t="s">
        <v>189</v>
      </c>
      <c r="BM235" s="157" t="s">
        <v>1429</v>
      </c>
    </row>
    <row r="236" spans="1:47" s="2" customFormat="1" ht="12">
      <c r="A236" s="34"/>
      <c r="B236" s="35"/>
      <c r="C236" s="34"/>
      <c r="D236" s="159" t="s">
        <v>120</v>
      </c>
      <c r="E236" s="34"/>
      <c r="F236" s="160" t="s">
        <v>1428</v>
      </c>
      <c r="G236" s="34"/>
      <c r="H236" s="34"/>
      <c r="I236" s="161"/>
      <c r="J236" s="34"/>
      <c r="K236" s="34"/>
      <c r="L236" s="35"/>
      <c r="M236" s="162"/>
      <c r="N236" s="163"/>
      <c r="O236" s="55"/>
      <c r="P236" s="55"/>
      <c r="Q236" s="55"/>
      <c r="R236" s="55"/>
      <c r="S236" s="55"/>
      <c r="T236" s="56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9" t="s">
        <v>120</v>
      </c>
      <c r="AU236" s="19" t="s">
        <v>81</v>
      </c>
    </row>
    <row r="237" spans="1:65" s="2" customFormat="1" ht="16.5" customHeight="1">
      <c r="A237" s="34"/>
      <c r="B237" s="145"/>
      <c r="C237" s="180" t="s">
        <v>403</v>
      </c>
      <c r="D237" s="180" t="s">
        <v>232</v>
      </c>
      <c r="E237" s="181" t="s">
        <v>1430</v>
      </c>
      <c r="F237" s="182" t="s">
        <v>1431</v>
      </c>
      <c r="G237" s="183" t="s">
        <v>344</v>
      </c>
      <c r="H237" s="184">
        <v>2</v>
      </c>
      <c r="I237" s="185"/>
      <c r="J237" s="186">
        <f>ROUND(I237*H237,2)</f>
        <v>0</v>
      </c>
      <c r="K237" s="182" t="s">
        <v>188</v>
      </c>
      <c r="L237" s="187"/>
      <c r="M237" s="188" t="s">
        <v>3</v>
      </c>
      <c r="N237" s="189" t="s">
        <v>43</v>
      </c>
      <c r="O237" s="55"/>
      <c r="P237" s="155">
        <f>O237*H237</f>
        <v>0</v>
      </c>
      <c r="Q237" s="155">
        <v>0.254</v>
      </c>
      <c r="R237" s="155">
        <f>Q237*H237</f>
        <v>0.508</v>
      </c>
      <c r="S237" s="155">
        <v>0</v>
      </c>
      <c r="T237" s="15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57" t="s">
        <v>223</v>
      </c>
      <c r="AT237" s="157" t="s">
        <v>232</v>
      </c>
      <c r="AU237" s="157" t="s">
        <v>81</v>
      </c>
      <c r="AY237" s="19" t="s">
        <v>182</v>
      </c>
      <c r="BE237" s="158">
        <f>IF(N237="základní",J237,0)</f>
        <v>0</v>
      </c>
      <c r="BF237" s="158">
        <f>IF(N237="snížená",J237,0)</f>
        <v>0</v>
      </c>
      <c r="BG237" s="158">
        <f>IF(N237="zákl. přenesená",J237,0)</f>
        <v>0</v>
      </c>
      <c r="BH237" s="158">
        <f>IF(N237="sníž. přenesená",J237,0)</f>
        <v>0</v>
      </c>
      <c r="BI237" s="158">
        <f>IF(N237="nulová",J237,0)</f>
        <v>0</v>
      </c>
      <c r="BJ237" s="19" t="s">
        <v>79</v>
      </c>
      <c r="BK237" s="158">
        <f>ROUND(I237*H237,2)</f>
        <v>0</v>
      </c>
      <c r="BL237" s="19" t="s">
        <v>189</v>
      </c>
      <c r="BM237" s="157" t="s">
        <v>1432</v>
      </c>
    </row>
    <row r="238" spans="1:47" s="2" customFormat="1" ht="12">
      <c r="A238" s="34"/>
      <c r="B238" s="35"/>
      <c r="C238" s="34"/>
      <c r="D238" s="159" t="s">
        <v>120</v>
      </c>
      <c r="E238" s="34"/>
      <c r="F238" s="160" t="s">
        <v>1431</v>
      </c>
      <c r="G238" s="34"/>
      <c r="H238" s="34"/>
      <c r="I238" s="161"/>
      <c r="J238" s="34"/>
      <c r="K238" s="34"/>
      <c r="L238" s="35"/>
      <c r="M238" s="162"/>
      <c r="N238" s="163"/>
      <c r="O238" s="55"/>
      <c r="P238" s="55"/>
      <c r="Q238" s="55"/>
      <c r="R238" s="55"/>
      <c r="S238" s="55"/>
      <c r="T238" s="56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9" t="s">
        <v>120</v>
      </c>
      <c r="AU238" s="19" t="s">
        <v>81</v>
      </c>
    </row>
    <row r="239" spans="1:65" s="2" customFormat="1" ht="16.5" customHeight="1">
      <c r="A239" s="34"/>
      <c r="B239" s="145"/>
      <c r="C239" s="180" t="s">
        <v>408</v>
      </c>
      <c r="D239" s="180" t="s">
        <v>232</v>
      </c>
      <c r="E239" s="181" t="s">
        <v>1433</v>
      </c>
      <c r="F239" s="182" t="s">
        <v>1434</v>
      </c>
      <c r="G239" s="183" t="s">
        <v>344</v>
      </c>
      <c r="H239" s="184">
        <v>1</v>
      </c>
      <c r="I239" s="185"/>
      <c r="J239" s="186">
        <f>ROUND(I239*H239,2)</f>
        <v>0</v>
      </c>
      <c r="K239" s="182" t="s">
        <v>188</v>
      </c>
      <c r="L239" s="187"/>
      <c r="M239" s="188" t="s">
        <v>3</v>
      </c>
      <c r="N239" s="189" t="s">
        <v>43</v>
      </c>
      <c r="O239" s="55"/>
      <c r="P239" s="155">
        <f>O239*H239</f>
        <v>0</v>
      </c>
      <c r="Q239" s="155">
        <v>0.506</v>
      </c>
      <c r="R239" s="155">
        <f>Q239*H239</f>
        <v>0.506</v>
      </c>
      <c r="S239" s="155">
        <v>0</v>
      </c>
      <c r="T239" s="15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57" t="s">
        <v>223</v>
      </c>
      <c r="AT239" s="157" t="s">
        <v>232</v>
      </c>
      <c r="AU239" s="157" t="s">
        <v>81</v>
      </c>
      <c r="AY239" s="19" t="s">
        <v>182</v>
      </c>
      <c r="BE239" s="158">
        <f>IF(N239="základní",J239,0)</f>
        <v>0</v>
      </c>
      <c r="BF239" s="158">
        <f>IF(N239="snížená",J239,0)</f>
        <v>0</v>
      </c>
      <c r="BG239" s="158">
        <f>IF(N239="zákl. přenesená",J239,0)</f>
        <v>0</v>
      </c>
      <c r="BH239" s="158">
        <f>IF(N239="sníž. přenesená",J239,0)</f>
        <v>0</v>
      </c>
      <c r="BI239" s="158">
        <f>IF(N239="nulová",J239,0)</f>
        <v>0</v>
      </c>
      <c r="BJ239" s="19" t="s">
        <v>79</v>
      </c>
      <c r="BK239" s="158">
        <f>ROUND(I239*H239,2)</f>
        <v>0</v>
      </c>
      <c r="BL239" s="19" t="s">
        <v>189</v>
      </c>
      <c r="BM239" s="157" t="s">
        <v>1435</v>
      </c>
    </row>
    <row r="240" spans="1:47" s="2" customFormat="1" ht="12">
      <c r="A240" s="34"/>
      <c r="B240" s="35"/>
      <c r="C240" s="34"/>
      <c r="D240" s="159" t="s">
        <v>120</v>
      </c>
      <c r="E240" s="34"/>
      <c r="F240" s="160" t="s">
        <v>1434</v>
      </c>
      <c r="G240" s="34"/>
      <c r="H240" s="34"/>
      <c r="I240" s="161"/>
      <c r="J240" s="34"/>
      <c r="K240" s="34"/>
      <c r="L240" s="35"/>
      <c r="M240" s="162"/>
      <c r="N240" s="163"/>
      <c r="O240" s="55"/>
      <c r="P240" s="55"/>
      <c r="Q240" s="55"/>
      <c r="R240" s="55"/>
      <c r="S240" s="55"/>
      <c r="T240" s="56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9" t="s">
        <v>120</v>
      </c>
      <c r="AU240" s="19" t="s">
        <v>81</v>
      </c>
    </row>
    <row r="241" spans="1:65" s="2" customFormat="1" ht="16.5" customHeight="1">
      <c r="A241" s="34"/>
      <c r="B241" s="145"/>
      <c r="C241" s="180" t="s">
        <v>415</v>
      </c>
      <c r="D241" s="180" t="s">
        <v>232</v>
      </c>
      <c r="E241" s="181" t="s">
        <v>1436</v>
      </c>
      <c r="F241" s="182" t="s">
        <v>1437</v>
      </c>
      <c r="G241" s="183" t="s">
        <v>344</v>
      </c>
      <c r="H241" s="184">
        <v>1</v>
      </c>
      <c r="I241" s="185"/>
      <c r="J241" s="186">
        <f>ROUND(I241*H241,2)</f>
        <v>0</v>
      </c>
      <c r="K241" s="182" t="s">
        <v>188</v>
      </c>
      <c r="L241" s="187"/>
      <c r="M241" s="188" t="s">
        <v>3</v>
      </c>
      <c r="N241" s="189" t="s">
        <v>43</v>
      </c>
      <c r="O241" s="55"/>
      <c r="P241" s="155">
        <f>O241*H241</f>
        <v>0</v>
      </c>
      <c r="Q241" s="155">
        <v>1.013</v>
      </c>
      <c r="R241" s="155">
        <f>Q241*H241</f>
        <v>1.013</v>
      </c>
      <c r="S241" s="155">
        <v>0</v>
      </c>
      <c r="T241" s="15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7" t="s">
        <v>223</v>
      </c>
      <c r="AT241" s="157" t="s">
        <v>232</v>
      </c>
      <c r="AU241" s="157" t="s">
        <v>81</v>
      </c>
      <c r="AY241" s="19" t="s">
        <v>182</v>
      </c>
      <c r="BE241" s="158">
        <f>IF(N241="základní",J241,0)</f>
        <v>0</v>
      </c>
      <c r="BF241" s="158">
        <f>IF(N241="snížená",J241,0)</f>
        <v>0</v>
      </c>
      <c r="BG241" s="158">
        <f>IF(N241="zákl. přenesená",J241,0)</f>
        <v>0</v>
      </c>
      <c r="BH241" s="158">
        <f>IF(N241="sníž. přenesená",J241,0)</f>
        <v>0</v>
      </c>
      <c r="BI241" s="158">
        <f>IF(N241="nulová",J241,0)</f>
        <v>0</v>
      </c>
      <c r="BJ241" s="19" t="s">
        <v>79</v>
      </c>
      <c r="BK241" s="158">
        <f>ROUND(I241*H241,2)</f>
        <v>0</v>
      </c>
      <c r="BL241" s="19" t="s">
        <v>189</v>
      </c>
      <c r="BM241" s="157" t="s">
        <v>1438</v>
      </c>
    </row>
    <row r="242" spans="1:47" s="2" customFormat="1" ht="12">
      <c r="A242" s="34"/>
      <c r="B242" s="35"/>
      <c r="C242" s="34"/>
      <c r="D242" s="159" t="s">
        <v>120</v>
      </c>
      <c r="E242" s="34"/>
      <c r="F242" s="160" t="s">
        <v>1437</v>
      </c>
      <c r="G242" s="34"/>
      <c r="H242" s="34"/>
      <c r="I242" s="161"/>
      <c r="J242" s="34"/>
      <c r="K242" s="34"/>
      <c r="L242" s="35"/>
      <c r="M242" s="162"/>
      <c r="N242" s="163"/>
      <c r="O242" s="55"/>
      <c r="P242" s="55"/>
      <c r="Q242" s="55"/>
      <c r="R242" s="55"/>
      <c r="S242" s="55"/>
      <c r="T242" s="56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9" t="s">
        <v>120</v>
      </c>
      <c r="AU242" s="19" t="s">
        <v>81</v>
      </c>
    </row>
    <row r="243" spans="1:65" s="2" customFormat="1" ht="16.5" customHeight="1">
      <c r="A243" s="34"/>
      <c r="B243" s="145"/>
      <c r="C243" s="180" t="s">
        <v>421</v>
      </c>
      <c r="D243" s="180" t="s">
        <v>232</v>
      </c>
      <c r="E243" s="181" t="s">
        <v>1439</v>
      </c>
      <c r="F243" s="182" t="s">
        <v>1440</v>
      </c>
      <c r="G243" s="183" t="s">
        <v>344</v>
      </c>
      <c r="H243" s="184">
        <v>7</v>
      </c>
      <c r="I243" s="185"/>
      <c r="J243" s="186">
        <f>ROUND(I243*H243,2)</f>
        <v>0</v>
      </c>
      <c r="K243" s="182" t="s">
        <v>188</v>
      </c>
      <c r="L243" s="187"/>
      <c r="M243" s="188" t="s">
        <v>3</v>
      </c>
      <c r="N243" s="189" t="s">
        <v>43</v>
      </c>
      <c r="O243" s="55"/>
      <c r="P243" s="155">
        <f>O243*H243</f>
        <v>0</v>
      </c>
      <c r="Q243" s="155">
        <v>0.002</v>
      </c>
      <c r="R243" s="155">
        <f>Q243*H243</f>
        <v>0.014</v>
      </c>
      <c r="S243" s="155">
        <v>0</v>
      </c>
      <c r="T243" s="15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57" t="s">
        <v>223</v>
      </c>
      <c r="AT243" s="157" t="s">
        <v>232</v>
      </c>
      <c r="AU243" s="157" t="s">
        <v>81</v>
      </c>
      <c r="AY243" s="19" t="s">
        <v>182</v>
      </c>
      <c r="BE243" s="158">
        <f>IF(N243="základní",J243,0)</f>
        <v>0</v>
      </c>
      <c r="BF243" s="158">
        <f>IF(N243="snížená",J243,0)</f>
        <v>0</v>
      </c>
      <c r="BG243" s="158">
        <f>IF(N243="zákl. přenesená",J243,0)</f>
        <v>0</v>
      </c>
      <c r="BH243" s="158">
        <f>IF(N243="sníž. přenesená",J243,0)</f>
        <v>0</v>
      </c>
      <c r="BI243" s="158">
        <f>IF(N243="nulová",J243,0)</f>
        <v>0</v>
      </c>
      <c r="BJ243" s="19" t="s">
        <v>79</v>
      </c>
      <c r="BK243" s="158">
        <f>ROUND(I243*H243,2)</f>
        <v>0</v>
      </c>
      <c r="BL243" s="19" t="s">
        <v>189</v>
      </c>
      <c r="BM243" s="157" t="s">
        <v>1441</v>
      </c>
    </row>
    <row r="244" spans="1:47" s="2" customFormat="1" ht="12">
      <c r="A244" s="34"/>
      <c r="B244" s="35"/>
      <c r="C244" s="34"/>
      <c r="D244" s="159" t="s">
        <v>120</v>
      </c>
      <c r="E244" s="34"/>
      <c r="F244" s="160" t="s">
        <v>1440</v>
      </c>
      <c r="G244" s="34"/>
      <c r="H244" s="34"/>
      <c r="I244" s="161"/>
      <c r="J244" s="34"/>
      <c r="K244" s="34"/>
      <c r="L244" s="35"/>
      <c r="M244" s="162"/>
      <c r="N244" s="163"/>
      <c r="O244" s="55"/>
      <c r="P244" s="55"/>
      <c r="Q244" s="55"/>
      <c r="R244" s="55"/>
      <c r="S244" s="55"/>
      <c r="T244" s="56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9" t="s">
        <v>120</v>
      </c>
      <c r="AU244" s="19" t="s">
        <v>81</v>
      </c>
    </row>
    <row r="245" spans="1:65" s="2" customFormat="1" ht="16.5" customHeight="1">
      <c r="A245" s="34"/>
      <c r="B245" s="145"/>
      <c r="C245" s="146" t="s">
        <v>425</v>
      </c>
      <c r="D245" s="146" t="s">
        <v>184</v>
      </c>
      <c r="E245" s="147" t="s">
        <v>1442</v>
      </c>
      <c r="F245" s="148" t="s">
        <v>1443</v>
      </c>
      <c r="G245" s="149" t="s">
        <v>344</v>
      </c>
      <c r="H245" s="150">
        <v>1</v>
      </c>
      <c r="I245" s="151"/>
      <c r="J245" s="152">
        <f>ROUND(I245*H245,2)</f>
        <v>0</v>
      </c>
      <c r="K245" s="148" t="s">
        <v>3</v>
      </c>
      <c r="L245" s="35"/>
      <c r="M245" s="153" t="s">
        <v>3</v>
      </c>
      <c r="N245" s="154" t="s">
        <v>43</v>
      </c>
      <c r="O245" s="55"/>
      <c r="P245" s="155">
        <f>O245*H245</f>
        <v>0</v>
      </c>
      <c r="Q245" s="155">
        <v>0.08612</v>
      </c>
      <c r="R245" s="155">
        <f>Q245*H245</f>
        <v>0.08612</v>
      </c>
      <c r="S245" s="155">
        <v>0</v>
      </c>
      <c r="T245" s="15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57" t="s">
        <v>189</v>
      </c>
      <c r="AT245" s="157" t="s">
        <v>184</v>
      </c>
      <c r="AU245" s="157" t="s">
        <v>81</v>
      </c>
      <c r="AY245" s="19" t="s">
        <v>182</v>
      </c>
      <c r="BE245" s="158">
        <f>IF(N245="základní",J245,0)</f>
        <v>0</v>
      </c>
      <c r="BF245" s="158">
        <f>IF(N245="snížená",J245,0)</f>
        <v>0</v>
      </c>
      <c r="BG245" s="158">
        <f>IF(N245="zákl. přenesená",J245,0)</f>
        <v>0</v>
      </c>
      <c r="BH245" s="158">
        <f>IF(N245="sníž. přenesená",J245,0)</f>
        <v>0</v>
      </c>
      <c r="BI245" s="158">
        <f>IF(N245="nulová",J245,0)</f>
        <v>0</v>
      </c>
      <c r="BJ245" s="19" t="s">
        <v>79</v>
      </c>
      <c r="BK245" s="158">
        <f>ROUND(I245*H245,2)</f>
        <v>0</v>
      </c>
      <c r="BL245" s="19" t="s">
        <v>189</v>
      </c>
      <c r="BM245" s="157" t="s">
        <v>1444</v>
      </c>
    </row>
    <row r="246" spans="1:47" s="2" customFormat="1" ht="12">
      <c r="A246" s="34"/>
      <c r="B246" s="35"/>
      <c r="C246" s="34"/>
      <c r="D246" s="159" t="s">
        <v>120</v>
      </c>
      <c r="E246" s="34"/>
      <c r="F246" s="160" t="s">
        <v>1443</v>
      </c>
      <c r="G246" s="34"/>
      <c r="H246" s="34"/>
      <c r="I246" s="161"/>
      <c r="J246" s="34"/>
      <c r="K246" s="34"/>
      <c r="L246" s="35"/>
      <c r="M246" s="162"/>
      <c r="N246" s="163"/>
      <c r="O246" s="55"/>
      <c r="P246" s="55"/>
      <c r="Q246" s="55"/>
      <c r="R246" s="55"/>
      <c r="S246" s="55"/>
      <c r="T246" s="56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9" t="s">
        <v>120</v>
      </c>
      <c r="AU246" s="19" t="s">
        <v>81</v>
      </c>
    </row>
    <row r="247" spans="2:51" s="13" customFormat="1" ht="12">
      <c r="B247" s="164"/>
      <c r="D247" s="159" t="s">
        <v>191</v>
      </c>
      <c r="E247" s="165" t="s">
        <v>3</v>
      </c>
      <c r="F247" s="166" t="s">
        <v>1445</v>
      </c>
      <c r="H247" s="167">
        <v>1</v>
      </c>
      <c r="I247" s="168"/>
      <c r="L247" s="164"/>
      <c r="M247" s="169"/>
      <c r="N247" s="170"/>
      <c r="O247" s="170"/>
      <c r="P247" s="170"/>
      <c r="Q247" s="170"/>
      <c r="R247" s="170"/>
      <c r="S247" s="170"/>
      <c r="T247" s="171"/>
      <c r="AT247" s="165" t="s">
        <v>191</v>
      </c>
      <c r="AU247" s="165" t="s">
        <v>81</v>
      </c>
      <c r="AV247" s="13" t="s">
        <v>81</v>
      </c>
      <c r="AW247" s="13" t="s">
        <v>33</v>
      </c>
      <c r="AX247" s="13" t="s">
        <v>79</v>
      </c>
      <c r="AY247" s="165" t="s">
        <v>182</v>
      </c>
    </row>
    <row r="248" spans="1:65" s="2" customFormat="1" ht="16.5" customHeight="1">
      <c r="A248" s="34"/>
      <c r="B248" s="145"/>
      <c r="C248" s="146" t="s">
        <v>430</v>
      </c>
      <c r="D248" s="146" t="s">
        <v>184</v>
      </c>
      <c r="E248" s="147" t="s">
        <v>564</v>
      </c>
      <c r="F248" s="148" t="s">
        <v>565</v>
      </c>
      <c r="G248" s="149" t="s">
        <v>344</v>
      </c>
      <c r="H248" s="150">
        <v>3</v>
      </c>
      <c r="I248" s="151"/>
      <c r="J248" s="152">
        <f>ROUND(I248*H248,2)</f>
        <v>0</v>
      </c>
      <c r="K248" s="148" t="s">
        <v>188</v>
      </c>
      <c r="L248" s="35"/>
      <c r="M248" s="153" t="s">
        <v>3</v>
      </c>
      <c r="N248" s="154" t="s">
        <v>43</v>
      </c>
      <c r="O248" s="55"/>
      <c r="P248" s="155">
        <f>O248*H248</f>
        <v>0</v>
      </c>
      <c r="Q248" s="155">
        <v>0.21734</v>
      </c>
      <c r="R248" s="155">
        <f>Q248*H248</f>
        <v>0.65202</v>
      </c>
      <c r="S248" s="155">
        <v>0</v>
      </c>
      <c r="T248" s="156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7" t="s">
        <v>189</v>
      </c>
      <c r="AT248" s="157" t="s">
        <v>184</v>
      </c>
      <c r="AU248" s="157" t="s">
        <v>81</v>
      </c>
      <c r="AY248" s="19" t="s">
        <v>182</v>
      </c>
      <c r="BE248" s="158">
        <f>IF(N248="základní",J248,0)</f>
        <v>0</v>
      </c>
      <c r="BF248" s="158">
        <f>IF(N248="snížená",J248,0)</f>
        <v>0</v>
      </c>
      <c r="BG248" s="158">
        <f>IF(N248="zákl. přenesená",J248,0)</f>
        <v>0</v>
      </c>
      <c r="BH248" s="158">
        <f>IF(N248="sníž. přenesená",J248,0)</f>
        <v>0</v>
      </c>
      <c r="BI248" s="158">
        <f>IF(N248="nulová",J248,0)</f>
        <v>0</v>
      </c>
      <c r="BJ248" s="19" t="s">
        <v>79</v>
      </c>
      <c r="BK248" s="158">
        <f>ROUND(I248*H248,2)</f>
        <v>0</v>
      </c>
      <c r="BL248" s="19" t="s">
        <v>189</v>
      </c>
      <c r="BM248" s="157" t="s">
        <v>1446</v>
      </c>
    </row>
    <row r="249" spans="1:47" s="2" customFormat="1" ht="12">
      <c r="A249" s="34"/>
      <c r="B249" s="35"/>
      <c r="C249" s="34"/>
      <c r="D249" s="159" t="s">
        <v>120</v>
      </c>
      <c r="E249" s="34"/>
      <c r="F249" s="160" t="s">
        <v>565</v>
      </c>
      <c r="G249" s="34"/>
      <c r="H249" s="34"/>
      <c r="I249" s="161"/>
      <c r="J249" s="34"/>
      <c r="K249" s="34"/>
      <c r="L249" s="35"/>
      <c r="M249" s="162"/>
      <c r="N249" s="163"/>
      <c r="O249" s="55"/>
      <c r="P249" s="55"/>
      <c r="Q249" s="55"/>
      <c r="R249" s="55"/>
      <c r="S249" s="55"/>
      <c r="T249" s="56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9" t="s">
        <v>120</v>
      </c>
      <c r="AU249" s="19" t="s">
        <v>81</v>
      </c>
    </row>
    <row r="250" spans="2:51" s="13" customFormat="1" ht="12">
      <c r="B250" s="164"/>
      <c r="D250" s="159" t="s">
        <v>191</v>
      </c>
      <c r="E250" s="165" t="s">
        <v>3</v>
      </c>
      <c r="F250" s="166" t="s">
        <v>1447</v>
      </c>
      <c r="H250" s="167">
        <v>3</v>
      </c>
      <c r="I250" s="168"/>
      <c r="L250" s="164"/>
      <c r="M250" s="169"/>
      <c r="N250" s="170"/>
      <c r="O250" s="170"/>
      <c r="P250" s="170"/>
      <c r="Q250" s="170"/>
      <c r="R250" s="170"/>
      <c r="S250" s="170"/>
      <c r="T250" s="171"/>
      <c r="AT250" s="165" t="s">
        <v>191</v>
      </c>
      <c r="AU250" s="165" t="s">
        <v>81</v>
      </c>
      <c r="AV250" s="13" t="s">
        <v>81</v>
      </c>
      <c r="AW250" s="13" t="s">
        <v>33</v>
      </c>
      <c r="AX250" s="13" t="s">
        <v>72</v>
      </c>
      <c r="AY250" s="165" t="s">
        <v>182</v>
      </c>
    </row>
    <row r="251" spans="2:51" s="14" customFormat="1" ht="12">
      <c r="B251" s="172"/>
      <c r="D251" s="159" t="s">
        <v>191</v>
      </c>
      <c r="E251" s="173" t="s">
        <v>1281</v>
      </c>
      <c r="F251" s="174" t="s">
        <v>211</v>
      </c>
      <c r="H251" s="175">
        <v>3</v>
      </c>
      <c r="I251" s="176"/>
      <c r="L251" s="172"/>
      <c r="M251" s="177"/>
      <c r="N251" s="178"/>
      <c r="O251" s="178"/>
      <c r="P251" s="178"/>
      <c r="Q251" s="178"/>
      <c r="R251" s="178"/>
      <c r="S251" s="178"/>
      <c r="T251" s="179"/>
      <c r="AT251" s="173" t="s">
        <v>191</v>
      </c>
      <c r="AU251" s="173" t="s">
        <v>81</v>
      </c>
      <c r="AV251" s="14" t="s">
        <v>189</v>
      </c>
      <c r="AW251" s="14" t="s">
        <v>33</v>
      </c>
      <c r="AX251" s="14" t="s">
        <v>79</v>
      </c>
      <c r="AY251" s="173" t="s">
        <v>182</v>
      </c>
    </row>
    <row r="252" spans="1:65" s="2" customFormat="1" ht="16.5" customHeight="1">
      <c r="A252" s="34"/>
      <c r="B252" s="145"/>
      <c r="C252" s="180" t="s">
        <v>435</v>
      </c>
      <c r="D252" s="180" t="s">
        <v>232</v>
      </c>
      <c r="E252" s="181" t="s">
        <v>1448</v>
      </c>
      <c r="F252" s="182" t="s">
        <v>1449</v>
      </c>
      <c r="G252" s="183" t="s">
        <v>344</v>
      </c>
      <c r="H252" s="184">
        <v>3</v>
      </c>
      <c r="I252" s="185"/>
      <c r="J252" s="186">
        <f>ROUND(I252*H252,2)</f>
        <v>0</v>
      </c>
      <c r="K252" s="182" t="s">
        <v>188</v>
      </c>
      <c r="L252" s="187"/>
      <c r="M252" s="188" t="s">
        <v>3</v>
      </c>
      <c r="N252" s="189" t="s">
        <v>43</v>
      </c>
      <c r="O252" s="55"/>
      <c r="P252" s="155">
        <f>O252*H252</f>
        <v>0</v>
      </c>
      <c r="Q252" s="155">
        <v>0.102</v>
      </c>
      <c r="R252" s="155">
        <f>Q252*H252</f>
        <v>0.306</v>
      </c>
      <c r="S252" s="155">
        <v>0</v>
      </c>
      <c r="T252" s="15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57" t="s">
        <v>223</v>
      </c>
      <c r="AT252" s="157" t="s">
        <v>232</v>
      </c>
      <c r="AU252" s="157" t="s">
        <v>81</v>
      </c>
      <c r="AY252" s="19" t="s">
        <v>182</v>
      </c>
      <c r="BE252" s="158">
        <f>IF(N252="základní",J252,0)</f>
        <v>0</v>
      </c>
      <c r="BF252" s="158">
        <f>IF(N252="snížená",J252,0)</f>
        <v>0</v>
      </c>
      <c r="BG252" s="158">
        <f>IF(N252="zákl. přenesená",J252,0)</f>
        <v>0</v>
      </c>
      <c r="BH252" s="158">
        <f>IF(N252="sníž. přenesená",J252,0)</f>
        <v>0</v>
      </c>
      <c r="BI252" s="158">
        <f>IF(N252="nulová",J252,0)</f>
        <v>0</v>
      </c>
      <c r="BJ252" s="19" t="s">
        <v>79</v>
      </c>
      <c r="BK252" s="158">
        <f>ROUND(I252*H252,2)</f>
        <v>0</v>
      </c>
      <c r="BL252" s="19" t="s">
        <v>189</v>
      </c>
      <c r="BM252" s="157" t="s">
        <v>1450</v>
      </c>
    </row>
    <row r="253" spans="1:47" s="2" customFormat="1" ht="12">
      <c r="A253" s="34"/>
      <c r="B253" s="35"/>
      <c r="C253" s="34"/>
      <c r="D253" s="159" t="s">
        <v>120</v>
      </c>
      <c r="E253" s="34"/>
      <c r="F253" s="160" t="s">
        <v>1449</v>
      </c>
      <c r="G253" s="34"/>
      <c r="H253" s="34"/>
      <c r="I253" s="161"/>
      <c r="J253" s="34"/>
      <c r="K253" s="34"/>
      <c r="L253" s="35"/>
      <c r="M253" s="162"/>
      <c r="N253" s="163"/>
      <c r="O253" s="55"/>
      <c r="P253" s="55"/>
      <c r="Q253" s="55"/>
      <c r="R253" s="55"/>
      <c r="S253" s="55"/>
      <c r="T253" s="56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9" t="s">
        <v>120</v>
      </c>
      <c r="AU253" s="19" t="s">
        <v>81</v>
      </c>
    </row>
    <row r="254" spans="1:65" s="2" customFormat="1" ht="16.5" customHeight="1">
      <c r="A254" s="34"/>
      <c r="B254" s="145"/>
      <c r="C254" s="146" t="s">
        <v>442</v>
      </c>
      <c r="D254" s="146" t="s">
        <v>184</v>
      </c>
      <c r="E254" s="147" t="s">
        <v>1451</v>
      </c>
      <c r="F254" s="148" t="s">
        <v>1452</v>
      </c>
      <c r="G254" s="149" t="s">
        <v>117</v>
      </c>
      <c r="H254" s="150">
        <v>37</v>
      </c>
      <c r="I254" s="151"/>
      <c r="J254" s="152">
        <f>ROUND(I254*H254,2)</f>
        <v>0</v>
      </c>
      <c r="K254" s="148" t="s">
        <v>188</v>
      </c>
      <c r="L254" s="35"/>
      <c r="M254" s="153" t="s">
        <v>3</v>
      </c>
      <c r="N254" s="154" t="s">
        <v>43</v>
      </c>
      <c r="O254" s="55"/>
      <c r="P254" s="155">
        <f>O254*H254</f>
        <v>0</v>
      </c>
      <c r="Q254" s="155">
        <v>7E-05</v>
      </c>
      <c r="R254" s="155">
        <f>Q254*H254</f>
        <v>0.00259</v>
      </c>
      <c r="S254" s="155">
        <v>0</v>
      </c>
      <c r="T254" s="156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57" t="s">
        <v>189</v>
      </c>
      <c r="AT254" s="157" t="s">
        <v>184</v>
      </c>
      <c r="AU254" s="157" t="s">
        <v>81</v>
      </c>
      <c r="AY254" s="19" t="s">
        <v>182</v>
      </c>
      <c r="BE254" s="158">
        <f>IF(N254="základní",J254,0)</f>
        <v>0</v>
      </c>
      <c r="BF254" s="158">
        <f>IF(N254="snížená",J254,0)</f>
        <v>0</v>
      </c>
      <c r="BG254" s="158">
        <f>IF(N254="zákl. přenesená",J254,0)</f>
        <v>0</v>
      </c>
      <c r="BH254" s="158">
        <f>IF(N254="sníž. přenesená",J254,0)</f>
        <v>0</v>
      </c>
      <c r="BI254" s="158">
        <f>IF(N254="nulová",J254,0)</f>
        <v>0</v>
      </c>
      <c r="BJ254" s="19" t="s">
        <v>79</v>
      </c>
      <c r="BK254" s="158">
        <f>ROUND(I254*H254,2)</f>
        <v>0</v>
      </c>
      <c r="BL254" s="19" t="s">
        <v>189</v>
      </c>
      <c r="BM254" s="157" t="s">
        <v>1453</v>
      </c>
    </row>
    <row r="255" spans="1:47" s="2" customFormat="1" ht="12">
      <c r="A255" s="34"/>
      <c r="B255" s="35"/>
      <c r="C255" s="34"/>
      <c r="D255" s="159" t="s">
        <v>120</v>
      </c>
      <c r="E255" s="34"/>
      <c r="F255" s="160" t="s">
        <v>1452</v>
      </c>
      <c r="G255" s="34"/>
      <c r="H255" s="34"/>
      <c r="I255" s="161"/>
      <c r="J255" s="34"/>
      <c r="K255" s="34"/>
      <c r="L255" s="35"/>
      <c r="M255" s="162"/>
      <c r="N255" s="163"/>
      <c r="O255" s="55"/>
      <c r="P255" s="55"/>
      <c r="Q255" s="55"/>
      <c r="R255" s="55"/>
      <c r="S255" s="55"/>
      <c r="T255" s="56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9" t="s">
        <v>120</v>
      </c>
      <c r="AU255" s="19" t="s">
        <v>81</v>
      </c>
    </row>
    <row r="256" spans="2:51" s="15" customFormat="1" ht="12">
      <c r="B256" s="190"/>
      <c r="D256" s="159" t="s">
        <v>191</v>
      </c>
      <c r="E256" s="191" t="s">
        <v>3</v>
      </c>
      <c r="F256" s="192" t="s">
        <v>1454</v>
      </c>
      <c r="H256" s="191" t="s">
        <v>3</v>
      </c>
      <c r="I256" s="193"/>
      <c r="L256" s="190"/>
      <c r="M256" s="194"/>
      <c r="N256" s="195"/>
      <c r="O256" s="195"/>
      <c r="P256" s="195"/>
      <c r="Q256" s="195"/>
      <c r="R256" s="195"/>
      <c r="S256" s="195"/>
      <c r="T256" s="196"/>
      <c r="AT256" s="191" t="s">
        <v>191</v>
      </c>
      <c r="AU256" s="191" t="s">
        <v>81</v>
      </c>
      <c r="AV256" s="15" t="s">
        <v>79</v>
      </c>
      <c r="AW256" s="15" t="s">
        <v>33</v>
      </c>
      <c r="AX256" s="15" t="s">
        <v>72</v>
      </c>
      <c r="AY256" s="191" t="s">
        <v>182</v>
      </c>
    </row>
    <row r="257" spans="2:51" s="13" customFormat="1" ht="12">
      <c r="B257" s="164"/>
      <c r="D257" s="159" t="s">
        <v>191</v>
      </c>
      <c r="E257" s="165" t="s">
        <v>3</v>
      </c>
      <c r="F257" s="166" t="s">
        <v>1455</v>
      </c>
      <c r="H257" s="167">
        <v>37</v>
      </c>
      <c r="I257" s="168"/>
      <c r="L257" s="164"/>
      <c r="M257" s="169"/>
      <c r="N257" s="170"/>
      <c r="O257" s="170"/>
      <c r="P257" s="170"/>
      <c r="Q257" s="170"/>
      <c r="R257" s="170"/>
      <c r="S257" s="170"/>
      <c r="T257" s="171"/>
      <c r="AT257" s="165" t="s">
        <v>191</v>
      </c>
      <c r="AU257" s="165" t="s">
        <v>81</v>
      </c>
      <c r="AV257" s="13" t="s">
        <v>81</v>
      </c>
      <c r="AW257" s="13" t="s">
        <v>33</v>
      </c>
      <c r="AX257" s="13" t="s">
        <v>79</v>
      </c>
      <c r="AY257" s="165" t="s">
        <v>182</v>
      </c>
    </row>
    <row r="258" spans="2:63" s="12" customFormat="1" ht="22.95" customHeight="1">
      <c r="B258" s="132"/>
      <c r="D258" s="133" t="s">
        <v>71</v>
      </c>
      <c r="E258" s="143" t="s">
        <v>632</v>
      </c>
      <c r="F258" s="143" t="s">
        <v>633</v>
      </c>
      <c r="I258" s="135"/>
      <c r="J258" s="144">
        <f>BK258</f>
        <v>0</v>
      </c>
      <c r="L258" s="132"/>
      <c r="M258" s="137"/>
      <c r="N258" s="138"/>
      <c r="O258" s="138"/>
      <c r="P258" s="139">
        <f>SUM(P259:P260)</f>
        <v>0</v>
      </c>
      <c r="Q258" s="138"/>
      <c r="R258" s="139">
        <f>SUM(R259:R260)</f>
        <v>0</v>
      </c>
      <c r="S258" s="138"/>
      <c r="T258" s="140">
        <f>SUM(T259:T260)</f>
        <v>0</v>
      </c>
      <c r="AR258" s="133" t="s">
        <v>79</v>
      </c>
      <c r="AT258" s="141" t="s">
        <v>71</v>
      </c>
      <c r="AU258" s="141" t="s">
        <v>79</v>
      </c>
      <c r="AY258" s="133" t="s">
        <v>182</v>
      </c>
      <c r="BK258" s="142">
        <f>SUM(BK259:BK260)</f>
        <v>0</v>
      </c>
    </row>
    <row r="259" spans="1:65" s="2" customFormat="1" ht="22.8">
      <c r="A259" s="34"/>
      <c r="B259" s="145"/>
      <c r="C259" s="146" t="s">
        <v>448</v>
      </c>
      <c r="D259" s="146" t="s">
        <v>184</v>
      </c>
      <c r="E259" s="147" t="s">
        <v>1456</v>
      </c>
      <c r="F259" s="148" t="s">
        <v>1457</v>
      </c>
      <c r="G259" s="149" t="s">
        <v>233</v>
      </c>
      <c r="H259" s="150">
        <v>91.852</v>
      </c>
      <c r="I259" s="151"/>
      <c r="J259" s="152">
        <f>ROUND(I259*H259,2)</f>
        <v>0</v>
      </c>
      <c r="K259" s="148" t="s">
        <v>188</v>
      </c>
      <c r="L259" s="35"/>
      <c r="M259" s="153" t="s">
        <v>3</v>
      </c>
      <c r="N259" s="154" t="s">
        <v>43</v>
      </c>
      <c r="O259" s="55"/>
      <c r="P259" s="155">
        <f>O259*H259</f>
        <v>0</v>
      </c>
      <c r="Q259" s="155">
        <v>0</v>
      </c>
      <c r="R259" s="155">
        <f>Q259*H259</f>
        <v>0</v>
      </c>
      <c r="S259" s="155">
        <v>0</v>
      </c>
      <c r="T259" s="156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7" t="s">
        <v>189</v>
      </c>
      <c r="AT259" s="157" t="s">
        <v>184</v>
      </c>
      <c r="AU259" s="157" t="s">
        <v>81</v>
      </c>
      <c r="AY259" s="19" t="s">
        <v>182</v>
      </c>
      <c r="BE259" s="158">
        <f>IF(N259="základní",J259,0)</f>
        <v>0</v>
      </c>
      <c r="BF259" s="158">
        <f>IF(N259="snížená",J259,0)</f>
        <v>0</v>
      </c>
      <c r="BG259" s="158">
        <f>IF(N259="zákl. přenesená",J259,0)</f>
        <v>0</v>
      </c>
      <c r="BH259" s="158">
        <f>IF(N259="sníž. přenesená",J259,0)</f>
        <v>0</v>
      </c>
      <c r="BI259" s="158">
        <f>IF(N259="nulová",J259,0)</f>
        <v>0</v>
      </c>
      <c r="BJ259" s="19" t="s">
        <v>79</v>
      </c>
      <c r="BK259" s="158">
        <f>ROUND(I259*H259,2)</f>
        <v>0</v>
      </c>
      <c r="BL259" s="19" t="s">
        <v>189</v>
      </c>
      <c r="BM259" s="157" t="s">
        <v>1458</v>
      </c>
    </row>
    <row r="260" spans="1:47" s="2" customFormat="1" ht="19.2">
      <c r="A260" s="34"/>
      <c r="B260" s="35"/>
      <c r="C260" s="34"/>
      <c r="D260" s="159" t="s">
        <v>120</v>
      </c>
      <c r="E260" s="34"/>
      <c r="F260" s="160" t="s">
        <v>1457</v>
      </c>
      <c r="G260" s="34"/>
      <c r="H260" s="34"/>
      <c r="I260" s="161"/>
      <c r="J260" s="34"/>
      <c r="K260" s="34"/>
      <c r="L260" s="35"/>
      <c r="M260" s="202"/>
      <c r="N260" s="203"/>
      <c r="O260" s="204"/>
      <c r="P260" s="204"/>
      <c r="Q260" s="204"/>
      <c r="R260" s="204"/>
      <c r="S260" s="204"/>
      <c r="T260" s="205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9" t="s">
        <v>120</v>
      </c>
      <c r="AU260" s="19" t="s">
        <v>81</v>
      </c>
    </row>
    <row r="261" spans="1:31" s="2" customFormat="1" ht="6.9" customHeight="1">
      <c r="A261" s="34"/>
      <c r="B261" s="44"/>
      <c r="C261" s="45"/>
      <c r="D261" s="45"/>
      <c r="E261" s="45"/>
      <c r="F261" s="45"/>
      <c r="G261" s="45"/>
      <c r="H261" s="45"/>
      <c r="I261" s="45"/>
      <c r="J261" s="45"/>
      <c r="K261" s="45"/>
      <c r="L261" s="35"/>
      <c r="M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</row>
  </sheetData>
  <autoFilter ref="C91:K260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"/>
  <sheetViews>
    <sheetView showGridLines="0" workbookViewId="0" topLeftCell="A17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65" t="s">
        <v>6</v>
      </c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9" t="s">
        <v>91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119</v>
      </c>
      <c r="L4" s="22"/>
      <c r="M4" s="96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401" t="str">
        <f>'Rekapitulace stavby'!K6</f>
        <v>Branná, odkanalizování obce - ČOV a kanalizace - etapa 1a</v>
      </c>
      <c r="F7" s="402"/>
      <c r="G7" s="402"/>
      <c r="H7" s="402"/>
      <c r="L7" s="22"/>
    </row>
    <row r="8" spans="2:12" s="1" customFormat="1" ht="12" customHeight="1">
      <c r="B8" s="22"/>
      <c r="D8" s="29" t="s">
        <v>132</v>
      </c>
      <c r="L8" s="22"/>
    </row>
    <row r="9" spans="1:31" s="2" customFormat="1" ht="16.5" customHeight="1">
      <c r="A9" s="34"/>
      <c r="B9" s="35"/>
      <c r="C9" s="34"/>
      <c r="D9" s="34"/>
      <c r="E9" s="401" t="s">
        <v>133</v>
      </c>
      <c r="F9" s="400"/>
      <c r="G9" s="400"/>
      <c r="H9" s="400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134</v>
      </c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93" t="s">
        <v>1459</v>
      </c>
      <c r="F11" s="400"/>
      <c r="G11" s="400"/>
      <c r="H11" s="400"/>
      <c r="I11" s="34"/>
      <c r="J11" s="34"/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20. 8. 2019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5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403" t="str">
        <f>'Rekapitulace stavby'!E14</f>
        <v>Vyplň údaj</v>
      </c>
      <c r="F20" s="385"/>
      <c r="G20" s="385"/>
      <c r="H20" s="385"/>
      <c r="I20" s="29" t="s">
        <v>28</v>
      </c>
      <c r="J20" s="30" t="str">
        <f>'Rekapitulace stavby'!AN14</f>
        <v>Vyplň údaj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35</v>
      </c>
      <c r="F26" s="34"/>
      <c r="G26" s="34"/>
      <c r="H26" s="34"/>
      <c r="I26" s="29" t="s">
        <v>28</v>
      </c>
      <c r="J26" s="27" t="s">
        <v>3</v>
      </c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7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8"/>
      <c r="B29" s="99"/>
      <c r="C29" s="98"/>
      <c r="D29" s="98"/>
      <c r="E29" s="389" t="s">
        <v>3</v>
      </c>
      <c r="F29" s="389"/>
      <c r="G29" s="389"/>
      <c r="H29" s="389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1" t="s">
        <v>38</v>
      </c>
      <c r="E32" s="34"/>
      <c r="F32" s="34"/>
      <c r="G32" s="34"/>
      <c r="H32" s="34"/>
      <c r="I32" s="34"/>
      <c r="J32" s="68">
        <f>ROUND(J90,2)</f>
        <v>0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5"/>
      <c r="C35" s="34"/>
      <c r="D35" s="102" t="s">
        <v>42</v>
      </c>
      <c r="E35" s="29" t="s">
        <v>43</v>
      </c>
      <c r="F35" s="103">
        <f>ROUND((SUM(BE90:BE182)),2)</f>
        <v>0</v>
      </c>
      <c r="G35" s="34"/>
      <c r="H35" s="34"/>
      <c r="I35" s="104">
        <v>0.21</v>
      </c>
      <c r="J35" s="103">
        <f>ROUND(((SUM(BE90:BE182))*I35),2)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5"/>
      <c r="C36" s="34"/>
      <c r="D36" s="34"/>
      <c r="E36" s="29" t="s">
        <v>44</v>
      </c>
      <c r="F36" s="103">
        <f>ROUND((SUM(BF90:BF182)),2)</f>
        <v>0</v>
      </c>
      <c r="G36" s="34"/>
      <c r="H36" s="34"/>
      <c r="I36" s="104">
        <v>0.15</v>
      </c>
      <c r="J36" s="103">
        <f>ROUND(((SUM(BF90:BF182))*I36),2)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45</v>
      </c>
      <c r="F37" s="103">
        <f>ROUND((SUM(BG90:BG182)),2)</f>
        <v>0</v>
      </c>
      <c r="G37" s="34"/>
      <c r="H37" s="34"/>
      <c r="I37" s="104">
        <v>0.21</v>
      </c>
      <c r="J37" s="103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5"/>
      <c r="C38" s="34"/>
      <c r="D38" s="34"/>
      <c r="E38" s="29" t="s">
        <v>46</v>
      </c>
      <c r="F38" s="103">
        <f>ROUND((SUM(BH90:BH182)),2)</f>
        <v>0</v>
      </c>
      <c r="G38" s="34"/>
      <c r="H38" s="34"/>
      <c r="I38" s="104">
        <v>0.15</v>
      </c>
      <c r="J38" s="103">
        <f>0</f>
        <v>0</v>
      </c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5"/>
      <c r="C39" s="34"/>
      <c r="D39" s="34"/>
      <c r="E39" s="29" t="s">
        <v>47</v>
      </c>
      <c r="F39" s="103">
        <f>ROUND((SUM(BI90:BI182)),2)</f>
        <v>0</v>
      </c>
      <c r="G39" s="34"/>
      <c r="H39" s="34"/>
      <c r="I39" s="104">
        <v>0</v>
      </c>
      <c r="J39" s="103">
        <f>0</f>
        <v>0</v>
      </c>
      <c r="K39" s="34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5"/>
      <c r="D41" s="106" t="s">
        <v>48</v>
      </c>
      <c r="E41" s="57"/>
      <c r="F41" s="57"/>
      <c r="G41" s="107" t="s">
        <v>49</v>
      </c>
      <c r="H41" s="108" t="s">
        <v>50</v>
      </c>
      <c r="I41" s="57"/>
      <c r="J41" s="109">
        <f>SUM(J32:J39)</f>
        <v>0</v>
      </c>
      <c r="K41" s="110"/>
      <c r="L41" s="97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7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" customHeight="1">
      <c r="A47" s="34"/>
      <c r="B47" s="35"/>
      <c r="C47" s="23" t="s">
        <v>136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401" t="str">
        <f>E7</f>
        <v>Branná, odkanalizování obce - ČOV a kanalizace - etapa 1a</v>
      </c>
      <c r="F50" s="402"/>
      <c r="G50" s="402"/>
      <c r="H50" s="402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132</v>
      </c>
      <c r="L51" s="22"/>
    </row>
    <row r="52" spans="1:31" s="2" customFormat="1" ht="16.5" customHeight="1">
      <c r="A52" s="34"/>
      <c r="B52" s="35"/>
      <c r="C52" s="34"/>
      <c r="D52" s="34"/>
      <c r="E52" s="401" t="s">
        <v>133</v>
      </c>
      <c r="F52" s="400"/>
      <c r="G52" s="400"/>
      <c r="H52" s="400"/>
      <c r="I52" s="34"/>
      <c r="J52" s="34"/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93" t="str">
        <f>E11</f>
        <v>03 - SO 01-03 Zpevněné plochy a terenní úpravy</v>
      </c>
      <c r="F54" s="400"/>
      <c r="G54" s="400"/>
      <c r="H54" s="400"/>
      <c r="I54" s="34"/>
      <c r="J54" s="34"/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>Třeboň - místní část Branná</v>
      </c>
      <c r="G56" s="34"/>
      <c r="H56" s="34"/>
      <c r="I56" s="29" t="s">
        <v>23</v>
      </c>
      <c r="J56" s="52" t="str">
        <f>IF(J14="","",J14)</f>
        <v>20. 8. 2019</v>
      </c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40.2" customHeight="1">
      <c r="A58" s="34"/>
      <c r="B58" s="35"/>
      <c r="C58" s="29" t="s">
        <v>25</v>
      </c>
      <c r="D58" s="34"/>
      <c r="E58" s="34"/>
      <c r="F58" s="27" t="str">
        <f>E17</f>
        <v>Město Třeboň</v>
      </c>
      <c r="G58" s="34"/>
      <c r="H58" s="34"/>
      <c r="I58" s="29" t="s">
        <v>31</v>
      </c>
      <c r="J58" s="32" t="str">
        <f>E23</f>
        <v>PROVOD - inženýrská společnost s r.o.</v>
      </c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7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1" t="s">
        <v>137</v>
      </c>
      <c r="D61" s="105"/>
      <c r="E61" s="105"/>
      <c r="F61" s="105"/>
      <c r="G61" s="105"/>
      <c r="H61" s="105"/>
      <c r="I61" s="105"/>
      <c r="J61" s="112" t="s">
        <v>138</v>
      </c>
      <c r="K61" s="105"/>
      <c r="L61" s="97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7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5" customHeight="1">
      <c r="A63" s="34"/>
      <c r="B63" s="35"/>
      <c r="C63" s="113" t="s">
        <v>70</v>
      </c>
      <c r="D63" s="34"/>
      <c r="E63" s="34"/>
      <c r="F63" s="34"/>
      <c r="G63" s="34"/>
      <c r="H63" s="34"/>
      <c r="I63" s="34"/>
      <c r="J63" s="68">
        <f>J90</f>
        <v>0</v>
      </c>
      <c r="K63" s="34"/>
      <c r="L63" s="97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139</v>
      </c>
    </row>
    <row r="64" spans="2:12" s="9" customFormat="1" ht="24.9" customHeight="1">
      <c r="B64" s="114"/>
      <c r="D64" s="115" t="s">
        <v>140</v>
      </c>
      <c r="E64" s="116"/>
      <c r="F64" s="116"/>
      <c r="G64" s="116"/>
      <c r="H64" s="116"/>
      <c r="I64" s="116"/>
      <c r="J64" s="117">
        <f>J91</f>
        <v>0</v>
      </c>
      <c r="L64" s="114"/>
    </row>
    <row r="65" spans="2:12" s="10" customFormat="1" ht="19.95" customHeight="1">
      <c r="B65" s="118"/>
      <c r="D65" s="119" t="s">
        <v>141</v>
      </c>
      <c r="E65" s="120"/>
      <c r="F65" s="120"/>
      <c r="G65" s="120"/>
      <c r="H65" s="120"/>
      <c r="I65" s="120"/>
      <c r="J65" s="121">
        <f>J92</f>
        <v>0</v>
      </c>
      <c r="L65" s="118"/>
    </row>
    <row r="66" spans="2:12" s="10" customFormat="1" ht="19.95" customHeight="1">
      <c r="B66" s="118"/>
      <c r="D66" s="119" t="s">
        <v>1460</v>
      </c>
      <c r="E66" s="120"/>
      <c r="F66" s="120"/>
      <c r="G66" s="120"/>
      <c r="H66" s="120"/>
      <c r="I66" s="120"/>
      <c r="J66" s="121">
        <f>J138</f>
        <v>0</v>
      </c>
      <c r="L66" s="118"/>
    </row>
    <row r="67" spans="2:12" s="10" customFormat="1" ht="19.95" customHeight="1">
      <c r="B67" s="118"/>
      <c r="D67" s="119" t="s">
        <v>1461</v>
      </c>
      <c r="E67" s="120"/>
      <c r="F67" s="120"/>
      <c r="G67" s="120"/>
      <c r="H67" s="120"/>
      <c r="I67" s="120"/>
      <c r="J67" s="121">
        <f>J166</f>
        <v>0</v>
      </c>
      <c r="L67" s="118"/>
    </row>
    <row r="68" spans="2:12" s="10" customFormat="1" ht="19.95" customHeight="1">
      <c r="B68" s="118"/>
      <c r="D68" s="119" t="s">
        <v>148</v>
      </c>
      <c r="E68" s="120"/>
      <c r="F68" s="120"/>
      <c r="G68" s="120"/>
      <c r="H68" s="120"/>
      <c r="I68" s="120"/>
      <c r="J68" s="121">
        <f>J180</f>
        <v>0</v>
      </c>
      <c r="L68" s="118"/>
    </row>
    <row r="69" spans="1:31" s="2" customFormat="1" ht="21.7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7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" customHeight="1">
      <c r="A70" s="34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9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" customHeight="1">
      <c r="A74" s="34"/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9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" customHeight="1">
      <c r="A75" s="34"/>
      <c r="B75" s="35"/>
      <c r="C75" s="23" t="s">
        <v>167</v>
      </c>
      <c r="D75" s="34"/>
      <c r="E75" s="34"/>
      <c r="F75" s="34"/>
      <c r="G75" s="34"/>
      <c r="H75" s="34"/>
      <c r="I75" s="34"/>
      <c r="J75" s="34"/>
      <c r="K75" s="34"/>
      <c r="L75" s="9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17</v>
      </c>
      <c r="D77" s="34"/>
      <c r="E77" s="34"/>
      <c r="F77" s="34"/>
      <c r="G77" s="34"/>
      <c r="H77" s="34"/>
      <c r="I77" s="34"/>
      <c r="J77" s="34"/>
      <c r="K77" s="34"/>
      <c r="L77" s="9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4"/>
      <c r="D78" s="34"/>
      <c r="E78" s="401" t="str">
        <f>E7</f>
        <v>Branná, odkanalizování obce - ČOV a kanalizace - etapa 1a</v>
      </c>
      <c r="F78" s="402"/>
      <c r="G78" s="402"/>
      <c r="H78" s="402"/>
      <c r="I78" s="34"/>
      <c r="J78" s="34"/>
      <c r="K78" s="34"/>
      <c r="L78" s="9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2:12" s="1" customFormat="1" ht="12" customHeight="1">
      <c r="B79" s="22"/>
      <c r="C79" s="29" t="s">
        <v>132</v>
      </c>
      <c r="L79" s="22"/>
    </row>
    <row r="80" spans="1:31" s="2" customFormat="1" ht="16.5" customHeight="1">
      <c r="A80" s="34"/>
      <c r="B80" s="35"/>
      <c r="C80" s="34"/>
      <c r="D80" s="34"/>
      <c r="E80" s="401" t="s">
        <v>133</v>
      </c>
      <c r="F80" s="400"/>
      <c r="G80" s="400"/>
      <c r="H80" s="400"/>
      <c r="I80" s="34"/>
      <c r="J80" s="34"/>
      <c r="K80" s="34"/>
      <c r="L80" s="9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134</v>
      </c>
      <c r="D81" s="34"/>
      <c r="E81" s="34"/>
      <c r="F81" s="34"/>
      <c r="G81" s="34"/>
      <c r="H81" s="34"/>
      <c r="I81" s="34"/>
      <c r="J81" s="34"/>
      <c r="K81" s="34"/>
      <c r="L81" s="9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4"/>
      <c r="D82" s="34"/>
      <c r="E82" s="393" t="str">
        <f>E11</f>
        <v>03 - SO 01-03 Zpevněné plochy a terenní úpravy</v>
      </c>
      <c r="F82" s="400"/>
      <c r="G82" s="400"/>
      <c r="H82" s="400"/>
      <c r="I82" s="34"/>
      <c r="J82" s="34"/>
      <c r="K82" s="34"/>
      <c r="L82" s="9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21</v>
      </c>
      <c r="D84" s="34"/>
      <c r="E84" s="34"/>
      <c r="F84" s="27" t="str">
        <f>F14</f>
        <v>Třeboň - místní část Branná</v>
      </c>
      <c r="G84" s="34"/>
      <c r="H84" s="34"/>
      <c r="I84" s="29" t="s">
        <v>23</v>
      </c>
      <c r="J84" s="52" t="str">
        <f>IF(J14="","",J14)</f>
        <v>20. 8. 2019</v>
      </c>
      <c r="K84" s="34"/>
      <c r="L84" s="9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7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40.2" customHeight="1">
      <c r="A86" s="34"/>
      <c r="B86" s="35"/>
      <c r="C86" s="29" t="s">
        <v>25</v>
      </c>
      <c r="D86" s="34"/>
      <c r="E86" s="34"/>
      <c r="F86" s="27" t="str">
        <f>E17</f>
        <v>Město Třeboň</v>
      </c>
      <c r="G86" s="34"/>
      <c r="H86" s="34"/>
      <c r="I86" s="29" t="s">
        <v>31</v>
      </c>
      <c r="J86" s="32" t="str">
        <f>E23</f>
        <v>PROVOD - inženýrská společnost s r.o.</v>
      </c>
      <c r="K86" s="34"/>
      <c r="L86" s="97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15" customHeight="1">
      <c r="A87" s="34"/>
      <c r="B87" s="35"/>
      <c r="C87" s="29" t="s">
        <v>29</v>
      </c>
      <c r="D87" s="34"/>
      <c r="E87" s="34"/>
      <c r="F87" s="27" t="str">
        <f>IF(E20="","",E20)</f>
        <v>Vyplň údaj</v>
      </c>
      <c r="G87" s="34"/>
      <c r="H87" s="34"/>
      <c r="I87" s="29" t="s">
        <v>34</v>
      </c>
      <c r="J87" s="32" t="str">
        <f>E26</f>
        <v xml:space="preserve"> </v>
      </c>
      <c r="K87" s="34"/>
      <c r="L87" s="97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0.3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7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11" customFormat="1" ht="29.25" customHeight="1">
      <c r="A89" s="122"/>
      <c r="B89" s="123"/>
      <c r="C89" s="124" t="s">
        <v>168</v>
      </c>
      <c r="D89" s="125" t="s">
        <v>57</v>
      </c>
      <c r="E89" s="125" t="s">
        <v>53</v>
      </c>
      <c r="F89" s="125" t="s">
        <v>54</v>
      </c>
      <c r="G89" s="125" t="s">
        <v>169</v>
      </c>
      <c r="H89" s="125" t="s">
        <v>170</v>
      </c>
      <c r="I89" s="125" t="s">
        <v>171</v>
      </c>
      <c r="J89" s="125" t="s">
        <v>138</v>
      </c>
      <c r="K89" s="126" t="s">
        <v>172</v>
      </c>
      <c r="L89" s="127"/>
      <c r="M89" s="59" t="s">
        <v>3</v>
      </c>
      <c r="N89" s="60" t="s">
        <v>42</v>
      </c>
      <c r="O89" s="60" t="s">
        <v>173</v>
      </c>
      <c r="P89" s="60" t="s">
        <v>174</v>
      </c>
      <c r="Q89" s="60" t="s">
        <v>175</v>
      </c>
      <c r="R89" s="60" t="s">
        <v>176</v>
      </c>
      <c r="S89" s="60" t="s">
        <v>177</v>
      </c>
      <c r="T89" s="61" t="s">
        <v>178</v>
      </c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</row>
    <row r="90" spans="1:63" s="2" customFormat="1" ht="22.95" customHeight="1">
      <c r="A90" s="34"/>
      <c r="B90" s="35"/>
      <c r="C90" s="66" t="s">
        <v>179</v>
      </c>
      <c r="D90" s="34"/>
      <c r="E90" s="34"/>
      <c r="F90" s="34"/>
      <c r="G90" s="34"/>
      <c r="H90" s="34"/>
      <c r="I90" s="34"/>
      <c r="J90" s="128">
        <f>BK90</f>
        <v>0</v>
      </c>
      <c r="K90" s="34"/>
      <c r="L90" s="35"/>
      <c r="M90" s="62"/>
      <c r="N90" s="53"/>
      <c r="O90" s="63"/>
      <c r="P90" s="129">
        <f>P91</f>
        <v>0</v>
      </c>
      <c r="Q90" s="63"/>
      <c r="R90" s="129">
        <f>R91</f>
        <v>35.4855931</v>
      </c>
      <c r="S90" s="63"/>
      <c r="T90" s="130">
        <f>T91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71</v>
      </c>
      <c r="AU90" s="19" t="s">
        <v>139</v>
      </c>
      <c r="BK90" s="131">
        <f>BK91</f>
        <v>0</v>
      </c>
    </row>
    <row r="91" spans="2:63" s="12" customFormat="1" ht="25.95" customHeight="1">
      <c r="B91" s="132"/>
      <c r="D91" s="133" t="s">
        <v>71</v>
      </c>
      <c r="E91" s="134" t="s">
        <v>180</v>
      </c>
      <c r="F91" s="134" t="s">
        <v>181</v>
      </c>
      <c r="I91" s="135"/>
      <c r="J91" s="136">
        <f>BK91</f>
        <v>0</v>
      </c>
      <c r="L91" s="132"/>
      <c r="M91" s="137"/>
      <c r="N91" s="138"/>
      <c r="O91" s="138"/>
      <c r="P91" s="139">
        <f>P92+P138+P166+P180</f>
        <v>0</v>
      </c>
      <c r="Q91" s="138"/>
      <c r="R91" s="139">
        <f>R92+R138+R166+R180</f>
        <v>35.4855931</v>
      </c>
      <c r="S91" s="138"/>
      <c r="T91" s="140">
        <f>T92+T138+T166+T180</f>
        <v>0</v>
      </c>
      <c r="AR91" s="133" t="s">
        <v>79</v>
      </c>
      <c r="AT91" s="141" t="s">
        <v>71</v>
      </c>
      <c r="AU91" s="141" t="s">
        <v>72</v>
      </c>
      <c r="AY91" s="133" t="s">
        <v>182</v>
      </c>
      <c r="BK91" s="142">
        <f>BK92+BK138+BK166+BK180</f>
        <v>0</v>
      </c>
    </row>
    <row r="92" spans="2:63" s="12" customFormat="1" ht="22.95" customHeight="1">
      <c r="B92" s="132"/>
      <c r="D92" s="133" t="s">
        <v>71</v>
      </c>
      <c r="E92" s="143" t="s">
        <v>79</v>
      </c>
      <c r="F92" s="143" t="s">
        <v>183</v>
      </c>
      <c r="I92" s="135"/>
      <c r="J92" s="144">
        <f>BK92</f>
        <v>0</v>
      </c>
      <c r="L92" s="132"/>
      <c r="M92" s="137"/>
      <c r="N92" s="138"/>
      <c r="O92" s="138"/>
      <c r="P92" s="139">
        <f>SUM(P93:P137)</f>
        <v>0</v>
      </c>
      <c r="Q92" s="138"/>
      <c r="R92" s="139">
        <f>SUM(R93:R137)</f>
        <v>0.97285</v>
      </c>
      <c r="S92" s="138"/>
      <c r="T92" s="140">
        <f>SUM(T93:T137)</f>
        <v>0</v>
      </c>
      <c r="AR92" s="133" t="s">
        <v>79</v>
      </c>
      <c r="AT92" s="141" t="s">
        <v>71</v>
      </c>
      <c r="AU92" s="141" t="s">
        <v>79</v>
      </c>
      <c r="AY92" s="133" t="s">
        <v>182</v>
      </c>
      <c r="BK92" s="142">
        <f>SUM(BK93:BK137)</f>
        <v>0</v>
      </c>
    </row>
    <row r="93" spans="1:65" s="2" customFormat="1" ht="22.8">
      <c r="A93" s="34"/>
      <c r="B93" s="145"/>
      <c r="C93" s="146" t="s">
        <v>79</v>
      </c>
      <c r="D93" s="146" t="s">
        <v>184</v>
      </c>
      <c r="E93" s="147" t="s">
        <v>1462</v>
      </c>
      <c r="F93" s="148" t="s">
        <v>1463</v>
      </c>
      <c r="G93" s="149" t="s">
        <v>113</v>
      </c>
      <c r="H93" s="150">
        <v>10</v>
      </c>
      <c r="I93" s="151"/>
      <c r="J93" s="152">
        <f>ROUND(I93*H93,2)</f>
        <v>0</v>
      </c>
      <c r="K93" s="148" t="s">
        <v>188</v>
      </c>
      <c r="L93" s="35"/>
      <c r="M93" s="153" t="s">
        <v>3</v>
      </c>
      <c r="N93" s="154" t="s">
        <v>43</v>
      </c>
      <c r="O93" s="55"/>
      <c r="P93" s="155">
        <f>O93*H93</f>
        <v>0</v>
      </c>
      <c r="Q93" s="155">
        <v>0</v>
      </c>
      <c r="R93" s="155">
        <f>Q93*H93</f>
        <v>0</v>
      </c>
      <c r="S93" s="155">
        <v>0</v>
      </c>
      <c r="T93" s="156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7" t="s">
        <v>189</v>
      </c>
      <c r="AT93" s="157" t="s">
        <v>184</v>
      </c>
      <c r="AU93" s="157" t="s">
        <v>81</v>
      </c>
      <c r="AY93" s="19" t="s">
        <v>182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9" t="s">
        <v>79</v>
      </c>
      <c r="BK93" s="158">
        <f>ROUND(I93*H93,2)</f>
        <v>0</v>
      </c>
      <c r="BL93" s="19" t="s">
        <v>189</v>
      </c>
      <c r="BM93" s="157" t="s">
        <v>1464</v>
      </c>
    </row>
    <row r="94" spans="1:47" s="2" customFormat="1" ht="19.2">
      <c r="A94" s="34"/>
      <c r="B94" s="35"/>
      <c r="C94" s="34"/>
      <c r="D94" s="159" t="s">
        <v>120</v>
      </c>
      <c r="E94" s="34"/>
      <c r="F94" s="160" t="s">
        <v>1463</v>
      </c>
      <c r="G94" s="34"/>
      <c r="H94" s="34"/>
      <c r="I94" s="161"/>
      <c r="J94" s="34"/>
      <c r="K94" s="34"/>
      <c r="L94" s="35"/>
      <c r="M94" s="162"/>
      <c r="N94" s="163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120</v>
      </c>
      <c r="AU94" s="19" t="s">
        <v>81</v>
      </c>
    </row>
    <row r="95" spans="2:51" s="13" customFormat="1" ht="12">
      <c r="B95" s="164"/>
      <c r="D95" s="159" t="s">
        <v>191</v>
      </c>
      <c r="E95" s="165" t="s">
        <v>3</v>
      </c>
      <c r="F95" s="166" t="s">
        <v>1465</v>
      </c>
      <c r="H95" s="167">
        <v>10</v>
      </c>
      <c r="I95" s="168"/>
      <c r="L95" s="164"/>
      <c r="M95" s="169"/>
      <c r="N95" s="170"/>
      <c r="O95" s="170"/>
      <c r="P95" s="170"/>
      <c r="Q95" s="170"/>
      <c r="R95" s="170"/>
      <c r="S95" s="170"/>
      <c r="T95" s="171"/>
      <c r="AT95" s="165" t="s">
        <v>191</v>
      </c>
      <c r="AU95" s="165" t="s">
        <v>81</v>
      </c>
      <c r="AV95" s="13" t="s">
        <v>81</v>
      </c>
      <c r="AW95" s="13" t="s">
        <v>33</v>
      </c>
      <c r="AX95" s="13" t="s">
        <v>79</v>
      </c>
      <c r="AY95" s="165" t="s">
        <v>182</v>
      </c>
    </row>
    <row r="96" spans="1:65" s="2" customFormat="1" ht="21.75" customHeight="1">
      <c r="A96" s="34"/>
      <c r="B96" s="145"/>
      <c r="C96" s="146" t="s">
        <v>81</v>
      </c>
      <c r="D96" s="146" t="s">
        <v>184</v>
      </c>
      <c r="E96" s="147" t="s">
        <v>1466</v>
      </c>
      <c r="F96" s="148" t="s">
        <v>1467</v>
      </c>
      <c r="G96" s="149" t="s">
        <v>113</v>
      </c>
      <c r="H96" s="150">
        <v>10</v>
      </c>
      <c r="I96" s="151"/>
      <c r="J96" s="152">
        <f>ROUND(I96*H96,2)</f>
        <v>0</v>
      </c>
      <c r="K96" s="148" t="s">
        <v>188</v>
      </c>
      <c r="L96" s="35"/>
      <c r="M96" s="153" t="s">
        <v>3</v>
      </c>
      <c r="N96" s="154" t="s">
        <v>43</v>
      </c>
      <c r="O96" s="55"/>
      <c r="P96" s="155">
        <f>O96*H96</f>
        <v>0</v>
      </c>
      <c r="Q96" s="155">
        <v>6E-05</v>
      </c>
      <c r="R96" s="155">
        <f>Q96*H96</f>
        <v>0.0006000000000000001</v>
      </c>
      <c r="S96" s="155">
        <v>0</v>
      </c>
      <c r="T96" s="156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7" t="s">
        <v>189</v>
      </c>
      <c r="AT96" s="157" t="s">
        <v>184</v>
      </c>
      <c r="AU96" s="157" t="s">
        <v>81</v>
      </c>
      <c r="AY96" s="19" t="s">
        <v>182</v>
      </c>
      <c r="BE96" s="158">
        <f>IF(N96="základní",J96,0)</f>
        <v>0</v>
      </c>
      <c r="BF96" s="158">
        <f>IF(N96="snížená",J96,0)</f>
        <v>0</v>
      </c>
      <c r="BG96" s="158">
        <f>IF(N96="zákl. přenesená",J96,0)</f>
        <v>0</v>
      </c>
      <c r="BH96" s="158">
        <f>IF(N96="sníž. přenesená",J96,0)</f>
        <v>0</v>
      </c>
      <c r="BI96" s="158">
        <f>IF(N96="nulová",J96,0)</f>
        <v>0</v>
      </c>
      <c r="BJ96" s="19" t="s">
        <v>79</v>
      </c>
      <c r="BK96" s="158">
        <f>ROUND(I96*H96,2)</f>
        <v>0</v>
      </c>
      <c r="BL96" s="19" t="s">
        <v>189</v>
      </c>
      <c r="BM96" s="157" t="s">
        <v>1468</v>
      </c>
    </row>
    <row r="97" spans="1:47" s="2" customFormat="1" ht="12">
      <c r="A97" s="34"/>
      <c r="B97" s="35"/>
      <c r="C97" s="34"/>
      <c r="D97" s="159" t="s">
        <v>120</v>
      </c>
      <c r="E97" s="34"/>
      <c r="F97" s="160" t="s">
        <v>1467</v>
      </c>
      <c r="G97" s="34"/>
      <c r="H97" s="34"/>
      <c r="I97" s="161"/>
      <c r="J97" s="34"/>
      <c r="K97" s="34"/>
      <c r="L97" s="35"/>
      <c r="M97" s="162"/>
      <c r="N97" s="163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120</v>
      </c>
      <c r="AU97" s="19" t="s">
        <v>81</v>
      </c>
    </row>
    <row r="98" spans="1:65" s="2" customFormat="1" ht="21.75" customHeight="1">
      <c r="A98" s="34"/>
      <c r="B98" s="145"/>
      <c r="C98" s="146" t="s">
        <v>197</v>
      </c>
      <c r="D98" s="146" t="s">
        <v>184</v>
      </c>
      <c r="E98" s="147" t="s">
        <v>1469</v>
      </c>
      <c r="F98" s="148" t="s">
        <v>1470</v>
      </c>
      <c r="G98" s="149" t="s">
        <v>344</v>
      </c>
      <c r="H98" s="150">
        <v>4</v>
      </c>
      <c r="I98" s="151"/>
      <c r="J98" s="152">
        <f>ROUND(I98*H98,2)</f>
        <v>0</v>
      </c>
      <c r="K98" s="148" t="s">
        <v>188</v>
      </c>
      <c r="L98" s="35"/>
      <c r="M98" s="153" t="s">
        <v>3</v>
      </c>
      <c r="N98" s="154" t="s">
        <v>43</v>
      </c>
      <c r="O98" s="55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7" t="s">
        <v>189</v>
      </c>
      <c r="AT98" s="157" t="s">
        <v>184</v>
      </c>
      <c r="AU98" s="157" t="s">
        <v>81</v>
      </c>
      <c r="AY98" s="19" t="s">
        <v>182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79</v>
      </c>
      <c r="BK98" s="158">
        <f>ROUND(I98*H98,2)</f>
        <v>0</v>
      </c>
      <c r="BL98" s="19" t="s">
        <v>189</v>
      </c>
      <c r="BM98" s="157" t="s">
        <v>1471</v>
      </c>
    </row>
    <row r="99" spans="1:47" s="2" customFormat="1" ht="12">
      <c r="A99" s="34"/>
      <c r="B99" s="35"/>
      <c r="C99" s="34"/>
      <c r="D99" s="159" t="s">
        <v>120</v>
      </c>
      <c r="E99" s="34"/>
      <c r="F99" s="160" t="s">
        <v>1470</v>
      </c>
      <c r="G99" s="34"/>
      <c r="H99" s="34"/>
      <c r="I99" s="161"/>
      <c r="J99" s="34"/>
      <c r="K99" s="34"/>
      <c r="L99" s="35"/>
      <c r="M99" s="162"/>
      <c r="N99" s="163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120</v>
      </c>
      <c r="AU99" s="19" t="s">
        <v>81</v>
      </c>
    </row>
    <row r="100" spans="1:65" s="2" customFormat="1" ht="22.8">
      <c r="A100" s="34"/>
      <c r="B100" s="145"/>
      <c r="C100" s="146" t="s">
        <v>189</v>
      </c>
      <c r="D100" s="146" t="s">
        <v>184</v>
      </c>
      <c r="E100" s="147" t="s">
        <v>1472</v>
      </c>
      <c r="F100" s="148" t="s">
        <v>1473</v>
      </c>
      <c r="G100" s="149" t="s">
        <v>344</v>
      </c>
      <c r="H100" s="150">
        <v>4</v>
      </c>
      <c r="I100" s="151"/>
      <c r="J100" s="152">
        <f>ROUND(I100*H100,2)</f>
        <v>0</v>
      </c>
      <c r="K100" s="148" t="s">
        <v>188</v>
      </c>
      <c r="L100" s="35"/>
      <c r="M100" s="153" t="s">
        <v>3</v>
      </c>
      <c r="N100" s="154" t="s">
        <v>43</v>
      </c>
      <c r="O100" s="55"/>
      <c r="P100" s="155">
        <f>O100*H100</f>
        <v>0</v>
      </c>
      <c r="Q100" s="155">
        <v>5E-05</v>
      </c>
      <c r="R100" s="155">
        <f>Q100*H100</f>
        <v>0.0002</v>
      </c>
      <c r="S100" s="155">
        <v>0</v>
      </c>
      <c r="T100" s="156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7" t="s">
        <v>189</v>
      </c>
      <c r="AT100" s="157" t="s">
        <v>184</v>
      </c>
      <c r="AU100" s="157" t="s">
        <v>81</v>
      </c>
      <c r="AY100" s="19" t="s">
        <v>182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9" t="s">
        <v>79</v>
      </c>
      <c r="BK100" s="158">
        <f>ROUND(I100*H100,2)</f>
        <v>0</v>
      </c>
      <c r="BL100" s="19" t="s">
        <v>189</v>
      </c>
      <c r="BM100" s="157" t="s">
        <v>1474</v>
      </c>
    </row>
    <row r="101" spans="1:47" s="2" customFormat="1" ht="12">
      <c r="A101" s="34"/>
      <c r="B101" s="35"/>
      <c r="C101" s="34"/>
      <c r="D101" s="159" t="s">
        <v>120</v>
      </c>
      <c r="E101" s="34"/>
      <c r="F101" s="160" t="s">
        <v>1473</v>
      </c>
      <c r="G101" s="34"/>
      <c r="H101" s="34"/>
      <c r="I101" s="161"/>
      <c r="J101" s="34"/>
      <c r="K101" s="34"/>
      <c r="L101" s="35"/>
      <c r="M101" s="162"/>
      <c r="N101" s="163"/>
      <c r="O101" s="55"/>
      <c r="P101" s="55"/>
      <c r="Q101" s="55"/>
      <c r="R101" s="55"/>
      <c r="S101" s="55"/>
      <c r="T101" s="56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9" t="s">
        <v>120</v>
      </c>
      <c r="AU101" s="19" t="s">
        <v>81</v>
      </c>
    </row>
    <row r="102" spans="1:65" s="2" customFormat="1" ht="34.2">
      <c r="A102" s="34"/>
      <c r="B102" s="145"/>
      <c r="C102" s="146" t="s">
        <v>206</v>
      </c>
      <c r="D102" s="146" t="s">
        <v>184</v>
      </c>
      <c r="E102" s="147" t="s">
        <v>1475</v>
      </c>
      <c r="F102" s="148" t="s">
        <v>1476</v>
      </c>
      <c r="G102" s="149" t="s">
        <v>122</v>
      </c>
      <c r="H102" s="150">
        <v>470.675</v>
      </c>
      <c r="I102" s="151"/>
      <c r="J102" s="152">
        <f>ROUND(I102*H102,2)</f>
        <v>0</v>
      </c>
      <c r="K102" s="148" t="s">
        <v>188</v>
      </c>
      <c r="L102" s="35"/>
      <c r="M102" s="153" t="s">
        <v>3</v>
      </c>
      <c r="N102" s="154" t="s">
        <v>43</v>
      </c>
      <c r="O102" s="55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7" t="s">
        <v>189</v>
      </c>
      <c r="AT102" s="157" t="s">
        <v>184</v>
      </c>
      <c r="AU102" s="157" t="s">
        <v>81</v>
      </c>
      <c r="AY102" s="19" t="s">
        <v>182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79</v>
      </c>
      <c r="BK102" s="158">
        <f>ROUND(I102*H102,2)</f>
        <v>0</v>
      </c>
      <c r="BL102" s="19" t="s">
        <v>189</v>
      </c>
      <c r="BM102" s="157" t="s">
        <v>1477</v>
      </c>
    </row>
    <row r="103" spans="1:47" s="2" customFormat="1" ht="28.8">
      <c r="A103" s="34"/>
      <c r="B103" s="35"/>
      <c r="C103" s="34"/>
      <c r="D103" s="159" t="s">
        <v>120</v>
      </c>
      <c r="E103" s="34"/>
      <c r="F103" s="160" t="s">
        <v>1476</v>
      </c>
      <c r="G103" s="34"/>
      <c r="H103" s="34"/>
      <c r="I103" s="161"/>
      <c r="J103" s="34"/>
      <c r="K103" s="34"/>
      <c r="L103" s="35"/>
      <c r="M103" s="162"/>
      <c r="N103" s="163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120</v>
      </c>
      <c r="AU103" s="19" t="s">
        <v>81</v>
      </c>
    </row>
    <row r="104" spans="2:51" s="15" customFormat="1" ht="12">
      <c r="B104" s="190"/>
      <c r="D104" s="159" t="s">
        <v>191</v>
      </c>
      <c r="E104" s="191" t="s">
        <v>3</v>
      </c>
      <c r="F104" s="192" t="s">
        <v>1478</v>
      </c>
      <c r="H104" s="191" t="s">
        <v>3</v>
      </c>
      <c r="I104" s="193"/>
      <c r="L104" s="190"/>
      <c r="M104" s="194"/>
      <c r="N104" s="195"/>
      <c r="O104" s="195"/>
      <c r="P104" s="195"/>
      <c r="Q104" s="195"/>
      <c r="R104" s="195"/>
      <c r="S104" s="195"/>
      <c r="T104" s="196"/>
      <c r="AT104" s="191" t="s">
        <v>191</v>
      </c>
      <c r="AU104" s="191" t="s">
        <v>81</v>
      </c>
      <c r="AV104" s="15" t="s">
        <v>79</v>
      </c>
      <c r="AW104" s="15" t="s">
        <v>33</v>
      </c>
      <c r="AX104" s="15" t="s">
        <v>72</v>
      </c>
      <c r="AY104" s="191" t="s">
        <v>182</v>
      </c>
    </row>
    <row r="105" spans="2:51" s="13" customFormat="1" ht="12">
      <c r="B105" s="164"/>
      <c r="D105" s="159" t="s">
        <v>191</v>
      </c>
      <c r="E105" s="165" t="s">
        <v>3</v>
      </c>
      <c r="F105" s="166" t="s">
        <v>1479</v>
      </c>
      <c r="H105" s="167">
        <v>196.8</v>
      </c>
      <c r="I105" s="168"/>
      <c r="L105" s="164"/>
      <c r="M105" s="169"/>
      <c r="N105" s="170"/>
      <c r="O105" s="170"/>
      <c r="P105" s="170"/>
      <c r="Q105" s="170"/>
      <c r="R105" s="170"/>
      <c r="S105" s="170"/>
      <c r="T105" s="171"/>
      <c r="AT105" s="165" t="s">
        <v>191</v>
      </c>
      <c r="AU105" s="165" t="s">
        <v>81</v>
      </c>
      <c r="AV105" s="13" t="s">
        <v>81</v>
      </c>
      <c r="AW105" s="13" t="s">
        <v>33</v>
      </c>
      <c r="AX105" s="13" t="s">
        <v>72</v>
      </c>
      <c r="AY105" s="165" t="s">
        <v>182</v>
      </c>
    </row>
    <row r="106" spans="2:51" s="13" customFormat="1" ht="12">
      <c r="B106" s="164"/>
      <c r="D106" s="159" t="s">
        <v>191</v>
      </c>
      <c r="E106" s="165" t="s">
        <v>3</v>
      </c>
      <c r="F106" s="166" t="s">
        <v>1480</v>
      </c>
      <c r="H106" s="167">
        <v>168</v>
      </c>
      <c r="I106" s="168"/>
      <c r="L106" s="164"/>
      <c r="M106" s="169"/>
      <c r="N106" s="170"/>
      <c r="O106" s="170"/>
      <c r="P106" s="170"/>
      <c r="Q106" s="170"/>
      <c r="R106" s="170"/>
      <c r="S106" s="170"/>
      <c r="T106" s="171"/>
      <c r="AT106" s="165" t="s">
        <v>191</v>
      </c>
      <c r="AU106" s="165" t="s">
        <v>81</v>
      </c>
      <c r="AV106" s="13" t="s">
        <v>81</v>
      </c>
      <c r="AW106" s="13" t="s">
        <v>33</v>
      </c>
      <c r="AX106" s="13" t="s">
        <v>72</v>
      </c>
      <c r="AY106" s="165" t="s">
        <v>182</v>
      </c>
    </row>
    <row r="107" spans="2:51" s="13" customFormat="1" ht="12">
      <c r="B107" s="164"/>
      <c r="D107" s="159" t="s">
        <v>191</v>
      </c>
      <c r="E107" s="165" t="s">
        <v>3</v>
      </c>
      <c r="F107" s="166" t="s">
        <v>1481</v>
      </c>
      <c r="H107" s="167">
        <v>84</v>
      </c>
      <c r="I107" s="168"/>
      <c r="L107" s="164"/>
      <c r="M107" s="169"/>
      <c r="N107" s="170"/>
      <c r="O107" s="170"/>
      <c r="P107" s="170"/>
      <c r="Q107" s="170"/>
      <c r="R107" s="170"/>
      <c r="S107" s="170"/>
      <c r="T107" s="171"/>
      <c r="AT107" s="165" t="s">
        <v>191</v>
      </c>
      <c r="AU107" s="165" t="s">
        <v>81</v>
      </c>
      <c r="AV107" s="13" t="s">
        <v>81</v>
      </c>
      <c r="AW107" s="13" t="s">
        <v>33</v>
      </c>
      <c r="AX107" s="13" t="s">
        <v>72</v>
      </c>
      <c r="AY107" s="165" t="s">
        <v>182</v>
      </c>
    </row>
    <row r="108" spans="2:51" s="13" customFormat="1" ht="12">
      <c r="B108" s="164"/>
      <c r="D108" s="159" t="s">
        <v>191</v>
      </c>
      <c r="E108" s="165" t="s">
        <v>3</v>
      </c>
      <c r="F108" s="166" t="s">
        <v>1482</v>
      </c>
      <c r="H108" s="167">
        <v>21.875</v>
      </c>
      <c r="I108" s="168"/>
      <c r="L108" s="164"/>
      <c r="M108" s="169"/>
      <c r="N108" s="170"/>
      <c r="O108" s="170"/>
      <c r="P108" s="170"/>
      <c r="Q108" s="170"/>
      <c r="R108" s="170"/>
      <c r="S108" s="170"/>
      <c r="T108" s="171"/>
      <c r="AT108" s="165" t="s">
        <v>191</v>
      </c>
      <c r="AU108" s="165" t="s">
        <v>81</v>
      </c>
      <c r="AV108" s="13" t="s">
        <v>81</v>
      </c>
      <c r="AW108" s="13" t="s">
        <v>33</v>
      </c>
      <c r="AX108" s="13" t="s">
        <v>72</v>
      </c>
      <c r="AY108" s="165" t="s">
        <v>182</v>
      </c>
    </row>
    <row r="109" spans="2:51" s="14" customFormat="1" ht="12">
      <c r="B109" s="172"/>
      <c r="D109" s="159" t="s">
        <v>191</v>
      </c>
      <c r="E109" s="173" t="s">
        <v>3</v>
      </c>
      <c r="F109" s="174" t="s">
        <v>211</v>
      </c>
      <c r="H109" s="175">
        <v>470.675</v>
      </c>
      <c r="I109" s="176"/>
      <c r="L109" s="172"/>
      <c r="M109" s="177"/>
      <c r="N109" s="178"/>
      <c r="O109" s="178"/>
      <c r="P109" s="178"/>
      <c r="Q109" s="178"/>
      <c r="R109" s="178"/>
      <c r="S109" s="178"/>
      <c r="T109" s="179"/>
      <c r="AT109" s="173" t="s">
        <v>191</v>
      </c>
      <c r="AU109" s="173" t="s">
        <v>81</v>
      </c>
      <c r="AV109" s="14" t="s">
        <v>189</v>
      </c>
      <c r="AW109" s="14" t="s">
        <v>33</v>
      </c>
      <c r="AX109" s="14" t="s">
        <v>79</v>
      </c>
      <c r="AY109" s="173" t="s">
        <v>182</v>
      </c>
    </row>
    <row r="110" spans="1:65" s="2" customFormat="1" ht="33" customHeight="1">
      <c r="A110" s="34"/>
      <c r="B110" s="145"/>
      <c r="C110" s="146" t="s">
        <v>213</v>
      </c>
      <c r="D110" s="146" t="s">
        <v>184</v>
      </c>
      <c r="E110" s="147" t="s">
        <v>271</v>
      </c>
      <c r="F110" s="148" t="s">
        <v>272</v>
      </c>
      <c r="G110" s="149" t="s">
        <v>122</v>
      </c>
      <c r="H110" s="150">
        <v>470.675</v>
      </c>
      <c r="I110" s="151"/>
      <c r="J110" s="152">
        <f>ROUND(I110*H110,2)</f>
        <v>0</v>
      </c>
      <c r="K110" s="148" t="s">
        <v>188</v>
      </c>
      <c r="L110" s="35"/>
      <c r="M110" s="153" t="s">
        <v>3</v>
      </c>
      <c r="N110" s="154" t="s">
        <v>43</v>
      </c>
      <c r="O110" s="55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7" t="s">
        <v>189</v>
      </c>
      <c r="AT110" s="157" t="s">
        <v>184</v>
      </c>
      <c r="AU110" s="157" t="s">
        <v>81</v>
      </c>
      <c r="AY110" s="19" t="s">
        <v>182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79</v>
      </c>
      <c r="BK110" s="158">
        <f>ROUND(I110*H110,2)</f>
        <v>0</v>
      </c>
      <c r="BL110" s="19" t="s">
        <v>189</v>
      </c>
      <c r="BM110" s="157" t="s">
        <v>1483</v>
      </c>
    </row>
    <row r="111" spans="1:47" s="2" customFormat="1" ht="19.2">
      <c r="A111" s="34"/>
      <c r="B111" s="35"/>
      <c r="C111" s="34"/>
      <c r="D111" s="159" t="s">
        <v>120</v>
      </c>
      <c r="E111" s="34"/>
      <c r="F111" s="160" t="s">
        <v>272</v>
      </c>
      <c r="G111" s="34"/>
      <c r="H111" s="34"/>
      <c r="I111" s="161"/>
      <c r="J111" s="34"/>
      <c r="K111" s="34"/>
      <c r="L111" s="35"/>
      <c r="M111" s="162"/>
      <c r="N111" s="163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120</v>
      </c>
      <c r="AU111" s="19" t="s">
        <v>81</v>
      </c>
    </row>
    <row r="112" spans="1:65" s="2" customFormat="1" ht="22.8">
      <c r="A112" s="34"/>
      <c r="B112" s="145"/>
      <c r="C112" s="146" t="s">
        <v>218</v>
      </c>
      <c r="D112" s="146" t="s">
        <v>184</v>
      </c>
      <c r="E112" s="147" t="s">
        <v>1484</v>
      </c>
      <c r="F112" s="148" t="s">
        <v>1485</v>
      </c>
      <c r="G112" s="149" t="s">
        <v>122</v>
      </c>
      <c r="H112" s="150">
        <v>470.675</v>
      </c>
      <c r="I112" s="151"/>
      <c r="J112" s="152">
        <f>ROUND(I112*H112,2)</f>
        <v>0</v>
      </c>
      <c r="K112" s="148" t="s">
        <v>188</v>
      </c>
      <c r="L112" s="35"/>
      <c r="M112" s="153" t="s">
        <v>3</v>
      </c>
      <c r="N112" s="154" t="s">
        <v>43</v>
      </c>
      <c r="O112" s="55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7" t="s">
        <v>189</v>
      </c>
      <c r="AT112" s="157" t="s">
        <v>184</v>
      </c>
      <c r="AU112" s="157" t="s">
        <v>81</v>
      </c>
      <c r="AY112" s="19" t="s">
        <v>182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79</v>
      </c>
      <c r="BK112" s="158">
        <f>ROUND(I112*H112,2)</f>
        <v>0</v>
      </c>
      <c r="BL112" s="19" t="s">
        <v>189</v>
      </c>
      <c r="BM112" s="157" t="s">
        <v>1486</v>
      </c>
    </row>
    <row r="113" spans="1:47" s="2" customFormat="1" ht="12">
      <c r="A113" s="34"/>
      <c r="B113" s="35"/>
      <c r="C113" s="34"/>
      <c r="D113" s="159" t="s">
        <v>120</v>
      </c>
      <c r="E113" s="34"/>
      <c r="F113" s="160" t="s">
        <v>1485</v>
      </c>
      <c r="G113" s="34"/>
      <c r="H113" s="34"/>
      <c r="I113" s="161"/>
      <c r="J113" s="34"/>
      <c r="K113" s="34"/>
      <c r="L113" s="35"/>
      <c r="M113" s="162"/>
      <c r="N113" s="163"/>
      <c r="O113" s="55"/>
      <c r="P113" s="55"/>
      <c r="Q113" s="55"/>
      <c r="R113" s="55"/>
      <c r="S113" s="55"/>
      <c r="T113" s="5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120</v>
      </c>
      <c r="AU113" s="19" t="s">
        <v>81</v>
      </c>
    </row>
    <row r="114" spans="1:65" s="2" customFormat="1" ht="22.8">
      <c r="A114" s="34"/>
      <c r="B114" s="145"/>
      <c r="C114" s="146" t="s">
        <v>223</v>
      </c>
      <c r="D114" s="146" t="s">
        <v>184</v>
      </c>
      <c r="E114" s="147" t="s">
        <v>1487</v>
      </c>
      <c r="F114" s="148" t="s">
        <v>1488</v>
      </c>
      <c r="G114" s="149" t="s">
        <v>113</v>
      </c>
      <c r="H114" s="150">
        <v>700</v>
      </c>
      <c r="I114" s="151"/>
      <c r="J114" s="152">
        <f>ROUND(I114*H114,2)</f>
        <v>0</v>
      </c>
      <c r="K114" s="148" t="s">
        <v>188</v>
      </c>
      <c r="L114" s="35"/>
      <c r="M114" s="153" t="s">
        <v>3</v>
      </c>
      <c r="N114" s="154" t="s">
        <v>43</v>
      </c>
      <c r="O114" s="55"/>
      <c r="P114" s="155">
        <f>O114*H114</f>
        <v>0</v>
      </c>
      <c r="Q114" s="155">
        <v>0</v>
      </c>
      <c r="R114" s="155">
        <f>Q114*H114</f>
        <v>0</v>
      </c>
      <c r="S114" s="155">
        <v>0</v>
      </c>
      <c r="T114" s="156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7" t="s">
        <v>189</v>
      </c>
      <c r="AT114" s="157" t="s">
        <v>184</v>
      </c>
      <c r="AU114" s="157" t="s">
        <v>81</v>
      </c>
      <c r="AY114" s="19" t="s">
        <v>182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79</v>
      </c>
      <c r="BK114" s="158">
        <f>ROUND(I114*H114,2)</f>
        <v>0</v>
      </c>
      <c r="BL114" s="19" t="s">
        <v>189</v>
      </c>
      <c r="BM114" s="157" t="s">
        <v>1489</v>
      </c>
    </row>
    <row r="115" spans="1:47" s="2" customFormat="1" ht="12">
      <c r="A115" s="34"/>
      <c r="B115" s="35"/>
      <c r="C115" s="34"/>
      <c r="D115" s="159" t="s">
        <v>120</v>
      </c>
      <c r="E115" s="34"/>
      <c r="F115" s="160" t="s">
        <v>1488</v>
      </c>
      <c r="G115" s="34"/>
      <c r="H115" s="34"/>
      <c r="I115" s="161"/>
      <c r="J115" s="34"/>
      <c r="K115" s="34"/>
      <c r="L115" s="35"/>
      <c r="M115" s="162"/>
      <c r="N115" s="163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120</v>
      </c>
      <c r="AU115" s="19" t="s">
        <v>81</v>
      </c>
    </row>
    <row r="116" spans="2:51" s="13" customFormat="1" ht="12">
      <c r="B116" s="164"/>
      <c r="D116" s="159" t="s">
        <v>191</v>
      </c>
      <c r="E116" s="165" t="s">
        <v>3</v>
      </c>
      <c r="F116" s="166" t="s">
        <v>1490</v>
      </c>
      <c r="H116" s="167">
        <v>700</v>
      </c>
      <c r="I116" s="168"/>
      <c r="L116" s="164"/>
      <c r="M116" s="169"/>
      <c r="N116" s="170"/>
      <c r="O116" s="170"/>
      <c r="P116" s="170"/>
      <c r="Q116" s="170"/>
      <c r="R116" s="170"/>
      <c r="S116" s="170"/>
      <c r="T116" s="171"/>
      <c r="AT116" s="165" t="s">
        <v>191</v>
      </c>
      <c r="AU116" s="165" t="s">
        <v>81</v>
      </c>
      <c r="AV116" s="13" t="s">
        <v>81</v>
      </c>
      <c r="AW116" s="13" t="s">
        <v>33</v>
      </c>
      <c r="AX116" s="13" t="s">
        <v>79</v>
      </c>
      <c r="AY116" s="165" t="s">
        <v>182</v>
      </c>
    </row>
    <row r="117" spans="1:65" s="2" customFormat="1" ht="16.5" customHeight="1">
      <c r="A117" s="34"/>
      <c r="B117" s="145"/>
      <c r="C117" s="146" t="s">
        <v>227</v>
      </c>
      <c r="D117" s="146" t="s">
        <v>184</v>
      </c>
      <c r="E117" s="147" t="s">
        <v>1491</v>
      </c>
      <c r="F117" s="148" t="s">
        <v>1492</v>
      </c>
      <c r="G117" s="149" t="s">
        <v>113</v>
      </c>
      <c r="H117" s="150">
        <v>700</v>
      </c>
      <c r="I117" s="151"/>
      <c r="J117" s="152">
        <f>ROUND(I117*H117,2)</f>
        <v>0</v>
      </c>
      <c r="K117" s="148" t="s">
        <v>188</v>
      </c>
      <c r="L117" s="35"/>
      <c r="M117" s="153" t="s">
        <v>3</v>
      </c>
      <c r="N117" s="154" t="s">
        <v>43</v>
      </c>
      <c r="O117" s="55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7" t="s">
        <v>189</v>
      </c>
      <c r="AT117" s="157" t="s">
        <v>184</v>
      </c>
      <c r="AU117" s="157" t="s">
        <v>81</v>
      </c>
      <c r="AY117" s="19" t="s">
        <v>182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79</v>
      </c>
      <c r="BK117" s="158">
        <f>ROUND(I117*H117,2)</f>
        <v>0</v>
      </c>
      <c r="BL117" s="19" t="s">
        <v>189</v>
      </c>
      <c r="BM117" s="157" t="s">
        <v>1493</v>
      </c>
    </row>
    <row r="118" spans="1:47" s="2" customFormat="1" ht="12">
      <c r="A118" s="34"/>
      <c r="B118" s="35"/>
      <c r="C118" s="34"/>
      <c r="D118" s="159" t="s">
        <v>120</v>
      </c>
      <c r="E118" s="34"/>
      <c r="F118" s="160" t="s">
        <v>1492</v>
      </c>
      <c r="G118" s="34"/>
      <c r="H118" s="34"/>
      <c r="I118" s="161"/>
      <c r="J118" s="34"/>
      <c r="K118" s="34"/>
      <c r="L118" s="35"/>
      <c r="M118" s="162"/>
      <c r="N118" s="163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120</v>
      </c>
      <c r="AU118" s="19" t="s">
        <v>81</v>
      </c>
    </row>
    <row r="119" spans="1:65" s="2" customFormat="1" ht="16.5" customHeight="1">
      <c r="A119" s="34"/>
      <c r="B119" s="145"/>
      <c r="C119" s="146" t="s">
        <v>231</v>
      </c>
      <c r="D119" s="146" t="s">
        <v>184</v>
      </c>
      <c r="E119" s="147" t="s">
        <v>1494</v>
      </c>
      <c r="F119" s="148" t="s">
        <v>1495</v>
      </c>
      <c r="G119" s="149" t="s">
        <v>113</v>
      </c>
      <c r="H119" s="150">
        <v>700</v>
      </c>
      <c r="I119" s="151"/>
      <c r="J119" s="152">
        <f>ROUND(I119*H119,2)</f>
        <v>0</v>
      </c>
      <c r="K119" s="148" t="s">
        <v>188</v>
      </c>
      <c r="L119" s="35"/>
      <c r="M119" s="153" t="s">
        <v>3</v>
      </c>
      <c r="N119" s="154" t="s">
        <v>43</v>
      </c>
      <c r="O119" s="55"/>
      <c r="P119" s="155">
        <f>O119*H119</f>
        <v>0</v>
      </c>
      <c r="Q119" s="155">
        <v>0.00127</v>
      </c>
      <c r="R119" s="155">
        <f>Q119*H119</f>
        <v>0.889</v>
      </c>
      <c r="S119" s="155">
        <v>0</v>
      </c>
      <c r="T119" s="156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7" t="s">
        <v>189</v>
      </c>
      <c r="AT119" s="157" t="s">
        <v>184</v>
      </c>
      <c r="AU119" s="157" t="s">
        <v>81</v>
      </c>
      <c r="AY119" s="19" t="s">
        <v>182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79</v>
      </c>
      <c r="BK119" s="158">
        <f>ROUND(I119*H119,2)</f>
        <v>0</v>
      </c>
      <c r="BL119" s="19" t="s">
        <v>189</v>
      </c>
      <c r="BM119" s="157" t="s">
        <v>1496</v>
      </c>
    </row>
    <row r="120" spans="1:47" s="2" customFormat="1" ht="12">
      <c r="A120" s="34"/>
      <c r="B120" s="35"/>
      <c r="C120" s="34"/>
      <c r="D120" s="159" t="s">
        <v>120</v>
      </c>
      <c r="E120" s="34"/>
      <c r="F120" s="160" t="s">
        <v>1495</v>
      </c>
      <c r="G120" s="34"/>
      <c r="H120" s="34"/>
      <c r="I120" s="161"/>
      <c r="J120" s="34"/>
      <c r="K120" s="34"/>
      <c r="L120" s="35"/>
      <c r="M120" s="162"/>
      <c r="N120" s="163"/>
      <c r="O120" s="55"/>
      <c r="P120" s="55"/>
      <c r="Q120" s="55"/>
      <c r="R120" s="55"/>
      <c r="S120" s="55"/>
      <c r="T120" s="56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9" t="s">
        <v>120</v>
      </c>
      <c r="AU120" s="19" t="s">
        <v>81</v>
      </c>
    </row>
    <row r="121" spans="1:65" s="2" customFormat="1" ht="16.5" customHeight="1">
      <c r="A121" s="34"/>
      <c r="B121" s="145"/>
      <c r="C121" s="180" t="s">
        <v>236</v>
      </c>
      <c r="D121" s="180" t="s">
        <v>232</v>
      </c>
      <c r="E121" s="181" t="s">
        <v>1497</v>
      </c>
      <c r="F121" s="182" t="s">
        <v>1498</v>
      </c>
      <c r="G121" s="183" t="s">
        <v>254</v>
      </c>
      <c r="H121" s="184">
        <v>17.5</v>
      </c>
      <c r="I121" s="185"/>
      <c r="J121" s="186">
        <f>ROUND(I121*H121,2)</f>
        <v>0</v>
      </c>
      <c r="K121" s="182" t="s">
        <v>188</v>
      </c>
      <c r="L121" s="187"/>
      <c r="M121" s="188" t="s">
        <v>3</v>
      </c>
      <c r="N121" s="189" t="s">
        <v>43</v>
      </c>
      <c r="O121" s="55"/>
      <c r="P121" s="155">
        <f>O121*H121</f>
        <v>0</v>
      </c>
      <c r="Q121" s="155">
        <v>0.001</v>
      </c>
      <c r="R121" s="155">
        <f>Q121*H121</f>
        <v>0.0175</v>
      </c>
      <c r="S121" s="155">
        <v>0</v>
      </c>
      <c r="T121" s="156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7" t="s">
        <v>223</v>
      </c>
      <c r="AT121" s="157" t="s">
        <v>232</v>
      </c>
      <c r="AU121" s="157" t="s">
        <v>81</v>
      </c>
      <c r="AY121" s="19" t="s">
        <v>182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79</v>
      </c>
      <c r="BK121" s="158">
        <f>ROUND(I121*H121,2)</f>
        <v>0</v>
      </c>
      <c r="BL121" s="19" t="s">
        <v>189</v>
      </c>
      <c r="BM121" s="157" t="s">
        <v>1499</v>
      </c>
    </row>
    <row r="122" spans="1:47" s="2" customFormat="1" ht="12">
      <c r="A122" s="34"/>
      <c r="B122" s="35"/>
      <c r="C122" s="34"/>
      <c r="D122" s="159" t="s">
        <v>120</v>
      </c>
      <c r="E122" s="34"/>
      <c r="F122" s="160" t="s">
        <v>1498</v>
      </c>
      <c r="G122" s="34"/>
      <c r="H122" s="34"/>
      <c r="I122" s="161"/>
      <c r="J122" s="34"/>
      <c r="K122" s="34"/>
      <c r="L122" s="35"/>
      <c r="M122" s="162"/>
      <c r="N122" s="163"/>
      <c r="O122" s="55"/>
      <c r="P122" s="55"/>
      <c r="Q122" s="55"/>
      <c r="R122" s="55"/>
      <c r="S122" s="55"/>
      <c r="T122" s="56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9" t="s">
        <v>120</v>
      </c>
      <c r="AU122" s="19" t="s">
        <v>81</v>
      </c>
    </row>
    <row r="123" spans="2:51" s="13" customFormat="1" ht="12">
      <c r="B123" s="164"/>
      <c r="D123" s="159" t="s">
        <v>191</v>
      </c>
      <c r="E123" s="165" t="s">
        <v>3</v>
      </c>
      <c r="F123" s="166" t="s">
        <v>1500</v>
      </c>
      <c r="H123" s="167">
        <v>17.5</v>
      </c>
      <c r="I123" s="168"/>
      <c r="L123" s="164"/>
      <c r="M123" s="169"/>
      <c r="N123" s="170"/>
      <c r="O123" s="170"/>
      <c r="P123" s="170"/>
      <c r="Q123" s="170"/>
      <c r="R123" s="170"/>
      <c r="S123" s="170"/>
      <c r="T123" s="171"/>
      <c r="AT123" s="165" t="s">
        <v>191</v>
      </c>
      <c r="AU123" s="165" t="s">
        <v>81</v>
      </c>
      <c r="AV123" s="13" t="s">
        <v>81</v>
      </c>
      <c r="AW123" s="13" t="s">
        <v>33</v>
      </c>
      <c r="AX123" s="13" t="s">
        <v>79</v>
      </c>
      <c r="AY123" s="165" t="s">
        <v>182</v>
      </c>
    </row>
    <row r="124" spans="1:65" s="2" customFormat="1" ht="22.8">
      <c r="A124" s="34"/>
      <c r="B124" s="145"/>
      <c r="C124" s="146" t="s">
        <v>241</v>
      </c>
      <c r="D124" s="146" t="s">
        <v>184</v>
      </c>
      <c r="E124" s="147" t="s">
        <v>1501</v>
      </c>
      <c r="F124" s="148" t="s">
        <v>1502</v>
      </c>
      <c r="G124" s="149" t="s">
        <v>113</v>
      </c>
      <c r="H124" s="150">
        <v>700</v>
      </c>
      <c r="I124" s="151"/>
      <c r="J124" s="152">
        <f>ROUND(I124*H124,2)</f>
        <v>0</v>
      </c>
      <c r="K124" s="148" t="s">
        <v>188</v>
      </c>
      <c r="L124" s="35"/>
      <c r="M124" s="153" t="s">
        <v>3</v>
      </c>
      <c r="N124" s="154" t="s">
        <v>43</v>
      </c>
      <c r="O124" s="55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7" t="s">
        <v>189</v>
      </c>
      <c r="AT124" s="157" t="s">
        <v>184</v>
      </c>
      <c r="AU124" s="157" t="s">
        <v>81</v>
      </c>
      <c r="AY124" s="19" t="s">
        <v>182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79</v>
      </c>
      <c r="BK124" s="158">
        <f>ROUND(I124*H124,2)</f>
        <v>0</v>
      </c>
      <c r="BL124" s="19" t="s">
        <v>189</v>
      </c>
      <c r="BM124" s="157" t="s">
        <v>1503</v>
      </c>
    </row>
    <row r="125" spans="1:47" s="2" customFormat="1" ht="19.2">
      <c r="A125" s="34"/>
      <c r="B125" s="35"/>
      <c r="C125" s="34"/>
      <c r="D125" s="159" t="s">
        <v>120</v>
      </c>
      <c r="E125" s="34"/>
      <c r="F125" s="160" t="s">
        <v>1502</v>
      </c>
      <c r="G125" s="34"/>
      <c r="H125" s="34"/>
      <c r="I125" s="161"/>
      <c r="J125" s="34"/>
      <c r="K125" s="34"/>
      <c r="L125" s="35"/>
      <c r="M125" s="162"/>
      <c r="N125" s="163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9" t="s">
        <v>120</v>
      </c>
      <c r="AU125" s="19" t="s">
        <v>81</v>
      </c>
    </row>
    <row r="126" spans="1:65" s="2" customFormat="1" ht="16.5" customHeight="1">
      <c r="A126" s="34"/>
      <c r="B126" s="145"/>
      <c r="C126" s="146" t="s">
        <v>246</v>
      </c>
      <c r="D126" s="146" t="s">
        <v>184</v>
      </c>
      <c r="E126" s="147" t="s">
        <v>1504</v>
      </c>
      <c r="F126" s="148" t="s">
        <v>1505</v>
      </c>
      <c r="G126" s="149" t="s">
        <v>113</v>
      </c>
      <c r="H126" s="150">
        <v>700</v>
      </c>
      <c r="I126" s="151"/>
      <c r="J126" s="152">
        <f>ROUND(I126*H126,2)</f>
        <v>0</v>
      </c>
      <c r="K126" s="148" t="s">
        <v>188</v>
      </c>
      <c r="L126" s="35"/>
      <c r="M126" s="153" t="s">
        <v>3</v>
      </c>
      <c r="N126" s="154" t="s">
        <v>43</v>
      </c>
      <c r="O126" s="55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7" t="s">
        <v>189</v>
      </c>
      <c r="AT126" s="157" t="s">
        <v>184</v>
      </c>
      <c r="AU126" s="157" t="s">
        <v>81</v>
      </c>
      <c r="AY126" s="19" t="s">
        <v>182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79</v>
      </c>
      <c r="BK126" s="158">
        <f>ROUND(I126*H126,2)</f>
        <v>0</v>
      </c>
      <c r="BL126" s="19" t="s">
        <v>189</v>
      </c>
      <c r="BM126" s="157" t="s">
        <v>1506</v>
      </c>
    </row>
    <row r="127" spans="1:47" s="2" customFormat="1" ht="12">
      <c r="A127" s="34"/>
      <c r="B127" s="35"/>
      <c r="C127" s="34"/>
      <c r="D127" s="159" t="s">
        <v>120</v>
      </c>
      <c r="E127" s="34"/>
      <c r="F127" s="160" t="s">
        <v>1505</v>
      </c>
      <c r="G127" s="34"/>
      <c r="H127" s="34"/>
      <c r="I127" s="161"/>
      <c r="J127" s="34"/>
      <c r="K127" s="34"/>
      <c r="L127" s="35"/>
      <c r="M127" s="162"/>
      <c r="N127" s="163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120</v>
      </c>
      <c r="AU127" s="19" t="s">
        <v>81</v>
      </c>
    </row>
    <row r="128" spans="1:65" s="2" customFormat="1" ht="22.8">
      <c r="A128" s="34"/>
      <c r="B128" s="145"/>
      <c r="C128" s="146" t="s">
        <v>251</v>
      </c>
      <c r="D128" s="146" t="s">
        <v>184</v>
      </c>
      <c r="E128" s="147" t="s">
        <v>1507</v>
      </c>
      <c r="F128" s="148" t="s">
        <v>1508</v>
      </c>
      <c r="G128" s="149" t="s">
        <v>344</v>
      </c>
      <c r="H128" s="150">
        <v>3</v>
      </c>
      <c r="I128" s="151"/>
      <c r="J128" s="152">
        <f>ROUND(I128*H128,2)</f>
        <v>0</v>
      </c>
      <c r="K128" s="148" t="s">
        <v>188</v>
      </c>
      <c r="L128" s="35"/>
      <c r="M128" s="153" t="s">
        <v>3</v>
      </c>
      <c r="N128" s="154" t="s">
        <v>43</v>
      </c>
      <c r="O128" s="55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7" t="s">
        <v>189</v>
      </c>
      <c r="AT128" s="157" t="s">
        <v>184</v>
      </c>
      <c r="AU128" s="157" t="s">
        <v>81</v>
      </c>
      <c r="AY128" s="19" t="s">
        <v>182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79</v>
      </c>
      <c r="BK128" s="158">
        <f>ROUND(I128*H128,2)</f>
        <v>0</v>
      </c>
      <c r="BL128" s="19" t="s">
        <v>189</v>
      </c>
      <c r="BM128" s="157" t="s">
        <v>1509</v>
      </c>
    </row>
    <row r="129" spans="1:47" s="2" customFormat="1" ht="19.2">
      <c r="A129" s="34"/>
      <c r="B129" s="35"/>
      <c r="C129" s="34"/>
      <c r="D129" s="159" t="s">
        <v>120</v>
      </c>
      <c r="E129" s="34"/>
      <c r="F129" s="160" t="s">
        <v>1508</v>
      </c>
      <c r="G129" s="34"/>
      <c r="H129" s="34"/>
      <c r="I129" s="161"/>
      <c r="J129" s="34"/>
      <c r="K129" s="34"/>
      <c r="L129" s="35"/>
      <c r="M129" s="162"/>
      <c r="N129" s="163"/>
      <c r="O129" s="55"/>
      <c r="P129" s="55"/>
      <c r="Q129" s="55"/>
      <c r="R129" s="55"/>
      <c r="S129" s="55"/>
      <c r="T129" s="5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9" t="s">
        <v>120</v>
      </c>
      <c r="AU129" s="19" t="s">
        <v>81</v>
      </c>
    </row>
    <row r="130" spans="1:65" s="2" customFormat="1" ht="16.5" customHeight="1">
      <c r="A130" s="34"/>
      <c r="B130" s="145"/>
      <c r="C130" s="180" t="s">
        <v>9</v>
      </c>
      <c r="D130" s="180" t="s">
        <v>232</v>
      </c>
      <c r="E130" s="181" t="s">
        <v>1510</v>
      </c>
      <c r="F130" s="182" t="s">
        <v>1511</v>
      </c>
      <c r="G130" s="183" t="s">
        <v>344</v>
      </c>
      <c r="H130" s="184">
        <v>3</v>
      </c>
      <c r="I130" s="185"/>
      <c r="J130" s="186">
        <f>ROUND(I130*H130,2)</f>
        <v>0</v>
      </c>
      <c r="K130" s="182" t="s">
        <v>188</v>
      </c>
      <c r="L130" s="187"/>
      <c r="M130" s="188" t="s">
        <v>3</v>
      </c>
      <c r="N130" s="189" t="s">
        <v>43</v>
      </c>
      <c r="O130" s="55"/>
      <c r="P130" s="155">
        <f>O130*H130</f>
        <v>0</v>
      </c>
      <c r="Q130" s="155">
        <v>0.015</v>
      </c>
      <c r="R130" s="155">
        <f>Q130*H130</f>
        <v>0.045</v>
      </c>
      <c r="S130" s="155">
        <v>0</v>
      </c>
      <c r="T130" s="15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7" t="s">
        <v>223</v>
      </c>
      <c r="AT130" s="157" t="s">
        <v>232</v>
      </c>
      <c r="AU130" s="157" t="s">
        <v>81</v>
      </c>
      <c r="AY130" s="19" t="s">
        <v>182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79</v>
      </c>
      <c r="BK130" s="158">
        <f>ROUND(I130*H130,2)</f>
        <v>0</v>
      </c>
      <c r="BL130" s="19" t="s">
        <v>189</v>
      </c>
      <c r="BM130" s="157" t="s">
        <v>1512</v>
      </c>
    </row>
    <row r="131" spans="1:47" s="2" customFormat="1" ht="12">
      <c r="A131" s="34"/>
      <c r="B131" s="35"/>
      <c r="C131" s="34"/>
      <c r="D131" s="159" t="s">
        <v>120</v>
      </c>
      <c r="E131" s="34"/>
      <c r="F131" s="160" t="s">
        <v>1511</v>
      </c>
      <c r="G131" s="34"/>
      <c r="H131" s="34"/>
      <c r="I131" s="161"/>
      <c r="J131" s="34"/>
      <c r="K131" s="34"/>
      <c r="L131" s="35"/>
      <c r="M131" s="162"/>
      <c r="N131" s="163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120</v>
      </c>
      <c r="AU131" s="19" t="s">
        <v>81</v>
      </c>
    </row>
    <row r="132" spans="1:65" s="2" customFormat="1" ht="16.5" customHeight="1">
      <c r="A132" s="34"/>
      <c r="B132" s="145"/>
      <c r="C132" s="146" t="s">
        <v>261</v>
      </c>
      <c r="D132" s="146" t="s">
        <v>184</v>
      </c>
      <c r="E132" s="147" t="s">
        <v>1513</v>
      </c>
      <c r="F132" s="148" t="s">
        <v>1514</v>
      </c>
      <c r="G132" s="149" t="s">
        <v>344</v>
      </c>
      <c r="H132" s="150">
        <v>3</v>
      </c>
      <c r="I132" s="151"/>
      <c r="J132" s="152">
        <f>ROUND(I132*H132,2)</f>
        <v>0</v>
      </c>
      <c r="K132" s="148" t="s">
        <v>188</v>
      </c>
      <c r="L132" s="35"/>
      <c r="M132" s="153" t="s">
        <v>3</v>
      </c>
      <c r="N132" s="154" t="s">
        <v>43</v>
      </c>
      <c r="O132" s="55"/>
      <c r="P132" s="155">
        <f>O132*H132</f>
        <v>0</v>
      </c>
      <c r="Q132" s="155">
        <v>5E-05</v>
      </c>
      <c r="R132" s="155">
        <f>Q132*H132</f>
        <v>0.00015000000000000001</v>
      </c>
      <c r="S132" s="155">
        <v>0</v>
      </c>
      <c r="T132" s="15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7" t="s">
        <v>189</v>
      </c>
      <c r="AT132" s="157" t="s">
        <v>184</v>
      </c>
      <c r="AU132" s="157" t="s">
        <v>81</v>
      </c>
      <c r="AY132" s="19" t="s">
        <v>182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79</v>
      </c>
      <c r="BK132" s="158">
        <f>ROUND(I132*H132,2)</f>
        <v>0</v>
      </c>
      <c r="BL132" s="19" t="s">
        <v>189</v>
      </c>
      <c r="BM132" s="157" t="s">
        <v>1515</v>
      </c>
    </row>
    <row r="133" spans="1:47" s="2" customFormat="1" ht="12">
      <c r="A133" s="34"/>
      <c r="B133" s="35"/>
      <c r="C133" s="34"/>
      <c r="D133" s="159" t="s">
        <v>120</v>
      </c>
      <c r="E133" s="34"/>
      <c r="F133" s="160" t="s">
        <v>1514</v>
      </c>
      <c r="G133" s="34"/>
      <c r="H133" s="34"/>
      <c r="I133" s="161"/>
      <c r="J133" s="34"/>
      <c r="K133" s="34"/>
      <c r="L133" s="35"/>
      <c r="M133" s="162"/>
      <c r="N133" s="163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120</v>
      </c>
      <c r="AU133" s="19" t="s">
        <v>81</v>
      </c>
    </row>
    <row r="134" spans="1:65" s="2" customFormat="1" ht="16.5" customHeight="1">
      <c r="A134" s="34"/>
      <c r="B134" s="145"/>
      <c r="C134" s="180" t="s">
        <v>266</v>
      </c>
      <c r="D134" s="180" t="s">
        <v>232</v>
      </c>
      <c r="E134" s="181" t="s">
        <v>1516</v>
      </c>
      <c r="F134" s="182" t="s">
        <v>1517</v>
      </c>
      <c r="G134" s="183" t="s">
        <v>344</v>
      </c>
      <c r="H134" s="184">
        <v>3</v>
      </c>
      <c r="I134" s="185"/>
      <c r="J134" s="186">
        <f>ROUND(I134*H134,2)</f>
        <v>0</v>
      </c>
      <c r="K134" s="182" t="s">
        <v>188</v>
      </c>
      <c r="L134" s="187"/>
      <c r="M134" s="188" t="s">
        <v>3</v>
      </c>
      <c r="N134" s="189" t="s">
        <v>43</v>
      </c>
      <c r="O134" s="55"/>
      <c r="P134" s="155">
        <f>O134*H134</f>
        <v>0</v>
      </c>
      <c r="Q134" s="155">
        <v>0.00472</v>
      </c>
      <c r="R134" s="155">
        <f>Q134*H134</f>
        <v>0.01416</v>
      </c>
      <c r="S134" s="155">
        <v>0</v>
      </c>
      <c r="T134" s="15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7" t="s">
        <v>223</v>
      </c>
      <c r="AT134" s="157" t="s">
        <v>232</v>
      </c>
      <c r="AU134" s="157" t="s">
        <v>81</v>
      </c>
      <c r="AY134" s="19" t="s">
        <v>182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79</v>
      </c>
      <c r="BK134" s="158">
        <f>ROUND(I134*H134,2)</f>
        <v>0</v>
      </c>
      <c r="BL134" s="19" t="s">
        <v>189</v>
      </c>
      <c r="BM134" s="157" t="s">
        <v>1518</v>
      </c>
    </row>
    <row r="135" spans="1:47" s="2" customFormat="1" ht="12">
      <c r="A135" s="34"/>
      <c r="B135" s="35"/>
      <c r="C135" s="34"/>
      <c r="D135" s="159" t="s">
        <v>120</v>
      </c>
      <c r="E135" s="34"/>
      <c r="F135" s="160" t="s">
        <v>1517</v>
      </c>
      <c r="G135" s="34"/>
      <c r="H135" s="34"/>
      <c r="I135" s="161"/>
      <c r="J135" s="34"/>
      <c r="K135" s="34"/>
      <c r="L135" s="35"/>
      <c r="M135" s="162"/>
      <c r="N135" s="163"/>
      <c r="O135" s="55"/>
      <c r="P135" s="55"/>
      <c r="Q135" s="55"/>
      <c r="R135" s="55"/>
      <c r="S135" s="55"/>
      <c r="T135" s="56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120</v>
      </c>
      <c r="AU135" s="19" t="s">
        <v>81</v>
      </c>
    </row>
    <row r="136" spans="1:65" s="2" customFormat="1" ht="21.75" customHeight="1">
      <c r="A136" s="34"/>
      <c r="B136" s="145"/>
      <c r="C136" s="146" t="s">
        <v>270</v>
      </c>
      <c r="D136" s="146" t="s">
        <v>184</v>
      </c>
      <c r="E136" s="147" t="s">
        <v>1519</v>
      </c>
      <c r="F136" s="148" t="s">
        <v>1520</v>
      </c>
      <c r="G136" s="149" t="s">
        <v>344</v>
      </c>
      <c r="H136" s="150">
        <v>3</v>
      </c>
      <c r="I136" s="151"/>
      <c r="J136" s="152">
        <f>ROUND(I136*H136,2)</f>
        <v>0</v>
      </c>
      <c r="K136" s="148" t="s">
        <v>188</v>
      </c>
      <c r="L136" s="35"/>
      <c r="M136" s="153" t="s">
        <v>3</v>
      </c>
      <c r="N136" s="154" t="s">
        <v>43</v>
      </c>
      <c r="O136" s="55"/>
      <c r="P136" s="155">
        <f>O136*H136</f>
        <v>0</v>
      </c>
      <c r="Q136" s="155">
        <v>0.00208</v>
      </c>
      <c r="R136" s="155">
        <f>Q136*H136</f>
        <v>0.006239999999999999</v>
      </c>
      <c r="S136" s="155">
        <v>0</v>
      </c>
      <c r="T136" s="15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7" t="s">
        <v>189</v>
      </c>
      <c r="AT136" s="157" t="s">
        <v>184</v>
      </c>
      <c r="AU136" s="157" t="s">
        <v>81</v>
      </c>
      <c r="AY136" s="19" t="s">
        <v>182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79</v>
      </c>
      <c r="BK136" s="158">
        <f>ROUND(I136*H136,2)</f>
        <v>0</v>
      </c>
      <c r="BL136" s="19" t="s">
        <v>189</v>
      </c>
      <c r="BM136" s="157" t="s">
        <v>1521</v>
      </c>
    </row>
    <row r="137" spans="1:47" s="2" customFormat="1" ht="12">
      <c r="A137" s="34"/>
      <c r="B137" s="35"/>
      <c r="C137" s="34"/>
      <c r="D137" s="159" t="s">
        <v>120</v>
      </c>
      <c r="E137" s="34"/>
      <c r="F137" s="160" t="s">
        <v>1520</v>
      </c>
      <c r="G137" s="34"/>
      <c r="H137" s="34"/>
      <c r="I137" s="161"/>
      <c r="J137" s="34"/>
      <c r="K137" s="34"/>
      <c r="L137" s="35"/>
      <c r="M137" s="162"/>
      <c r="N137" s="163"/>
      <c r="O137" s="55"/>
      <c r="P137" s="55"/>
      <c r="Q137" s="55"/>
      <c r="R137" s="55"/>
      <c r="S137" s="55"/>
      <c r="T137" s="5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120</v>
      </c>
      <c r="AU137" s="19" t="s">
        <v>81</v>
      </c>
    </row>
    <row r="138" spans="2:63" s="12" customFormat="1" ht="22.95" customHeight="1">
      <c r="B138" s="132"/>
      <c r="D138" s="133" t="s">
        <v>71</v>
      </c>
      <c r="E138" s="143" t="s">
        <v>206</v>
      </c>
      <c r="F138" s="143" t="s">
        <v>1522</v>
      </c>
      <c r="I138" s="135"/>
      <c r="J138" s="144">
        <f>BK138</f>
        <v>0</v>
      </c>
      <c r="L138" s="132"/>
      <c r="M138" s="137"/>
      <c r="N138" s="138"/>
      <c r="O138" s="138"/>
      <c r="P138" s="139">
        <f>SUM(P139:P165)</f>
        <v>0</v>
      </c>
      <c r="Q138" s="138"/>
      <c r="R138" s="139">
        <f>SUM(R139:R165)</f>
        <v>9.920934</v>
      </c>
      <c r="S138" s="138"/>
      <c r="T138" s="140">
        <f>SUM(T139:T165)</f>
        <v>0</v>
      </c>
      <c r="AR138" s="133" t="s">
        <v>79</v>
      </c>
      <c r="AT138" s="141" t="s">
        <v>71</v>
      </c>
      <c r="AU138" s="141" t="s">
        <v>79</v>
      </c>
      <c r="AY138" s="133" t="s">
        <v>182</v>
      </c>
      <c r="BK138" s="142">
        <f>SUM(BK139:BK165)</f>
        <v>0</v>
      </c>
    </row>
    <row r="139" spans="1:65" s="2" customFormat="1" ht="16.5" customHeight="1">
      <c r="A139" s="34"/>
      <c r="B139" s="145"/>
      <c r="C139" s="146" t="s">
        <v>277</v>
      </c>
      <c r="D139" s="146" t="s">
        <v>184</v>
      </c>
      <c r="E139" s="147" t="s">
        <v>1523</v>
      </c>
      <c r="F139" s="148" t="s">
        <v>1524</v>
      </c>
      <c r="G139" s="149" t="s">
        <v>113</v>
      </c>
      <c r="H139" s="150">
        <v>47</v>
      </c>
      <c r="I139" s="151"/>
      <c r="J139" s="152">
        <f>ROUND(I139*H139,2)</f>
        <v>0</v>
      </c>
      <c r="K139" s="148" t="s">
        <v>188</v>
      </c>
      <c r="L139" s="35"/>
      <c r="M139" s="153" t="s">
        <v>3</v>
      </c>
      <c r="N139" s="154" t="s">
        <v>43</v>
      </c>
      <c r="O139" s="55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7" t="s">
        <v>189</v>
      </c>
      <c r="AT139" s="157" t="s">
        <v>184</v>
      </c>
      <c r="AU139" s="157" t="s">
        <v>81</v>
      </c>
      <c r="AY139" s="19" t="s">
        <v>182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79</v>
      </c>
      <c r="BK139" s="158">
        <f>ROUND(I139*H139,2)</f>
        <v>0</v>
      </c>
      <c r="BL139" s="19" t="s">
        <v>189</v>
      </c>
      <c r="BM139" s="157" t="s">
        <v>1525</v>
      </c>
    </row>
    <row r="140" spans="1:47" s="2" customFormat="1" ht="12">
      <c r="A140" s="34"/>
      <c r="B140" s="35"/>
      <c r="C140" s="34"/>
      <c r="D140" s="159" t="s">
        <v>120</v>
      </c>
      <c r="E140" s="34"/>
      <c r="F140" s="160" t="s">
        <v>1524</v>
      </c>
      <c r="G140" s="34"/>
      <c r="H140" s="34"/>
      <c r="I140" s="161"/>
      <c r="J140" s="34"/>
      <c r="K140" s="34"/>
      <c r="L140" s="35"/>
      <c r="M140" s="162"/>
      <c r="N140" s="163"/>
      <c r="O140" s="55"/>
      <c r="P140" s="55"/>
      <c r="Q140" s="55"/>
      <c r="R140" s="55"/>
      <c r="S140" s="55"/>
      <c r="T140" s="56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120</v>
      </c>
      <c r="AU140" s="19" t="s">
        <v>81</v>
      </c>
    </row>
    <row r="141" spans="2:51" s="13" customFormat="1" ht="12">
      <c r="B141" s="164"/>
      <c r="D141" s="159" t="s">
        <v>191</v>
      </c>
      <c r="E141" s="165" t="s">
        <v>3</v>
      </c>
      <c r="F141" s="166" t="s">
        <v>1526</v>
      </c>
      <c r="H141" s="167">
        <v>47</v>
      </c>
      <c r="I141" s="168"/>
      <c r="L141" s="164"/>
      <c r="M141" s="169"/>
      <c r="N141" s="170"/>
      <c r="O141" s="170"/>
      <c r="P141" s="170"/>
      <c r="Q141" s="170"/>
      <c r="R141" s="170"/>
      <c r="S141" s="170"/>
      <c r="T141" s="171"/>
      <c r="AT141" s="165" t="s">
        <v>191</v>
      </c>
      <c r="AU141" s="165" t="s">
        <v>81</v>
      </c>
      <c r="AV141" s="13" t="s">
        <v>81</v>
      </c>
      <c r="AW141" s="13" t="s">
        <v>33</v>
      </c>
      <c r="AX141" s="13" t="s">
        <v>79</v>
      </c>
      <c r="AY141" s="165" t="s">
        <v>182</v>
      </c>
    </row>
    <row r="142" spans="1:65" s="2" customFormat="1" ht="21.75" customHeight="1">
      <c r="A142" s="34"/>
      <c r="B142" s="145"/>
      <c r="C142" s="146" t="s">
        <v>281</v>
      </c>
      <c r="D142" s="146" t="s">
        <v>184</v>
      </c>
      <c r="E142" s="147" t="s">
        <v>1527</v>
      </c>
      <c r="F142" s="148" t="s">
        <v>1528</v>
      </c>
      <c r="G142" s="149" t="s">
        <v>113</v>
      </c>
      <c r="H142" s="150">
        <v>47</v>
      </c>
      <c r="I142" s="151"/>
      <c r="J142" s="152">
        <f>ROUND(I142*H142,2)</f>
        <v>0</v>
      </c>
      <c r="K142" s="148" t="s">
        <v>188</v>
      </c>
      <c r="L142" s="35"/>
      <c r="M142" s="153" t="s">
        <v>3</v>
      </c>
      <c r="N142" s="154" t="s">
        <v>43</v>
      </c>
      <c r="O142" s="55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7" t="s">
        <v>189</v>
      </c>
      <c r="AT142" s="157" t="s">
        <v>184</v>
      </c>
      <c r="AU142" s="157" t="s">
        <v>81</v>
      </c>
      <c r="AY142" s="19" t="s">
        <v>182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79</v>
      </c>
      <c r="BK142" s="158">
        <f>ROUND(I142*H142,2)</f>
        <v>0</v>
      </c>
      <c r="BL142" s="19" t="s">
        <v>189</v>
      </c>
      <c r="BM142" s="157" t="s">
        <v>1529</v>
      </c>
    </row>
    <row r="143" spans="1:47" s="2" customFormat="1" ht="12">
      <c r="A143" s="34"/>
      <c r="B143" s="35"/>
      <c r="C143" s="34"/>
      <c r="D143" s="159" t="s">
        <v>120</v>
      </c>
      <c r="E143" s="34"/>
      <c r="F143" s="160" t="s">
        <v>1528</v>
      </c>
      <c r="G143" s="34"/>
      <c r="H143" s="34"/>
      <c r="I143" s="161"/>
      <c r="J143" s="34"/>
      <c r="K143" s="34"/>
      <c r="L143" s="35"/>
      <c r="M143" s="162"/>
      <c r="N143" s="163"/>
      <c r="O143" s="55"/>
      <c r="P143" s="55"/>
      <c r="Q143" s="55"/>
      <c r="R143" s="55"/>
      <c r="S143" s="55"/>
      <c r="T143" s="56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9" t="s">
        <v>120</v>
      </c>
      <c r="AU143" s="19" t="s">
        <v>81</v>
      </c>
    </row>
    <row r="144" spans="1:65" s="2" customFormat="1" ht="22.8">
      <c r="A144" s="34"/>
      <c r="B144" s="145"/>
      <c r="C144" s="146" t="s">
        <v>8</v>
      </c>
      <c r="D144" s="146" t="s">
        <v>184</v>
      </c>
      <c r="E144" s="147" t="s">
        <v>1530</v>
      </c>
      <c r="F144" s="148" t="s">
        <v>1531</v>
      </c>
      <c r="G144" s="149" t="s">
        <v>113</v>
      </c>
      <c r="H144" s="150">
        <v>47</v>
      </c>
      <c r="I144" s="151"/>
      <c r="J144" s="152">
        <f>ROUND(I144*H144,2)</f>
        <v>0</v>
      </c>
      <c r="K144" s="148" t="s">
        <v>188</v>
      </c>
      <c r="L144" s="35"/>
      <c r="M144" s="153" t="s">
        <v>3</v>
      </c>
      <c r="N144" s="154" t="s">
        <v>43</v>
      </c>
      <c r="O144" s="55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7" t="s">
        <v>189</v>
      </c>
      <c r="AT144" s="157" t="s">
        <v>184</v>
      </c>
      <c r="AU144" s="157" t="s">
        <v>81</v>
      </c>
      <c r="AY144" s="19" t="s">
        <v>182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79</v>
      </c>
      <c r="BK144" s="158">
        <f>ROUND(I144*H144,2)</f>
        <v>0</v>
      </c>
      <c r="BL144" s="19" t="s">
        <v>189</v>
      </c>
      <c r="BM144" s="157" t="s">
        <v>1532</v>
      </c>
    </row>
    <row r="145" spans="1:47" s="2" customFormat="1" ht="19.2">
      <c r="A145" s="34"/>
      <c r="B145" s="35"/>
      <c r="C145" s="34"/>
      <c r="D145" s="159" t="s">
        <v>120</v>
      </c>
      <c r="E145" s="34"/>
      <c r="F145" s="160" t="s">
        <v>1531</v>
      </c>
      <c r="G145" s="34"/>
      <c r="H145" s="34"/>
      <c r="I145" s="161"/>
      <c r="J145" s="34"/>
      <c r="K145" s="34"/>
      <c r="L145" s="35"/>
      <c r="M145" s="162"/>
      <c r="N145" s="163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120</v>
      </c>
      <c r="AU145" s="19" t="s">
        <v>81</v>
      </c>
    </row>
    <row r="146" spans="1:65" s="2" customFormat="1" ht="21.75" customHeight="1">
      <c r="A146" s="34"/>
      <c r="B146" s="145"/>
      <c r="C146" s="146" t="s">
        <v>294</v>
      </c>
      <c r="D146" s="146" t="s">
        <v>184</v>
      </c>
      <c r="E146" s="147" t="s">
        <v>1533</v>
      </c>
      <c r="F146" s="148" t="s">
        <v>1534</v>
      </c>
      <c r="G146" s="149" t="s">
        <v>113</v>
      </c>
      <c r="H146" s="150">
        <v>47</v>
      </c>
      <c r="I146" s="151"/>
      <c r="J146" s="152">
        <f>ROUND(I146*H146,2)</f>
        <v>0</v>
      </c>
      <c r="K146" s="148" t="s">
        <v>188</v>
      </c>
      <c r="L146" s="35"/>
      <c r="M146" s="153" t="s">
        <v>3</v>
      </c>
      <c r="N146" s="154" t="s">
        <v>43</v>
      </c>
      <c r="O146" s="55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7" t="s">
        <v>189</v>
      </c>
      <c r="AT146" s="157" t="s">
        <v>184</v>
      </c>
      <c r="AU146" s="157" t="s">
        <v>81</v>
      </c>
      <c r="AY146" s="19" t="s">
        <v>182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79</v>
      </c>
      <c r="BK146" s="158">
        <f>ROUND(I146*H146,2)</f>
        <v>0</v>
      </c>
      <c r="BL146" s="19" t="s">
        <v>189</v>
      </c>
      <c r="BM146" s="157" t="s">
        <v>1535</v>
      </c>
    </row>
    <row r="147" spans="1:47" s="2" customFormat="1" ht="12">
      <c r="A147" s="34"/>
      <c r="B147" s="35"/>
      <c r="C147" s="34"/>
      <c r="D147" s="159" t="s">
        <v>120</v>
      </c>
      <c r="E147" s="34"/>
      <c r="F147" s="160" t="s">
        <v>1534</v>
      </c>
      <c r="G147" s="34"/>
      <c r="H147" s="34"/>
      <c r="I147" s="161"/>
      <c r="J147" s="34"/>
      <c r="K147" s="34"/>
      <c r="L147" s="35"/>
      <c r="M147" s="162"/>
      <c r="N147" s="163"/>
      <c r="O147" s="55"/>
      <c r="P147" s="55"/>
      <c r="Q147" s="55"/>
      <c r="R147" s="55"/>
      <c r="S147" s="55"/>
      <c r="T147" s="56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9" t="s">
        <v>120</v>
      </c>
      <c r="AU147" s="19" t="s">
        <v>81</v>
      </c>
    </row>
    <row r="148" spans="1:65" s="2" customFormat="1" ht="22.8">
      <c r="A148" s="34"/>
      <c r="B148" s="145"/>
      <c r="C148" s="146" t="s">
        <v>299</v>
      </c>
      <c r="D148" s="146" t="s">
        <v>184</v>
      </c>
      <c r="E148" s="147" t="s">
        <v>1536</v>
      </c>
      <c r="F148" s="148" t="s">
        <v>1537</v>
      </c>
      <c r="G148" s="149" t="s">
        <v>113</v>
      </c>
      <c r="H148" s="150">
        <v>41</v>
      </c>
      <c r="I148" s="151"/>
      <c r="J148" s="152">
        <f>ROUND(I148*H148,2)</f>
        <v>0</v>
      </c>
      <c r="K148" s="148" t="s">
        <v>188</v>
      </c>
      <c r="L148" s="35"/>
      <c r="M148" s="153" t="s">
        <v>3</v>
      </c>
      <c r="N148" s="154" t="s">
        <v>43</v>
      </c>
      <c r="O148" s="55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7" t="s">
        <v>189</v>
      </c>
      <c r="AT148" s="157" t="s">
        <v>184</v>
      </c>
      <c r="AU148" s="157" t="s">
        <v>81</v>
      </c>
      <c r="AY148" s="19" t="s">
        <v>182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79</v>
      </c>
      <c r="BK148" s="158">
        <f>ROUND(I148*H148,2)</f>
        <v>0</v>
      </c>
      <c r="BL148" s="19" t="s">
        <v>189</v>
      </c>
      <c r="BM148" s="157" t="s">
        <v>1538</v>
      </c>
    </row>
    <row r="149" spans="1:47" s="2" customFormat="1" ht="12">
      <c r="A149" s="34"/>
      <c r="B149" s="35"/>
      <c r="C149" s="34"/>
      <c r="D149" s="159" t="s">
        <v>120</v>
      </c>
      <c r="E149" s="34"/>
      <c r="F149" s="160" t="s">
        <v>1537</v>
      </c>
      <c r="G149" s="34"/>
      <c r="H149" s="34"/>
      <c r="I149" s="161"/>
      <c r="J149" s="34"/>
      <c r="K149" s="34"/>
      <c r="L149" s="35"/>
      <c r="M149" s="162"/>
      <c r="N149" s="163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120</v>
      </c>
      <c r="AU149" s="19" t="s">
        <v>81</v>
      </c>
    </row>
    <row r="150" spans="2:51" s="13" customFormat="1" ht="12">
      <c r="B150" s="164"/>
      <c r="D150" s="159" t="s">
        <v>191</v>
      </c>
      <c r="E150" s="165" t="s">
        <v>3</v>
      </c>
      <c r="F150" s="166" t="s">
        <v>1539</v>
      </c>
      <c r="H150" s="167">
        <v>41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1"/>
      <c r="AT150" s="165" t="s">
        <v>191</v>
      </c>
      <c r="AU150" s="165" t="s">
        <v>81</v>
      </c>
      <c r="AV150" s="13" t="s">
        <v>81</v>
      </c>
      <c r="AW150" s="13" t="s">
        <v>33</v>
      </c>
      <c r="AX150" s="13" t="s">
        <v>79</v>
      </c>
      <c r="AY150" s="165" t="s">
        <v>182</v>
      </c>
    </row>
    <row r="151" spans="1:65" s="2" customFormat="1" ht="22.8">
      <c r="A151" s="34"/>
      <c r="B151" s="145"/>
      <c r="C151" s="146" t="s">
        <v>304</v>
      </c>
      <c r="D151" s="146" t="s">
        <v>184</v>
      </c>
      <c r="E151" s="147" t="s">
        <v>1540</v>
      </c>
      <c r="F151" s="148" t="s">
        <v>1541</v>
      </c>
      <c r="G151" s="149" t="s">
        <v>113</v>
      </c>
      <c r="H151" s="150">
        <v>41</v>
      </c>
      <c r="I151" s="151"/>
      <c r="J151" s="152">
        <f>ROUND(I151*H151,2)</f>
        <v>0</v>
      </c>
      <c r="K151" s="148" t="s">
        <v>188</v>
      </c>
      <c r="L151" s="35"/>
      <c r="M151" s="153" t="s">
        <v>3</v>
      </c>
      <c r="N151" s="154" t="s">
        <v>43</v>
      </c>
      <c r="O151" s="55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7" t="s">
        <v>189</v>
      </c>
      <c r="AT151" s="157" t="s">
        <v>184</v>
      </c>
      <c r="AU151" s="157" t="s">
        <v>81</v>
      </c>
      <c r="AY151" s="19" t="s">
        <v>182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9" t="s">
        <v>79</v>
      </c>
      <c r="BK151" s="158">
        <f>ROUND(I151*H151,2)</f>
        <v>0</v>
      </c>
      <c r="BL151" s="19" t="s">
        <v>189</v>
      </c>
      <c r="BM151" s="157" t="s">
        <v>1542</v>
      </c>
    </row>
    <row r="152" spans="1:47" s="2" customFormat="1" ht="12">
      <c r="A152" s="34"/>
      <c r="B152" s="35"/>
      <c r="C152" s="34"/>
      <c r="D152" s="159" t="s">
        <v>120</v>
      </c>
      <c r="E152" s="34"/>
      <c r="F152" s="160" t="s">
        <v>1541</v>
      </c>
      <c r="G152" s="34"/>
      <c r="H152" s="34"/>
      <c r="I152" s="161"/>
      <c r="J152" s="34"/>
      <c r="K152" s="34"/>
      <c r="L152" s="35"/>
      <c r="M152" s="162"/>
      <c r="N152" s="163"/>
      <c r="O152" s="55"/>
      <c r="P152" s="55"/>
      <c r="Q152" s="55"/>
      <c r="R152" s="55"/>
      <c r="S152" s="55"/>
      <c r="T152" s="56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9" t="s">
        <v>120</v>
      </c>
      <c r="AU152" s="19" t="s">
        <v>81</v>
      </c>
    </row>
    <row r="153" spans="1:65" s="2" customFormat="1" ht="34.2">
      <c r="A153" s="34"/>
      <c r="B153" s="145"/>
      <c r="C153" s="146" t="s">
        <v>309</v>
      </c>
      <c r="D153" s="146" t="s">
        <v>184</v>
      </c>
      <c r="E153" s="147" t="s">
        <v>1543</v>
      </c>
      <c r="F153" s="148" t="s">
        <v>1544</v>
      </c>
      <c r="G153" s="149" t="s">
        <v>113</v>
      </c>
      <c r="H153" s="150">
        <v>41</v>
      </c>
      <c r="I153" s="151"/>
      <c r="J153" s="152">
        <f>ROUND(I153*H153,2)</f>
        <v>0</v>
      </c>
      <c r="K153" s="148" t="s">
        <v>188</v>
      </c>
      <c r="L153" s="35"/>
      <c r="M153" s="153" t="s">
        <v>3</v>
      </c>
      <c r="N153" s="154" t="s">
        <v>43</v>
      </c>
      <c r="O153" s="55"/>
      <c r="P153" s="155">
        <f>O153*H153</f>
        <v>0</v>
      </c>
      <c r="Q153" s="155">
        <v>0.08425</v>
      </c>
      <c r="R153" s="155">
        <f>Q153*H153</f>
        <v>3.45425</v>
      </c>
      <c r="S153" s="155">
        <v>0</v>
      </c>
      <c r="T153" s="15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7" t="s">
        <v>189</v>
      </c>
      <c r="AT153" s="157" t="s">
        <v>184</v>
      </c>
      <c r="AU153" s="157" t="s">
        <v>81</v>
      </c>
      <c r="AY153" s="19" t="s">
        <v>182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79</v>
      </c>
      <c r="BK153" s="158">
        <f>ROUND(I153*H153,2)</f>
        <v>0</v>
      </c>
      <c r="BL153" s="19" t="s">
        <v>189</v>
      </c>
      <c r="BM153" s="157" t="s">
        <v>1545</v>
      </c>
    </row>
    <row r="154" spans="1:47" s="2" customFormat="1" ht="28.8">
      <c r="A154" s="34"/>
      <c r="B154" s="35"/>
      <c r="C154" s="34"/>
      <c r="D154" s="159" t="s">
        <v>120</v>
      </c>
      <c r="E154" s="34"/>
      <c r="F154" s="160" t="s">
        <v>1546</v>
      </c>
      <c r="G154" s="34"/>
      <c r="H154" s="34"/>
      <c r="I154" s="161"/>
      <c r="J154" s="34"/>
      <c r="K154" s="34"/>
      <c r="L154" s="35"/>
      <c r="M154" s="162"/>
      <c r="N154" s="163"/>
      <c r="O154" s="55"/>
      <c r="P154" s="55"/>
      <c r="Q154" s="55"/>
      <c r="R154" s="55"/>
      <c r="S154" s="55"/>
      <c r="T154" s="56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9" t="s">
        <v>120</v>
      </c>
      <c r="AU154" s="19" t="s">
        <v>81</v>
      </c>
    </row>
    <row r="155" spans="1:65" s="2" customFormat="1" ht="16.5" customHeight="1">
      <c r="A155" s="34"/>
      <c r="B155" s="145"/>
      <c r="C155" s="180" t="s">
        <v>314</v>
      </c>
      <c r="D155" s="180" t="s">
        <v>232</v>
      </c>
      <c r="E155" s="181" t="s">
        <v>1547</v>
      </c>
      <c r="F155" s="182" t="s">
        <v>1548</v>
      </c>
      <c r="G155" s="183" t="s">
        <v>113</v>
      </c>
      <c r="H155" s="184">
        <v>43.05</v>
      </c>
      <c r="I155" s="185"/>
      <c r="J155" s="186">
        <f>ROUND(I155*H155,2)</f>
        <v>0</v>
      </c>
      <c r="K155" s="182" t="s">
        <v>188</v>
      </c>
      <c r="L155" s="187"/>
      <c r="M155" s="188" t="s">
        <v>3</v>
      </c>
      <c r="N155" s="189" t="s">
        <v>43</v>
      </c>
      <c r="O155" s="55"/>
      <c r="P155" s="155">
        <f>O155*H155</f>
        <v>0</v>
      </c>
      <c r="Q155" s="155">
        <v>0.13</v>
      </c>
      <c r="R155" s="155">
        <f>Q155*H155</f>
        <v>5.5965</v>
      </c>
      <c r="S155" s="155">
        <v>0</v>
      </c>
      <c r="T155" s="15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7" t="s">
        <v>223</v>
      </c>
      <c r="AT155" s="157" t="s">
        <v>232</v>
      </c>
      <c r="AU155" s="157" t="s">
        <v>81</v>
      </c>
      <c r="AY155" s="19" t="s">
        <v>182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9" t="s">
        <v>79</v>
      </c>
      <c r="BK155" s="158">
        <f>ROUND(I155*H155,2)</f>
        <v>0</v>
      </c>
      <c r="BL155" s="19" t="s">
        <v>189</v>
      </c>
      <c r="BM155" s="157" t="s">
        <v>1549</v>
      </c>
    </row>
    <row r="156" spans="1:47" s="2" customFormat="1" ht="12">
      <c r="A156" s="34"/>
      <c r="B156" s="35"/>
      <c r="C156" s="34"/>
      <c r="D156" s="159" t="s">
        <v>120</v>
      </c>
      <c r="E156" s="34"/>
      <c r="F156" s="160" t="s">
        <v>1548</v>
      </c>
      <c r="G156" s="34"/>
      <c r="H156" s="34"/>
      <c r="I156" s="161"/>
      <c r="J156" s="34"/>
      <c r="K156" s="34"/>
      <c r="L156" s="35"/>
      <c r="M156" s="162"/>
      <c r="N156" s="163"/>
      <c r="O156" s="55"/>
      <c r="P156" s="55"/>
      <c r="Q156" s="55"/>
      <c r="R156" s="55"/>
      <c r="S156" s="55"/>
      <c r="T156" s="56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9" t="s">
        <v>120</v>
      </c>
      <c r="AU156" s="19" t="s">
        <v>81</v>
      </c>
    </row>
    <row r="157" spans="2:51" s="13" customFormat="1" ht="12">
      <c r="B157" s="164"/>
      <c r="D157" s="159" t="s">
        <v>191</v>
      </c>
      <c r="E157" s="165" t="s">
        <v>3</v>
      </c>
      <c r="F157" s="166" t="s">
        <v>1550</v>
      </c>
      <c r="H157" s="167">
        <v>43.05</v>
      </c>
      <c r="I157" s="168"/>
      <c r="L157" s="164"/>
      <c r="M157" s="169"/>
      <c r="N157" s="170"/>
      <c r="O157" s="170"/>
      <c r="P157" s="170"/>
      <c r="Q157" s="170"/>
      <c r="R157" s="170"/>
      <c r="S157" s="170"/>
      <c r="T157" s="171"/>
      <c r="AT157" s="165" t="s">
        <v>191</v>
      </c>
      <c r="AU157" s="165" t="s">
        <v>81</v>
      </c>
      <c r="AV157" s="13" t="s">
        <v>81</v>
      </c>
      <c r="AW157" s="13" t="s">
        <v>33</v>
      </c>
      <c r="AX157" s="13" t="s">
        <v>79</v>
      </c>
      <c r="AY157" s="165" t="s">
        <v>182</v>
      </c>
    </row>
    <row r="158" spans="1:65" s="2" customFormat="1" ht="16.5" customHeight="1">
      <c r="A158" s="34"/>
      <c r="B158" s="145"/>
      <c r="C158" s="146" t="s">
        <v>319</v>
      </c>
      <c r="D158" s="146" t="s">
        <v>184</v>
      </c>
      <c r="E158" s="147" t="s">
        <v>1551</v>
      </c>
      <c r="F158" s="148" t="s">
        <v>1552</v>
      </c>
      <c r="G158" s="149" t="s">
        <v>113</v>
      </c>
      <c r="H158" s="150">
        <v>4.1</v>
      </c>
      <c r="I158" s="151"/>
      <c r="J158" s="152">
        <f>ROUND(I158*H158,2)</f>
        <v>0</v>
      </c>
      <c r="K158" s="148" t="s">
        <v>188</v>
      </c>
      <c r="L158" s="35"/>
      <c r="M158" s="153" t="s">
        <v>3</v>
      </c>
      <c r="N158" s="154" t="s">
        <v>43</v>
      </c>
      <c r="O158" s="55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7" t="s">
        <v>189</v>
      </c>
      <c r="AT158" s="157" t="s">
        <v>184</v>
      </c>
      <c r="AU158" s="157" t="s">
        <v>81</v>
      </c>
      <c r="AY158" s="19" t="s">
        <v>182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9" t="s">
        <v>79</v>
      </c>
      <c r="BK158" s="158">
        <f>ROUND(I158*H158,2)</f>
        <v>0</v>
      </c>
      <c r="BL158" s="19" t="s">
        <v>189</v>
      </c>
      <c r="BM158" s="157" t="s">
        <v>1553</v>
      </c>
    </row>
    <row r="159" spans="1:47" s="2" customFormat="1" ht="12">
      <c r="A159" s="34"/>
      <c r="B159" s="35"/>
      <c r="C159" s="34"/>
      <c r="D159" s="159" t="s">
        <v>120</v>
      </c>
      <c r="E159" s="34"/>
      <c r="F159" s="160" t="s">
        <v>1552</v>
      </c>
      <c r="G159" s="34"/>
      <c r="H159" s="34"/>
      <c r="I159" s="161"/>
      <c r="J159" s="34"/>
      <c r="K159" s="34"/>
      <c r="L159" s="35"/>
      <c r="M159" s="162"/>
      <c r="N159" s="163"/>
      <c r="O159" s="55"/>
      <c r="P159" s="55"/>
      <c r="Q159" s="55"/>
      <c r="R159" s="55"/>
      <c r="S159" s="55"/>
      <c r="T159" s="5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120</v>
      </c>
      <c r="AU159" s="19" t="s">
        <v>81</v>
      </c>
    </row>
    <row r="160" spans="1:65" s="2" customFormat="1" ht="34.2">
      <c r="A160" s="34"/>
      <c r="B160" s="145"/>
      <c r="C160" s="146" t="s">
        <v>324</v>
      </c>
      <c r="D160" s="146" t="s">
        <v>184</v>
      </c>
      <c r="E160" s="147" t="s">
        <v>1554</v>
      </c>
      <c r="F160" s="148" t="s">
        <v>1555</v>
      </c>
      <c r="G160" s="149" t="s">
        <v>113</v>
      </c>
      <c r="H160" s="150">
        <v>4.1</v>
      </c>
      <c r="I160" s="151"/>
      <c r="J160" s="152">
        <f>ROUND(I160*H160,2)</f>
        <v>0</v>
      </c>
      <c r="K160" s="148" t="s">
        <v>188</v>
      </c>
      <c r="L160" s="35"/>
      <c r="M160" s="153" t="s">
        <v>3</v>
      </c>
      <c r="N160" s="154" t="s">
        <v>43</v>
      </c>
      <c r="O160" s="55"/>
      <c r="P160" s="155">
        <f>O160*H160</f>
        <v>0</v>
      </c>
      <c r="Q160" s="155">
        <v>0.101</v>
      </c>
      <c r="R160" s="155">
        <f>Q160*H160</f>
        <v>0.41409999999999997</v>
      </c>
      <c r="S160" s="155">
        <v>0</v>
      </c>
      <c r="T160" s="15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7" t="s">
        <v>189</v>
      </c>
      <c r="AT160" s="157" t="s">
        <v>184</v>
      </c>
      <c r="AU160" s="157" t="s">
        <v>81</v>
      </c>
      <c r="AY160" s="19" t="s">
        <v>182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9" t="s">
        <v>79</v>
      </c>
      <c r="BK160" s="158">
        <f>ROUND(I160*H160,2)</f>
        <v>0</v>
      </c>
      <c r="BL160" s="19" t="s">
        <v>189</v>
      </c>
      <c r="BM160" s="157" t="s">
        <v>1556</v>
      </c>
    </row>
    <row r="161" spans="1:47" s="2" customFormat="1" ht="28.8">
      <c r="A161" s="34"/>
      <c r="B161" s="35"/>
      <c r="C161" s="34"/>
      <c r="D161" s="159" t="s">
        <v>120</v>
      </c>
      <c r="E161" s="34"/>
      <c r="F161" s="160" t="s">
        <v>1555</v>
      </c>
      <c r="G161" s="34"/>
      <c r="H161" s="34"/>
      <c r="I161" s="161"/>
      <c r="J161" s="34"/>
      <c r="K161" s="34"/>
      <c r="L161" s="35"/>
      <c r="M161" s="162"/>
      <c r="N161" s="163"/>
      <c r="O161" s="55"/>
      <c r="P161" s="55"/>
      <c r="Q161" s="55"/>
      <c r="R161" s="55"/>
      <c r="S161" s="55"/>
      <c r="T161" s="56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9" t="s">
        <v>120</v>
      </c>
      <c r="AU161" s="19" t="s">
        <v>81</v>
      </c>
    </row>
    <row r="162" spans="2:51" s="13" customFormat="1" ht="12">
      <c r="B162" s="164"/>
      <c r="D162" s="159" t="s">
        <v>191</v>
      </c>
      <c r="E162" s="165" t="s">
        <v>3</v>
      </c>
      <c r="F162" s="166" t="s">
        <v>1557</v>
      </c>
      <c r="H162" s="167">
        <v>4.1</v>
      </c>
      <c r="I162" s="168"/>
      <c r="L162" s="164"/>
      <c r="M162" s="169"/>
      <c r="N162" s="170"/>
      <c r="O162" s="170"/>
      <c r="P162" s="170"/>
      <c r="Q162" s="170"/>
      <c r="R162" s="170"/>
      <c r="S162" s="170"/>
      <c r="T162" s="171"/>
      <c r="AT162" s="165" t="s">
        <v>191</v>
      </c>
      <c r="AU162" s="165" t="s">
        <v>81</v>
      </c>
      <c r="AV162" s="13" t="s">
        <v>81</v>
      </c>
      <c r="AW162" s="13" t="s">
        <v>33</v>
      </c>
      <c r="AX162" s="13" t="s">
        <v>79</v>
      </c>
      <c r="AY162" s="165" t="s">
        <v>182</v>
      </c>
    </row>
    <row r="163" spans="1:65" s="2" customFormat="1" ht="16.5" customHeight="1">
      <c r="A163" s="34"/>
      <c r="B163" s="145"/>
      <c r="C163" s="180" t="s">
        <v>329</v>
      </c>
      <c r="D163" s="180" t="s">
        <v>232</v>
      </c>
      <c r="E163" s="181" t="s">
        <v>1558</v>
      </c>
      <c r="F163" s="182" t="s">
        <v>1559</v>
      </c>
      <c r="G163" s="183" t="s">
        <v>113</v>
      </c>
      <c r="H163" s="184">
        <v>4.223</v>
      </c>
      <c r="I163" s="185"/>
      <c r="J163" s="186">
        <f>ROUND(I163*H163,2)</f>
        <v>0</v>
      </c>
      <c r="K163" s="182" t="s">
        <v>188</v>
      </c>
      <c r="L163" s="187"/>
      <c r="M163" s="188" t="s">
        <v>3</v>
      </c>
      <c r="N163" s="189" t="s">
        <v>43</v>
      </c>
      <c r="O163" s="55"/>
      <c r="P163" s="155">
        <f>O163*H163</f>
        <v>0</v>
      </c>
      <c r="Q163" s="155">
        <v>0.108</v>
      </c>
      <c r="R163" s="155">
        <f>Q163*H163</f>
        <v>0.456084</v>
      </c>
      <c r="S163" s="155">
        <v>0</v>
      </c>
      <c r="T163" s="15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7" t="s">
        <v>223</v>
      </c>
      <c r="AT163" s="157" t="s">
        <v>232</v>
      </c>
      <c r="AU163" s="157" t="s">
        <v>81</v>
      </c>
      <c r="AY163" s="19" t="s">
        <v>182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9" t="s">
        <v>79</v>
      </c>
      <c r="BK163" s="158">
        <f>ROUND(I163*H163,2)</f>
        <v>0</v>
      </c>
      <c r="BL163" s="19" t="s">
        <v>189</v>
      </c>
      <c r="BM163" s="157" t="s">
        <v>1560</v>
      </c>
    </row>
    <row r="164" spans="1:47" s="2" customFormat="1" ht="12">
      <c r="A164" s="34"/>
      <c r="B164" s="35"/>
      <c r="C164" s="34"/>
      <c r="D164" s="159" t="s">
        <v>120</v>
      </c>
      <c r="E164" s="34"/>
      <c r="F164" s="160" t="s">
        <v>1559</v>
      </c>
      <c r="G164" s="34"/>
      <c r="H164" s="34"/>
      <c r="I164" s="161"/>
      <c r="J164" s="34"/>
      <c r="K164" s="34"/>
      <c r="L164" s="35"/>
      <c r="M164" s="162"/>
      <c r="N164" s="163"/>
      <c r="O164" s="55"/>
      <c r="P164" s="55"/>
      <c r="Q164" s="55"/>
      <c r="R164" s="55"/>
      <c r="S164" s="55"/>
      <c r="T164" s="56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9" t="s">
        <v>120</v>
      </c>
      <c r="AU164" s="19" t="s">
        <v>81</v>
      </c>
    </row>
    <row r="165" spans="2:51" s="13" customFormat="1" ht="12">
      <c r="B165" s="164"/>
      <c r="D165" s="159" t="s">
        <v>191</v>
      </c>
      <c r="E165" s="165" t="s">
        <v>3</v>
      </c>
      <c r="F165" s="166" t="s">
        <v>1561</v>
      </c>
      <c r="H165" s="167">
        <v>4.223</v>
      </c>
      <c r="I165" s="168"/>
      <c r="L165" s="164"/>
      <c r="M165" s="169"/>
      <c r="N165" s="170"/>
      <c r="O165" s="170"/>
      <c r="P165" s="170"/>
      <c r="Q165" s="170"/>
      <c r="R165" s="170"/>
      <c r="S165" s="170"/>
      <c r="T165" s="171"/>
      <c r="AT165" s="165" t="s">
        <v>191</v>
      </c>
      <c r="AU165" s="165" t="s">
        <v>81</v>
      </c>
      <c r="AV165" s="13" t="s">
        <v>81</v>
      </c>
      <c r="AW165" s="13" t="s">
        <v>33</v>
      </c>
      <c r="AX165" s="13" t="s">
        <v>79</v>
      </c>
      <c r="AY165" s="165" t="s">
        <v>182</v>
      </c>
    </row>
    <row r="166" spans="2:63" s="12" customFormat="1" ht="22.95" customHeight="1">
      <c r="B166" s="132"/>
      <c r="D166" s="133" t="s">
        <v>71</v>
      </c>
      <c r="E166" s="143" t="s">
        <v>227</v>
      </c>
      <c r="F166" s="143" t="s">
        <v>1562</v>
      </c>
      <c r="I166" s="135"/>
      <c r="J166" s="144">
        <f>BK166</f>
        <v>0</v>
      </c>
      <c r="L166" s="132"/>
      <c r="M166" s="137"/>
      <c r="N166" s="138"/>
      <c r="O166" s="138"/>
      <c r="P166" s="139">
        <f>SUM(P167:P179)</f>
        <v>0</v>
      </c>
      <c r="Q166" s="138"/>
      <c r="R166" s="139">
        <f>SUM(R167:R179)</f>
        <v>24.5918091</v>
      </c>
      <c r="S166" s="138"/>
      <c r="T166" s="140">
        <f>SUM(T167:T179)</f>
        <v>0</v>
      </c>
      <c r="AR166" s="133" t="s">
        <v>79</v>
      </c>
      <c r="AT166" s="141" t="s">
        <v>71</v>
      </c>
      <c r="AU166" s="141" t="s">
        <v>79</v>
      </c>
      <c r="AY166" s="133" t="s">
        <v>182</v>
      </c>
      <c r="BK166" s="142">
        <f>SUM(BK167:BK179)</f>
        <v>0</v>
      </c>
    </row>
    <row r="167" spans="1:65" s="2" customFormat="1" ht="22.8">
      <c r="A167" s="34"/>
      <c r="B167" s="145"/>
      <c r="C167" s="146" t="s">
        <v>336</v>
      </c>
      <c r="D167" s="146" t="s">
        <v>184</v>
      </c>
      <c r="E167" s="147" t="s">
        <v>1563</v>
      </c>
      <c r="F167" s="148" t="s">
        <v>1564</v>
      </c>
      <c r="G167" s="149" t="s">
        <v>117</v>
      </c>
      <c r="H167" s="150">
        <v>34.1</v>
      </c>
      <c r="I167" s="151"/>
      <c r="J167" s="152">
        <f>ROUND(I167*H167,2)</f>
        <v>0</v>
      </c>
      <c r="K167" s="148" t="s">
        <v>188</v>
      </c>
      <c r="L167" s="35"/>
      <c r="M167" s="153" t="s">
        <v>3</v>
      </c>
      <c r="N167" s="154" t="s">
        <v>43</v>
      </c>
      <c r="O167" s="55"/>
      <c r="P167" s="155">
        <f>O167*H167</f>
        <v>0</v>
      </c>
      <c r="Q167" s="155">
        <v>0.1554</v>
      </c>
      <c r="R167" s="155">
        <f>Q167*H167</f>
        <v>5.29914</v>
      </c>
      <c r="S167" s="155">
        <v>0</v>
      </c>
      <c r="T167" s="15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7" t="s">
        <v>189</v>
      </c>
      <c r="AT167" s="157" t="s">
        <v>184</v>
      </c>
      <c r="AU167" s="157" t="s">
        <v>81</v>
      </c>
      <c r="AY167" s="19" t="s">
        <v>182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9" t="s">
        <v>79</v>
      </c>
      <c r="BK167" s="158">
        <f>ROUND(I167*H167,2)</f>
        <v>0</v>
      </c>
      <c r="BL167" s="19" t="s">
        <v>189</v>
      </c>
      <c r="BM167" s="157" t="s">
        <v>1565</v>
      </c>
    </row>
    <row r="168" spans="1:47" s="2" customFormat="1" ht="19.2">
      <c r="A168" s="34"/>
      <c r="B168" s="35"/>
      <c r="C168" s="34"/>
      <c r="D168" s="159" t="s">
        <v>120</v>
      </c>
      <c r="E168" s="34"/>
      <c r="F168" s="160" t="s">
        <v>1564</v>
      </c>
      <c r="G168" s="34"/>
      <c r="H168" s="34"/>
      <c r="I168" s="161"/>
      <c r="J168" s="34"/>
      <c r="K168" s="34"/>
      <c r="L168" s="35"/>
      <c r="M168" s="162"/>
      <c r="N168" s="163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120</v>
      </c>
      <c r="AU168" s="19" t="s">
        <v>81</v>
      </c>
    </row>
    <row r="169" spans="2:51" s="13" customFormat="1" ht="12">
      <c r="B169" s="164"/>
      <c r="D169" s="159" t="s">
        <v>191</v>
      </c>
      <c r="E169" s="165" t="s">
        <v>3</v>
      </c>
      <c r="F169" s="166" t="s">
        <v>1566</v>
      </c>
      <c r="H169" s="167">
        <v>34.1</v>
      </c>
      <c r="I169" s="168"/>
      <c r="L169" s="164"/>
      <c r="M169" s="169"/>
      <c r="N169" s="170"/>
      <c r="O169" s="170"/>
      <c r="P169" s="170"/>
      <c r="Q169" s="170"/>
      <c r="R169" s="170"/>
      <c r="S169" s="170"/>
      <c r="T169" s="171"/>
      <c r="AT169" s="165" t="s">
        <v>191</v>
      </c>
      <c r="AU169" s="165" t="s">
        <v>81</v>
      </c>
      <c r="AV169" s="13" t="s">
        <v>81</v>
      </c>
      <c r="AW169" s="13" t="s">
        <v>33</v>
      </c>
      <c r="AX169" s="13" t="s">
        <v>79</v>
      </c>
      <c r="AY169" s="165" t="s">
        <v>182</v>
      </c>
    </row>
    <row r="170" spans="1:65" s="2" customFormat="1" ht="16.5" customHeight="1">
      <c r="A170" s="34"/>
      <c r="B170" s="145"/>
      <c r="C170" s="180" t="s">
        <v>341</v>
      </c>
      <c r="D170" s="180" t="s">
        <v>232</v>
      </c>
      <c r="E170" s="181" t="s">
        <v>1567</v>
      </c>
      <c r="F170" s="182" t="s">
        <v>1568</v>
      </c>
      <c r="G170" s="183" t="s">
        <v>117</v>
      </c>
      <c r="H170" s="184">
        <v>34.1</v>
      </c>
      <c r="I170" s="185"/>
      <c r="J170" s="186">
        <f>ROUND(I170*H170,2)</f>
        <v>0</v>
      </c>
      <c r="K170" s="182" t="s">
        <v>188</v>
      </c>
      <c r="L170" s="187"/>
      <c r="M170" s="188" t="s">
        <v>3</v>
      </c>
      <c r="N170" s="189" t="s">
        <v>43</v>
      </c>
      <c r="O170" s="55"/>
      <c r="P170" s="155">
        <f>O170*H170</f>
        <v>0</v>
      </c>
      <c r="Q170" s="155">
        <v>0.102</v>
      </c>
      <c r="R170" s="155">
        <f>Q170*H170</f>
        <v>3.4781999999999997</v>
      </c>
      <c r="S170" s="155">
        <v>0</v>
      </c>
      <c r="T170" s="15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7" t="s">
        <v>223</v>
      </c>
      <c r="AT170" s="157" t="s">
        <v>232</v>
      </c>
      <c r="AU170" s="157" t="s">
        <v>81</v>
      </c>
      <c r="AY170" s="19" t="s">
        <v>182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9" t="s">
        <v>79</v>
      </c>
      <c r="BK170" s="158">
        <f>ROUND(I170*H170,2)</f>
        <v>0</v>
      </c>
      <c r="BL170" s="19" t="s">
        <v>189</v>
      </c>
      <c r="BM170" s="157" t="s">
        <v>1569</v>
      </c>
    </row>
    <row r="171" spans="1:47" s="2" customFormat="1" ht="12">
      <c r="A171" s="34"/>
      <c r="B171" s="35"/>
      <c r="C171" s="34"/>
      <c r="D171" s="159" t="s">
        <v>120</v>
      </c>
      <c r="E171" s="34"/>
      <c r="F171" s="160" t="s">
        <v>1568</v>
      </c>
      <c r="G171" s="34"/>
      <c r="H171" s="34"/>
      <c r="I171" s="161"/>
      <c r="J171" s="34"/>
      <c r="K171" s="34"/>
      <c r="L171" s="35"/>
      <c r="M171" s="162"/>
      <c r="N171" s="163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120</v>
      </c>
      <c r="AU171" s="19" t="s">
        <v>81</v>
      </c>
    </row>
    <row r="172" spans="1:65" s="2" customFormat="1" ht="16.5" customHeight="1">
      <c r="A172" s="34"/>
      <c r="B172" s="145"/>
      <c r="C172" s="146" t="s">
        <v>347</v>
      </c>
      <c r="D172" s="146" t="s">
        <v>184</v>
      </c>
      <c r="E172" s="147" t="s">
        <v>1570</v>
      </c>
      <c r="F172" s="148" t="s">
        <v>1571</v>
      </c>
      <c r="G172" s="149" t="s">
        <v>122</v>
      </c>
      <c r="H172" s="150">
        <v>5.115</v>
      </c>
      <c r="I172" s="151"/>
      <c r="J172" s="152">
        <f>ROUND(I172*H172,2)</f>
        <v>0</v>
      </c>
      <c r="K172" s="148" t="s">
        <v>188</v>
      </c>
      <c r="L172" s="35"/>
      <c r="M172" s="153" t="s">
        <v>3</v>
      </c>
      <c r="N172" s="154" t="s">
        <v>43</v>
      </c>
      <c r="O172" s="55"/>
      <c r="P172" s="155">
        <f>O172*H172</f>
        <v>0</v>
      </c>
      <c r="Q172" s="155">
        <v>2.25634</v>
      </c>
      <c r="R172" s="155">
        <f>Q172*H172</f>
        <v>11.541179099999999</v>
      </c>
      <c r="S172" s="155">
        <v>0</v>
      </c>
      <c r="T172" s="15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7" t="s">
        <v>189</v>
      </c>
      <c r="AT172" s="157" t="s">
        <v>184</v>
      </c>
      <c r="AU172" s="157" t="s">
        <v>81</v>
      </c>
      <c r="AY172" s="19" t="s">
        <v>182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79</v>
      </c>
      <c r="BK172" s="158">
        <f>ROUND(I172*H172,2)</f>
        <v>0</v>
      </c>
      <c r="BL172" s="19" t="s">
        <v>189</v>
      </c>
      <c r="BM172" s="157" t="s">
        <v>1572</v>
      </c>
    </row>
    <row r="173" spans="1:47" s="2" customFormat="1" ht="12">
      <c r="A173" s="34"/>
      <c r="B173" s="35"/>
      <c r="C173" s="34"/>
      <c r="D173" s="159" t="s">
        <v>120</v>
      </c>
      <c r="E173" s="34"/>
      <c r="F173" s="160" t="s">
        <v>1571</v>
      </c>
      <c r="G173" s="34"/>
      <c r="H173" s="34"/>
      <c r="I173" s="161"/>
      <c r="J173" s="34"/>
      <c r="K173" s="34"/>
      <c r="L173" s="35"/>
      <c r="M173" s="162"/>
      <c r="N173" s="163"/>
      <c r="O173" s="55"/>
      <c r="P173" s="55"/>
      <c r="Q173" s="55"/>
      <c r="R173" s="55"/>
      <c r="S173" s="55"/>
      <c r="T173" s="56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9" t="s">
        <v>120</v>
      </c>
      <c r="AU173" s="19" t="s">
        <v>81</v>
      </c>
    </row>
    <row r="174" spans="2:51" s="13" customFormat="1" ht="12">
      <c r="B174" s="164"/>
      <c r="D174" s="159" t="s">
        <v>191</v>
      </c>
      <c r="E174" s="165" t="s">
        <v>3</v>
      </c>
      <c r="F174" s="166" t="s">
        <v>1573</v>
      </c>
      <c r="H174" s="167">
        <v>5.115</v>
      </c>
      <c r="I174" s="168"/>
      <c r="L174" s="164"/>
      <c r="M174" s="169"/>
      <c r="N174" s="170"/>
      <c r="O174" s="170"/>
      <c r="P174" s="170"/>
      <c r="Q174" s="170"/>
      <c r="R174" s="170"/>
      <c r="S174" s="170"/>
      <c r="T174" s="171"/>
      <c r="AT174" s="165" t="s">
        <v>191</v>
      </c>
      <c r="AU174" s="165" t="s">
        <v>81</v>
      </c>
      <c r="AV174" s="13" t="s">
        <v>81</v>
      </c>
      <c r="AW174" s="13" t="s">
        <v>33</v>
      </c>
      <c r="AX174" s="13" t="s">
        <v>79</v>
      </c>
      <c r="AY174" s="165" t="s">
        <v>182</v>
      </c>
    </row>
    <row r="175" spans="1:65" s="2" customFormat="1" ht="22.8">
      <c r="A175" s="34"/>
      <c r="B175" s="145"/>
      <c r="C175" s="146" t="s">
        <v>355</v>
      </c>
      <c r="D175" s="146" t="s">
        <v>184</v>
      </c>
      <c r="E175" s="147" t="s">
        <v>1574</v>
      </c>
      <c r="F175" s="148" t="s">
        <v>1575</v>
      </c>
      <c r="G175" s="149" t="s">
        <v>117</v>
      </c>
      <c r="H175" s="150">
        <v>34.2</v>
      </c>
      <c r="I175" s="151"/>
      <c r="J175" s="152">
        <f>ROUND(I175*H175,2)</f>
        <v>0</v>
      </c>
      <c r="K175" s="148" t="s">
        <v>188</v>
      </c>
      <c r="L175" s="35"/>
      <c r="M175" s="153" t="s">
        <v>3</v>
      </c>
      <c r="N175" s="154" t="s">
        <v>43</v>
      </c>
      <c r="O175" s="55"/>
      <c r="P175" s="155">
        <f>O175*H175</f>
        <v>0</v>
      </c>
      <c r="Q175" s="155">
        <v>0.10095</v>
      </c>
      <c r="R175" s="155">
        <f>Q175*H175</f>
        <v>3.45249</v>
      </c>
      <c r="S175" s="155">
        <v>0</v>
      </c>
      <c r="T175" s="15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7" t="s">
        <v>189</v>
      </c>
      <c r="AT175" s="157" t="s">
        <v>184</v>
      </c>
      <c r="AU175" s="157" t="s">
        <v>81</v>
      </c>
      <c r="AY175" s="19" t="s">
        <v>182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9" t="s">
        <v>79</v>
      </c>
      <c r="BK175" s="158">
        <f>ROUND(I175*H175,2)</f>
        <v>0</v>
      </c>
      <c r="BL175" s="19" t="s">
        <v>189</v>
      </c>
      <c r="BM175" s="157" t="s">
        <v>1576</v>
      </c>
    </row>
    <row r="176" spans="1:47" s="2" customFormat="1" ht="19.2">
      <c r="A176" s="34"/>
      <c r="B176" s="35"/>
      <c r="C176" s="34"/>
      <c r="D176" s="159" t="s">
        <v>120</v>
      </c>
      <c r="E176" s="34"/>
      <c r="F176" s="160" t="s">
        <v>1575</v>
      </c>
      <c r="G176" s="34"/>
      <c r="H176" s="34"/>
      <c r="I176" s="161"/>
      <c r="J176" s="34"/>
      <c r="K176" s="34"/>
      <c r="L176" s="35"/>
      <c r="M176" s="162"/>
      <c r="N176" s="163"/>
      <c r="O176" s="55"/>
      <c r="P176" s="55"/>
      <c r="Q176" s="55"/>
      <c r="R176" s="55"/>
      <c r="S176" s="55"/>
      <c r="T176" s="56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9" t="s">
        <v>120</v>
      </c>
      <c r="AU176" s="19" t="s">
        <v>81</v>
      </c>
    </row>
    <row r="177" spans="2:51" s="13" customFormat="1" ht="12">
      <c r="B177" s="164"/>
      <c r="D177" s="159" t="s">
        <v>191</v>
      </c>
      <c r="E177" s="165" t="s">
        <v>3</v>
      </c>
      <c r="F177" s="166" t="s">
        <v>1577</v>
      </c>
      <c r="H177" s="167">
        <v>34.2</v>
      </c>
      <c r="I177" s="168"/>
      <c r="L177" s="164"/>
      <c r="M177" s="169"/>
      <c r="N177" s="170"/>
      <c r="O177" s="170"/>
      <c r="P177" s="170"/>
      <c r="Q177" s="170"/>
      <c r="R177" s="170"/>
      <c r="S177" s="170"/>
      <c r="T177" s="171"/>
      <c r="AT177" s="165" t="s">
        <v>191</v>
      </c>
      <c r="AU177" s="165" t="s">
        <v>81</v>
      </c>
      <c r="AV177" s="13" t="s">
        <v>81</v>
      </c>
      <c r="AW177" s="13" t="s">
        <v>33</v>
      </c>
      <c r="AX177" s="13" t="s">
        <v>79</v>
      </c>
      <c r="AY177" s="165" t="s">
        <v>182</v>
      </c>
    </row>
    <row r="178" spans="1:65" s="2" customFormat="1" ht="16.5" customHeight="1">
      <c r="A178" s="34"/>
      <c r="B178" s="145"/>
      <c r="C178" s="180" t="s">
        <v>360</v>
      </c>
      <c r="D178" s="180" t="s">
        <v>232</v>
      </c>
      <c r="E178" s="181" t="s">
        <v>1578</v>
      </c>
      <c r="F178" s="182" t="s">
        <v>1579</v>
      </c>
      <c r="G178" s="183" t="s">
        <v>117</v>
      </c>
      <c r="H178" s="184">
        <v>34.2</v>
      </c>
      <c r="I178" s="185"/>
      <c r="J178" s="186">
        <f>ROUND(I178*H178,2)</f>
        <v>0</v>
      </c>
      <c r="K178" s="182" t="s">
        <v>188</v>
      </c>
      <c r="L178" s="187"/>
      <c r="M178" s="188" t="s">
        <v>3</v>
      </c>
      <c r="N178" s="189" t="s">
        <v>43</v>
      </c>
      <c r="O178" s="55"/>
      <c r="P178" s="155">
        <f>O178*H178</f>
        <v>0</v>
      </c>
      <c r="Q178" s="155">
        <v>0.024</v>
      </c>
      <c r="R178" s="155">
        <f>Q178*H178</f>
        <v>0.8208000000000001</v>
      </c>
      <c r="S178" s="155">
        <v>0</v>
      </c>
      <c r="T178" s="15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7" t="s">
        <v>223</v>
      </c>
      <c r="AT178" s="157" t="s">
        <v>232</v>
      </c>
      <c r="AU178" s="157" t="s">
        <v>81</v>
      </c>
      <c r="AY178" s="19" t="s">
        <v>182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9" t="s">
        <v>79</v>
      </c>
      <c r="BK178" s="158">
        <f>ROUND(I178*H178,2)</f>
        <v>0</v>
      </c>
      <c r="BL178" s="19" t="s">
        <v>189</v>
      </c>
      <c r="BM178" s="157" t="s">
        <v>1580</v>
      </c>
    </row>
    <row r="179" spans="1:47" s="2" customFormat="1" ht="12">
      <c r="A179" s="34"/>
      <c r="B179" s="35"/>
      <c r="C179" s="34"/>
      <c r="D179" s="159" t="s">
        <v>120</v>
      </c>
      <c r="E179" s="34"/>
      <c r="F179" s="160" t="s">
        <v>1579</v>
      </c>
      <c r="G179" s="34"/>
      <c r="H179" s="34"/>
      <c r="I179" s="161"/>
      <c r="J179" s="34"/>
      <c r="K179" s="34"/>
      <c r="L179" s="35"/>
      <c r="M179" s="162"/>
      <c r="N179" s="163"/>
      <c r="O179" s="55"/>
      <c r="P179" s="55"/>
      <c r="Q179" s="55"/>
      <c r="R179" s="55"/>
      <c r="S179" s="55"/>
      <c r="T179" s="56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9" t="s">
        <v>120</v>
      </c>
      <c r="AU179" s="19" t="s">
        <v>81</v>
      </c>
    </row>
    <row r="180" spans="2:63" s="12" customFormat="1" ht="22.95" customHeight="1">
      <c r="B180" s="132"/>
      <c r="D180" s="133" t="s">
        <v>71</v>
      </c>
      <c r="E180" s="143" t="s">
        <v>632</v>
      </c>
      <c r="F180" s="143" t="s">
        <v>633</v>
      </c>
      <c r="I180" s="135"/>
      <c r="J180" s="144">
        <f>BK180</f>
        <v>0</v>
      </c>
      <c r="L180" s="132"/>
      <c r="M180" s="137"/>
      <c r="N180" s="138"/>
      <c r="O180" s="138"/>
      <c r="P180" s="139">
        <f>SUM(P181:P182)</f>
        <v>0</v>
      </c>
      <c r="Q180" s="138"/>
      <c r="R180" s="139">
        <f>SUM(R181:R182)</f>
        <v>0</v>
      </c>
      <c r="S180" s="138"/>
      <c r="T180" s="140">
        <f>SUM(T181:T182)</f>
        <v>0</v>
      </c>
      <c r="AR180" s="133" t="s">
        <v>79</v>
      </c>
      <c r="AT180" s="141" t="s">
        <v>71</v>
      </c>
      <c r="AU180" s="141" t="s">
        <v>79</v>
      </c>
      <c r="AY180" s="133" t="s">
        <v>182</v>
      </c>
      <c r="BK180" s="142">
        <f>SUM(BK181:BK182)</f>
        <v>0</v>
      </c>
    </row>
    <row r="181" spans="1:65" s="2" customFormat="1" ht="22.8">
      <c r="A181" s="34"/>
      <c r="B181" s="145"/>
      <c r="C181" s="146" t="s">
        <v>365</v>
      </c>
      <c r="D181" s="146" t="s">
        <v>184</v>
      </c>
      <c r="E181" s="147" t="s">
        <v>1581</v>
      </c>
      <c r="F181" s="148" t="s">
        <v>1582</v>
      </c>
      <c r="G181" s="149" t="s">
        <v>233</v>
      </c>
      <c r="H181" s="150">
        <v>35.486</v>
      </c>
      <c r="I181" s="151"/>
      <c r="J181" s="152">
        <f>ROUND(I181*H181,2)</f>
        <v>0</v>
      </c>
      <c r="K181" s="148" t="s">
        <v>188</v>
      </c>
      <c r="L181" s="35"/>
      <c r="M181" s="153" t="s">
        <v>3</v>
      </c>
      <c r="N181" s="154" t="s">
        <v>43</v>
      </c>
      <c r="O181" s="55"/>
      <c r="P181" s="155">
        <f>O181*H181</f>
        <v>0</v>
      </c>
      <c r="Q181" s="155">
        <v>0</v>
      </c>
      <c r="R181" s="155">
        <f>Q181*H181</f>
        <v>0</v>
      </c>
      <c r="S181" s="155">
        <v>0</v>
      </c>
      <c r="T181" s="15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7" t="s">
        <v>189</v>
      </c>
      <c r="AT181" s="157" t="s">
        <v>184</v>
      </c>
      <c r="AU181" s="157" t="s">
        <v>81</v>
      </c>
      <c r="AY181" s="19" t="s">
        <v>182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9" t="s">
        <v>79</v>
      </c>
      <c r="BK181" s="158">
        <f>ROUND(I181*H181,2)</f>
        <v>0</v>
      </c>
      <c r="BL181" s="19" t="s">
        <v>189</v>
      </c>
      <c r="BM181" s="157" t="s">
        <v>1583</v>
      </c>
    </row>
    <row r="182" spans="1:47" s="2" customFormat="1" ht="19.2">
      <c r="A182" s="34"/>
      <c r="B182" s="35"/>
      <c r="C182" s="34"/>
      <c r="D182" s="159" t="s">
        <v>120</v>
      </c>
      <c r="E182" s="34"/>
      <c r="F182" s="160" t="s">
        <v>1582</v>
      </c>
      <c r="G182" s="34"/>
      <c r="H182" s="34"/>
      <c r="I182" s="161"/>
      <c r="J182" s="34"/>
      <c r="K182" s="34"/>
      <c r="L182" s="35"/>
      <c r="M182" s="202"/>
      <c r="N182" s="203"/>
      <c r="O182" s="204"/>
      <c r="P182" s="204"/>
      <c r="Q182" s="204"/>
      <c r="R182" s="204"/>
      <c r="S182" s="204"/>
      <c r="T182" s="20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9" t="s">
        <v>120</v>
      </c>
      <c r="AU182" s="19" t="s">
        <v>81</v>
      </c>
    </row>
    <row r="183" spans="1:31" s="2" customFormat="1" ht="6.9" customHeight="1">
      <c r="A183" s="34"/>
      <c r="B183" s="44"/>
      <c r="C183" s="45"/>
      <c r="D183" s="45"/>
      <c r="E183" s="45"/>
      <c r="F183" s="45"/>
      <c r="G183" s="45"/>
      <c r="H183" s="45"/>
      <c r="I183" s="45"/>
      <c r="J183" s="45"/>
      <c r="K183" s="45"/>
      <c r="L183" s="35"/>
      <c r="M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</sheetData>
  <autoFilter ref="C89:K182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5"/>
  <sheetViews>
    <sheetView showGridLines="0" workbookViewId="0" topLeftCell="A154">
      <selection activeCell="E172" sqref="E17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365" t="s">
        <v>6</v>
      </c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9" t="s">
        <v>94</v>
      </c>
      <c r="AZ2" s="95" t="s">
        <v>49</v>
      </c>
      <c r="BA2" s="95" t="s">
        <v>1584</v>
      </c>
      <c r="BB2" s="95" t="s">
        <v>122</v>
      </c>
      <c r="BC2" s="95" t="s">
        <v>1585</v>
      </c>
      <c r="BD2" s="95" t="s">
        <v>81</v>
      </c>
    </row>
    <row r="3" spans="2:5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  <c r="AZ3" s="95" t="s">
        <v>129</v>
      </c>
      <c r="BA3" s="95" t="s">
        <v>1586</v>
      </c>
      <c r="BB3" s="95" t="s">
        <v>122</v>
      </c>
      <c r="BC3" s="95" t="s">
        <v>1587</v>
      </c>
      <c r="BD3" s="95" t="s">
        <v>81</v>
      </c>
    </row>
    <row r="4" spans="2:46" s="1" customFormat="1" ht="24.9" customHeight="1">
      <c r="B4" s="22"/>
      <c r="D4" s="23" t="s">
        <v>119</v>
      </c>
      <c r="L4" s="22"/>
      <c r="M4" s="96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401" t="str">
        <f>'Rekapitulace stavby'!K6</f>
        <v>Branná, odkanalizování obce - ČOV a kanalizace - etapa 1a</v>
      </c>
      <c r="F7" s="402"/>
      <c r="G7" s="402"/>
      <c r="H7" s="402"/>
      <c r="L7" s="22"/>
    </row>
    <row r="8" spans="2:12" s="1" customFormat="1" ht="12" customHeight="1">
      <c r="B8" s="22"/>
      <c r="D8" s="29" t="s">
        <v>132</v>
      </c>
      <c r="L8" s="22"/>
    </row>
    <row r="9" spans="1:31" s="2" customFormat="1" ht="16.5" customHeight="1">
      <c r="A9" s="34"/>
      <c r="B9" s="35"/>
      <c r="C9" s="34"/>
      <c r="D9" s="34"/>
      <c r="E9" s="401" t="s">
        <v>133</v>
      </c>
      <c r="F9" s="400"/>
      <c r="G9" s="400"/>
      <c r="H9" s="400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134</v>
      </c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93" t="s">
        <v>1588</v>
      </c>
      <c r="F11" s="400"/>
      <c r="G11" s="400"/>
      <c r="H11" s="400"/>
      <c r="I11" s="34"/>
      <c r="J11" s="34"/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20. 8. 2019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5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403" t="str">
        <f>'Rekapitulace stavby'!E14</f>
        <v>Vyplň údaj</v>
      </c>
      <c r="F20" s="385"/>
      <c r="G20" s="385"/>
      <c r="H20" s="385"/>
      <c r="I20" s="29" t="s">
        <v>28</v>
      </c>
      <c r="J20" s="30" t="str">
        <f>'Rekapitulace stavby'!AN14</f>
        <v>Vyplň údaj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35</v>
      </c>
      <c r="F26" s="34"/>
      <c r="G26" s="34"/>
      <c r="H26" s="34"/>
      <c r="I26" s="29" t="s">
        <v>28</v>
      </c>
      <c r="J26" s="27" t="s">
        <v>3</v>
      </c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7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8"/>
      <c r="B29" s="99"/>
      <c r="C29" s="98"/>
      <c r="D29" s="98"/>
      <c r="E29" s="389" t="s">
        <v>3</v>
      </c>
      <c r="F29" s="389"/>
      <c r="G29" s="389"/>
      <c r="H29" s="389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1" t="s">
        <v>38</v>
      </c>
      <c r="E32" s="34"/>
      <c r="F32" s="34"/>
      <c r="G32" s="34"/>
      <c r="H32" s="34"/>
      <c r="I32" s="34"/>
      <c r="J32" s="68">
        <f>ROUND(J94,2)</f>
        <v>0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5"/>
      <c r="C35" s="34"/>
      <c r="D35" s="102" t="s">
        <v>42</v>
      </c>
      <c r="E35" s="29" t="s">
        <v>43</v>
      </c>
      <c r="F35" s="103">
        <f>ROUND((SUM(BE94:BE164)),2)</f>
        <v>0</v>
      </c>
      <c r="G35" s="34"/>
      <c r="H35" s="34"/>
      <c r="I35" s="104">
        <v>0.21</v>
      </c>
      <c r="J35" s="103">
        <f>ROUND(((SUM(BE94:BE164))*I35),2)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5"/>
      <c r="C36" s="34"/>
      <c r="D36" s="34"/>
      <c r="E36" s="29" t="s">
        <v>44</v>
      </c>
      <c r="F36" s="103">
        <f>ROUND((SUM(BF94:BF164)),2)</f>
        <v>0</v>
      </c>
      <c r="G36" s="34"/>
      <c r="H36" s="34"/>
      <c r="I36" s="104">
        <v>0.15</v>
      </c>
      <c r="J36" s="103">
        <f>ROUND(((SUM(BF94:BF164))*I36),2)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45</v>
      </c>
      <c r="F37" s="103">
        <f>ROUND((SUM(BG94:BG164)),2)</f>
        <v>0</v>
      </c>
      <c r="G37" s="34"/>
      <c r="H37" s="34"/>
      <c r="I37" s="104">
        <v>0.21</v>
      </c>
      <c r="J37" s="103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5"/>
      <c r="C38" s="34"/>
      <c r="D38" s="34"/>
      <c r="E38" s="29" t="s">
        <v>46</v>
      </c>
      <c r="F38" s="103">
        <f>ROUND((SUM(BH94:BH164)),2)</f>
        <v>0</v>
      </c>
      <c r="G38" s="34"/>
      <c r="H38" s="34"/>
      <c r="I38" s="104">
        <v>0.15</v>
      </c>
      <c r="J38" s="103">
        <f>0</f>
        <v>0</v>
      </c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5"/>
      <c r="C39" s="34"/>
      <c r="D39" s="34"/>
      <c r="E39" s="29" t="s">
        <v>47</v>
      </c>
      <c r="F39" s="103">
        <f>ROUND((SUM(BI94:BI164)),2)</f>
        <v>0</v>
      </c>
      <c r="G39" s="34"/>
      <c r="H39" s="34"/>
      <c r="I39" s="104">
        <v>0</v>
      </c>
      <c r="J39" s="103">
        <f>0</f>
        <v>0</v>
      </c>
      <c r="K39" s="34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5"/>
      <c r="D41" s="106" t="s">
        <v>48</v>
      </c>
      <c r="E41" s="57"/>
      <c r="F41" s="57"/>
      <c r="G41" s="107" t="s">
        <v>49</v>
      </c>
      <c r="H41" s="108" t="s">
        <v>50</v>
      </c>
      <c r="I41" s="57"/>
      <c r="J41" s="109">
        <f>SUM(J32:J39)</f>
        <v>0</v>
      </c>
      <c r="K41" s="110"/>
      <c r="L41" s="97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7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" customHeight="1">
      <c r="A47" s="34"/>
      <c r="B47" s="35"/>
      <c r="C47" s="23" t="s">
        <v>136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401" t="str">
        <f>E7</f>
        <v>Branná, odkanalizování obce - ČOV a kanalizace - etapa 1a</v>
      </c>
      <c r="F50" s="402"/>
      <c r="G50" s="402"/>
      <c r="H50" s="402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132</v>
      </c>
      <c r="L51" s="22"/>
    </row>
    <row r="52" spans="1:31" s="2" customFormat="1" ht="16.5" customHeight="1">
      <c r="A52" s="34"/>
      <c r="B52" s="35"/>
      <c r="C52" s="34"/>
      <c r="D52" s="34"/>
      <c r="E52" s="401" t="s">
        <v>133</v>
      </c>
      <c r="F52" s="400"/>
      <c r="G52" s="400"/>
      <c r="H52" s="400"/>
      <c r="I52" s="34"/>
      <c r="J52" s="34"/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93" t="str">
        <f>E11</f>
        <v>04 - SO 01-04 Oplocení</v>
      </c>
      <c r="F54" s="400"/>
      <c r="G54" s="400"/>
      <c r="H54" s="400"/>
      <c r="I54" s="34"/>
      <c r="J54" s="34"/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>Třeboň - místní část Branná</v>
      </c>
      <c r="G56" s="34"/>
      <c r="H56" s="34"/>
      <c r="I56" s="29" t="s">
        <v>23</v>
      </c>
      <c r="J56" s="52" t="str">
        <f>IF(J14="","",J14)</f>
        <v>20. 8. 2019</v>
      </c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40.2" customHeight="1">
      <c r="A58" s="34"/>
      <c r="B58" s="35"/>
      <c r="C58" s="29" t="s">
        <v>25</v>
      </c>
      <c r="D58" s="34"/>
      <c r="E58" s="34"/>
      <c r="F58" s="27" t="str">
        <f>E17</f>
        <v>Město Třeboň</v>
      </c>
      <c r="G58" s="34"/>
      <c r="H58" s="34"/>
      <c r="I58" s="29" t="s">
        <v>31</v>
      </c>
      <c r="J58" s="32" t="str">
        <f>E23</f>
        <v>PROVOD - inženýrská společnost s r.o.</v>
      </c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7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1" t="s">
        <v>137</v>
      </c>
      <c r="D61" s="105"/>
      <c r="E61" s="105"/>
      <c r="F61" s="105"/>
      <c r="G61" s="105"/>
      <c r="H61" s="105"/>
      <c r="I61" s="105"/>
      <c r="J61" s="112" t="s">
        <v>138</v>
      </c>
      <c r="K61" s="105"/>
      <c r="L61" s="97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7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5" customHeight="1">
      <c r="A63" s="34"/>
      <c r="B63" s="35"/>
      <c r="C63" s="113" t="s">
        <v>70</v>
      </c>
      <c r="D63" s="34"/>
      <c r="E63" s="34"/>
      <c r="F63" s="34"/>
      <c r="G63" s="34"/>
      <c r="H63" s="34"/>
      <c r="I63" s="34"/>
      <c r="J63" s="68">
        <f>J94</f>
        <v>0</v>
      </c>
      <c r="K63" s="34"/>
      <c r="L63" s="97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139</v>
      </c>
    </row>
    <row r="64" spans="2:12" s="9" customFormat="1" ht="24.9" customHeight="1">
      <c r="B64" s="114"/>
      <c r="D64" s="115" t="s">
        <v>140</v>
      </c>
      <c r="E64" s="116"/>
      <c r="F64" s="116"/>
      <c r="G64" s="116"/>
      <c r="H64" s="116"/>
      <c r="I64" s="116"/>
      <c r="J64" s="117">
        <f>J95</f>
        <v>0</v>
      </c>
      <c r="L64" s="114"/>
    </row>
    <row r="65" spans="2:12" s="10" customFormat="1" ht="19.95" customHeight="1">
      <c r="B65" s="118"/>
      <c r="D65" s="119" t="s">
        <v>141</v>
      </c>
      <c r="E65" s="120"/>
      <c r="F65" s="120"/>
      <c r="G65" s="120"/>
      <c r="H65" s="120"/>
      <c r="I65" s="120"/>
      <c r="J65" s="121">
        <f>J96</f>
        <v>0</v>
      </c>
      <c r="L65" s="118"/>
    </row>
    <row r="66" spans="2:12" s="10" customFormat="1" ht="19.95" customHeight="1">
      <c r="B66" s="118"/>
      <c r="D66" s="119" t="s">
        <v>142</v>
      </c>
      <c r="E66" s="120"/>
      <c r="F66" s="120"/>
      <c r="G66" s="120"/>
      <c r="H66" s="120"/>
      <c r="I66" s="120"/>
      <c r="J66" s="121">
        <f>J112</f>
        <v>0</v>
      </c>
      <c r="L66" s="118"/>
    </row>
    <row r="67" spans="2:12" s="10" customFormat="1" ht="19.95" customHeight="1">
      <c r="B67" s="118"/>
      <c r="D67" s="119" t="s">
        <v>143</v>
      </c>
      <c r="E67" s="120"/>
      <c r="F67" s="120"/>
      <c r="G67" s="120"/>
      <c r="H67" s="120"/>
      <c r="I67" s="120"/>
      <c r="J67" s="121">
        <f>J125</f>
        <v>0</v>
      </c>
      <c r="L67" s="118"/>
    </row>
    <row r="68" spans="2:12" s="10" customFormat="1" ht="19.95" customHeight="1">
      <c r="B68" s="118"/>
      <c r="D68" s="119" t="s">
        <v>144</v>
      </c>
      <c r="E68" s="120"/>
      <c r="F68" s="120"/>
      <c r="G68" s="120"/>
      <c r="H68" s="120"/>
      <c r="I68" s="120"/>
      <c r="J68" s="121">
        <f>J147</f>
        <v>0</v>
      </c>
      <c r="L68" s="118"/>
    </row>
    <row r="69" spans="2:12" s="10" customFormat="1" ht="19.95" customHeight="1">
      <c r="B69" s="118"/>
      <c r="D69" s="119" t="s">
        <v>1460</v>
      </c>
      <c r="E69" s="120"/>
      <c r="F69" s="120"/>
      <c r="G69" s="120"/>
      <c r="H69" s="120"/>
      <c r="I69" s="120"/>
      <c r="J69" s="121">
        <f>J151</f>
        <v>0</v>
      </c>
      <c r="L69" s="118"/>
    </row>
    <row r="70" spans="2:12" s="10" customFormat="1" ht="19.95" customHeight="1">
      <c r="B70" s="118"/>
      <c r="D70" s="119" t="s">
        <v>148</v>
      </c>
      <c r="E70" s="120"/>
      <c r="F70" s="120"/>
      <c r="G70" s="120"/>
      <c r="H70" s="120"/>
      <c r="I70" s="120"/>
      <c r="J70" s="121">
        <f>J157</f>
        <v>0</v>
      </c>
      <c r="L70" s="118"/>
    </row>
    <row r="71" spans="2:12" s="9" customFormat="1" ht="24.9" customHeight="1">
      <c r="B71" s="114"/>
      <c r="D71" s="115" t="s">
        <v>149</v>
      </c>
      <c r="E71" s="116"/>
      <c r="F71" s="116"/>
      <c r="G71" s="116"/>
      <c r="H71" s="116"/>
      <c r="I71" s="116"/>
      <c r="J71" s="117">
        <f>J160</f>
        <v>0</v>
      </c>
      <c r="L71" s="114"/>
    </row>
    <row r="72" spans="2:12" s="10" customFormat="1" ht="19.95" customHeight="1">
      <c r="B72" s="118"/>
      <c r="D72" s="119" t="s">
        <v>165</v>
      </c>
      <c r="E72" s="120"/>
      <c r="F72" s="120"/>
      <c r="G72" s="120"/>
      <c r="H72" s="120"/>
      <c r="I72" s="120"/>
      <c r="J72" s="121">
        <f>J161</f>
        <v>0</v>
      </c>
      <c r="L72" s="118"/>
    </row>
    <row r="73" spans="1:31" s="2" customFormat="1" ht="21.7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9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8" spans="1:31" s="2" customFormat="1" ht="6.9" customHeight="1">
      <c r="A78" s="34"/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9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4.9" customHeight="1">
      <c r="A79" s="34"/>
      <c r="B79" s="35"/>
      <c r="C79" s="23" t="s">
        <v>167</v>
      </c>
      <c r="D79" s="34"/>
      <c r="E79" s="34"/>
      <c r="F79" s="34"/>
      <c r="G79" s="34"/>
      <c r="H79" s="34"/>
      <c r="I79" s="34"/>
      <c r="J79" s="34"/>
      <c r="K79" s="34"/>
      <c r="L79" s="9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17</v>
      </c>
      <c r="D81" s="34"/>
      <c r="E81" s="34"/>
      <c r="F81" s="34"/>
      <c r="G81" s="34"/>
      <c r="H81" s="34"/>
      <c r="I81" s="34"/>
      <c r="J81" s="34"/>
      <c r="K81" s="34"/>
      <c r="L81" s="9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4"/>
      <c r="D82" s="34"/>
      <c r="E82" s="401" t="str">
        <f>E7</f>
        <v>Branná, odkanalizování obce - ČOV a kanalizace - etapa 1a</v>
      </c>
      <c r="F82" s="402"/>
      <c r="G82" s="402"/>
      <c r="H82" s="402"/>
      <c r="I82" s="34"/>
      <c r="J82" s="34"/>
      <c r="K82" s="34"/>
      <c r="L82" s="9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2:12" s="1" customFormat="1" ht="12" customHeight="1">
      <c r="B83" s="22"/>
      <c r="C83" s="29" t="s">
        <v>132</v>
      </c>
      <c r="L83" s="22"/>
    </row>
    <row r="84" spans="1:31" s="2" customFormat="1" ht="16.5" customHeight="1">
      <c r="A84" s="34"/>
      <c r="B84" s="35"/>
      <c r="C84" s="34"/>
      <c r="D84" s="34"/>
      <c r="E84" s="401" t="s">
        <v>133</v>
      </c>
      <c r="F84" s="400"/>
      <c r="G84" s="400"/>
      <c r="H84" s="400"/>
      <c r="I84" s="34"/>
      <c r="J84" s="34"/>
      <c r="K84" s="34"/>
      <c r="L84" s="9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134</v>
      </c>
      <c r="D85" s="34"/>
      <c r="E85" s="34"/>
      <c r="F85" s="34"/>
      <c r="G85" s="34"/>
      <c r="H85" s="34"/>
      <c r="I85" s="34"/>
      <c r="J85" s="34"/>
      <c r="K85" s="34"/>
      <c r="L85" s="97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6.5" customHeight="1">
      <c r="A86" s="34"/>
      <c r="B86" s="35"/>
      <c r="C86" s="34"/>
      <c r="D86" s="34"/>
      <c r="E86" s="393" t="str">
        <f>E11</f>
        <v>04 - SO 01-04 Oplocení</v>
      </c>
      <c r="F86" s="400"/>
      <c r="G86" s="400"/>
      <c r="H86" s="400"/>
      <c r="I86" s="34"/>
      <c r="J86" s="34"/>
      <c r="K86" s="34"/>
      <c r="L86" s="97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7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21</v>
      </c>
      <c r="D88" s="34"/>
      <c r="E88" s="34"/>
      <c r="F88" s="27" t="str">
        <f>F14</f>
        <v>Třeboň - místní část Branná</v>
      </c>
      <c r="G88" s="34"/>
      <c r="H88" s="34"/>
      <c r="I88" s="29" t="s">
        <v>23</v>
      </c>
      <c r="J88" s="52" t="str">
        <f>IF(J14="","",J14)</f>
        <v>20. 8. 2019</v>
      </c>
      <c r="K88" s="34"/>
      <c r="L88" s="97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6.9" customHeight="1">
      <c r="A89" s="34"/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97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40.2" customHeight="1">
      <c r="A90" s="34"/>
      <c r="B90" s="35"/>
      <c r="C90" s="29" t="s">
        <v>25</v>
      </c>
      <c r="D90" s="34"/>
      <c r="E90" s="34"/>
      <c r="F90" s="27" t="str">
        <f>E17</f>
        <v>Město Třeboň</v>
      </c>
      <c r="G90" s="34"/>
      <c r="H90" s="34"/>
      <c r="I90" s="29" t="s">
        <v>31</v>
      </c>
      <c r="J90" s="32" t="str">
        <f>E23</f>
        <v>PROVOD - inženýrská společnost s r.o.</v>
      </c>
      <c r="K90" s="34"/>
      <c r="L90" s="97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29</v>
      </c>
      <c r="D91" s="34"/>
      <c r="E91" s="34"/>
      <c r="F91" s="27" t="str">
        <f>IF(E20="","",E20)</f>
        <v>Vyplň údaj</v>
      </c>
      <c r="G91" s="34"/>
      <c r="H91" s="34"/>
      <c r="I91" s="29" t="s">
        <v>34</v>
      </c>
      <c r="J91" s="32" t="str">
        <f>E26</f>
        <v xml:space="preserve"> </v>
      </c>
      <c r="K91" s="34"/>
      <c r="L91" s="97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0.35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97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11" customFormat="1" ht="29.25" customHeight="1">
      <c r="A93" s="122"/>
      <c r="B93" s="123"/>
      <c r="C93" s="124" t="s">
        <v>168</v>
      </c>
      <c r="D93" s="125" t="s">
        <v>57</v>
      </c>
      <c r="E93" s="125" t="s">
        <v>53</v>
      </c>
      <c r="F93" s="125" t="s">
        <v>54</v>
      </c>
      <c r="G93" s="125" t="s">
        <v>169</v>
      </c>
      <c r="H93" s="125" t="s">
        <v>170</v>
      </c>
      <c r="I93" s="125" t="s">
        <v>171</v>
      </c>
      <c r="J93" s="125" t="s">
        <v>138</v>
      </c>
      <c r="K93" s="126" t="s">
        <v>172</v>
      </c>
      <c r="L93" s="127"/>
      <c r="M93" s="59" t="s">
        <v>3</v>
      </c>
      <c r="N93" s="60" t="s">
        <v>42</v>
      </c>
      <c r="O93" s="60" t="s">
        <v>173</v>
      </c>
      <c r="P93" s="60" t="s">
        <v>174</v>
      </c>
      <c r="Q93" s="60" t="s">
        <v>175</v>
      </c>
      <c r="R93" s="60" t="s">
        <v>176</v>
      </c>
      <c r="S93" s="60" t="s">
        <v>177</v>
      </c>
      <c r="T93" s="61" t="s">
        <v>178</v>
      </c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</row>
    <row r="94" spans="1:63" s="2" customFormat="1" ht="22.95" customHeight="1">
      <c r="A94" s="34"/>
      <c r="B94" s="35"/>
      <c r="C94" s="66" t="s">
        <v>179</v>
      </c>
      <c r="D94" s="34"/>
      <c r="E94" s="34"/>
      <c r="F94" s="34"/>
      <c r="G94" s="34"/>
      <c r="H94" s="34"/>
      <c r="I94" s="34"/>
      <c r="J94" s="128">
        <f>BK94</f>
        <v>0</v>
      </c>
      <c r="K94" s="34"/>
      <c r="L94" s="35"/>
      <c r="M94" s="62"/>
      <c r="N94" s="53"/>
      <c r="O94" s="63"/>
      <c r="P94" s="129">
        <f>P95+P160</f>
        <v>0</v>
      </c>
      <c r="Q94" s="63"/>
      <c r="R94" s="129">
        <f>R95+R160</f>
        <v>22.355120680000002</v>
      </c>
      <c r="S94" s="63"/>
      <c r="T94" s="130">
        <f>T95+T160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71</v>
      </c>
      <c r="AU94" s="19" t="s">
        <v>139</v>
      </c>
      <c r="BK94" s="131">
        <f>BK95+BK160</f>
        <v>0</v>
      </c>
    </row>
    <row r="95" spans="2:63" s="12" customFormat="1" ht="25.95" customHeight="1">
      <c r="B95" s="132"/>
      <c r="D95" s="133" t="s">
        <v>71</v>
      </c>
      <c r="E95" s="134" t="s">
        <v>180</v>
      </c>
      <c r="F95" s="134" t="s">
        <v>181</v>
      </c>
      <c r="I95" s="135"/>
      <c r="J95" s="136">
        <f>BK95</f>
        <v>0</v>
      </c>
      <c r="L95" s="132"/>
      <c r="M95" s="137"/>
      <c r="N95" s="138"/>
      <c r="O95" s="138"/>
      <c r="P95" s="139">
        <f>P96+P112+P125+P147+P151+P157</f>
        <v>0</v>
      </c>
      <c r="Q95" s="138"/>
      <c r="R95" s="139">
        <f>R96+R112+R125+R147+R151+R157</f>
        <v>22.254905</v>
      </c>
      <c r="S95" s="138"/>
      <c r="T95" s="140">
        <f>T96+T112+T125+T147+T151+T157</f>
        <v>0</v>
      </c>
      <c r="AR95" s="133" t="s">
        <v>79</v>
      </c>
      <c r="AT95" s="141" t="s">
        <v>71</v>
      </c>
      <c r="AU95" s="141" t="s">
        <v>72</v>
      </c>
      <c r="AY95" s="133" t="s">
        <v>182</v>
      </c>
      <c r="BK95" s="142">
        <f>BK96+BK112+BK125+BK147+BK151+BK157</f>
        <v>0</v>
      </c>
    </row>
    <row r="96" spans="2:63" s="12" customFormat="1" ht="22.95" customHeight="1">
      <c r="B96" s="132"/>
      <c r="D96" s="133" t="s">
        <v>71</v>
      </c>
      <c r="E96" s="143" t="s">
        <v>79</v>
      </c>
      <c r="F96" s="143" t="s">
        <v>183</v>
      </c>
      <c r="I96" s="135"/>
      <c r="J96" s="144">
        <f>BK96</f>
        <v>0</v>
      </c>
      <c r="L96" s="132"/>
      <c r="M96" s="137"/>
      <c r="N96" s="138"/>
      <c r="O96" s="138"/>
      <c r="P96" s="139">
        <f>SUM(P97:P111)</f>
        <v>0</v>
      </c>
      <c r="Q96" s="138"/>
      <c r="R96" s="139">
        <f>SUM(R97:R111)</f>
        <v>0</v>
      </c>
      <c r="S96" s="138"/>
      <c r="T96" s="140">
        <f>SUM(T97:T111)</f>
        <v>0</v>
      </c>
      <c r="AR96" s="133" t="s">
        <v>79</v>
      </c>
      <c r="AT96" s="141" t="s">
        <v>71</v>
      </c>
      <c r="AU96" s="141" t="s">
        <v>79</v>
      </c>
      <c r="AY96" s="133" t="s">
        <v>182</v>
      </c>
      <c r="BK96" s="142">
        <f>SUM(BK97:BK111)</f>
        <v>0</v>
      </c>
    </row>
    <row r="97" spans="1:65" s="2" customFormat="1" ht="22.8">
      <c r="A97" s="34"/>
      <c r="B97" s="145"/>
      <c r="C97" s="146" t="s">
        <v>79</v>
      </c>
      <c r="D97" s="146" t="s">
        <v>184</v>
      </c>
      <c r="E97" s="147" t="s">
        <v>1589</v>
      </c>
      <c r="F97" s="148" t="s">
        <v>1590</v>
      </c>
      <c r="G97" s="149" t="s">
        <v>122</v>
      </c>
      <c r="H97" s="150">
        <v>3.982</v>
      </c>
      <c r="I97" s="151"/>
      <c r="J97" s="152">
        <f>ROUND(I97*H97,2)</f>
        <v>0</v>
      </c>
      <c r="K97" s="148" t="s">
        <v>188</v>
      </c>
      <c r="L97" s="35"/>
      <c r="M97" s="153" t="s">
        <v>3</v>
      </c>
      <c r="N97" s="154" t="s">
        <v>43</v>
      </c>
      <c r="O97" s="55"/>
      <c r="P97" s="155">
        <f>O97*H97</f>
        <v>0</v>
      </c>
      <c r="Q97" s="155">
        <v>0</v>
      </c>
      <c r="R97" s="155">
        <f>Q97*H97</f>
        <v>0</v>
      </c>
      <c r="S97" s="155">
        <v>0</v>
      </c>
      <c r="T97" s="156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7" t="s">
        <v>189</v>
      </c>
      <c r="AT97" s="157" t="s">
        <v>184</v>
      </c>
      <c r="AU97" s="157" t="s">
        <v>81</v>
      </c>
      <c r="AY97" s="19" t="s">
        <v>182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79</v>
      </c>
      <c r="BK97" s="158">
        <f>ROUND(I97*H97,2)</f>
        <v>0</v>
      </c>
      <c r="BL97" s="19" t="s">
        <v>189</v>
      </c>
      <c r="BM97" s="157" t="s">
        <v>1591</v>
      </c>
    </row>
    <row r="98" spans="1:47" s="2" customFormat="1" ht="12">
      <c r="A98" s="34"/>
      <c r="B98" s="35"/>
      <c r="C98" s="34"/>
      <c r="D98" s="159" t="s">
        <v>120</v>
      </c>
      <c r="E98" s="34"/>
      <c r="F98" s="160" t="s">
        <v>1590</v>
      </c>
      <c r="G98" s="34"/>
      <c r="H98" s="34"/>
      <c r="I98" s="161"/>
      <c r="J98" s="34"/>
      <c r="K98" s="34"/>
      <c r="L98" s="35"/>
      <c r="M98" s="162"/>
      <c r="N98" s="163"/>
      <c r="O98" s="55"/>
      <c r="P98" s="55"/>
      <c r="Q98" s="55"/>
      <c r="R98" s="55"/>
      <c r="S98" s="55"/>
      <c r="T98" s="5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120</v>
      </c>
      <c r="AU98" s="19" t="s">
        <v>81</v>
      </c>
    </row>
    <row r="99" spans="2:51" s="13" customFormat="1" ht="12">
      <c r="B99" s="164"/>
      <c r="D99" s="159" t="s">
        <v>191</v>
      </c>
      <c r="E99" s="165" t="s">
        <v>3</v>
      </c>
      <c r="F99" s="166" t="s">
        <v>1592</v>
      </c>
      <c r="H99" s="167">
        <v>2.6</v>
      </c>
      <c r="I99" s="168"/>
      <c r="L99" s="164"/>
      <c r="M99" s="169"/>
      <c r="N99" s="170"/>
      <c r="O99" s="170"/>
      <c r="P99" s="170"/>
      <c r="Q99" s="170"/>
      <c r="R99" s="170"/>
      <c r="S99" s="170"/>
      <c r="T99" s="171"/>
      <c r="AT99" s="165" t="s">
        <v>191</v>
      </c>
      <c r="AU99" s="165" t="s">
        <v>81</v>
      </c>
      <c r="AV99" s="13" t="s">
        <v>81</v>
      </c>
      <c r="AW99" s="13" t="s">
        <v>33</v>
      </c>
      <c r="AX99" s="13" t="s">
        <v>72</v>
      </c>
      <c r="AY99" s="165" t="s">
        <v>182</v>
      </c>
    </row>
    <row r="100" spans="2:51" s="13" customFormat="1" ht="12">
      <c r="B100" s="164"/>
      <c r="D100" s="159" t="s">
        <v>191</v>
      </c>
      <c r="E100" s="165" t="s">
        <v>3</v>
      </c>
      <c r="F100" s="166" t="s">
        <v>1593</v>
      </c>
      <c r="H100" s="167">
        <v>0.3</v>
      </c>
      <c r="I100" s="168"/>
      <c r="L100" s="164"/>
      <c r="M100" s="169"/>
      <c r="N100" s="170"/>
      <c r="O100" s="170"/>
      <c r="P100" s="170"/>
      <c r="Q100" s="170"/>
      <c r="R100" s="170"/>
      <c r="S100" s="170"/>
      <c r="T100" s="171"/>
      <c r="AT100" s="165" t="s">
        <v>191</v>
      </c>
      <c r="AU100" s="165" t="s">
        <v>81</v>
      </c>
      <c r="AV100" s="13" t="s">
        <v>81</v>
      </c>
      <c r="AW100" s="13" t="s">
        <v>33</v>
      </c>
      <c r="AX100" s="13" t="s">
        <v>72</v>
      </c>
      <c r="AY100" s="165" t="s">
        <v>182</v>
      </c>
    </row>
    <row r="101" spans="2:51" s="13" customFormat="1" ht="12">
      <c r="B101" s="164"/>
      <c r="D101" s="159" t="s">
        <v>191</v>
      </c>
      <c r="E101" s="165" t="s">
        <v>3</v>
      </c>
      <c r="F101" s="166" t="s">
        <v>1594</v>
      </c>
      <c r="H101" s="167">
        <v>1.082</v>
      </c>
      <c r="I101" s="168"/>
      <c r="L101" s="164"/>
      <c r="M101" s="169"/>
      <c r="N101" s="170"/>
      <c r="O101" s="170"/>
      <c r="P101" s="170"/>
      <c r="Q101" s="170"/>
      <c r="R101" s="170"/>
      <c r="S101" s="170"/>
      <c r="T101" s="171"/>
      <c r="AT101" s="165" t="s">
        <v>191</v>
      </c>
      <c r="AU101" s="165" t="s">
        <v>81</v>
      </c>
      <c r="AV101" s="13" t="s">
        <v>81</v>
      </c>
      <c r="AW101" s="13" t="s">
        <v>33</v>
      </c>
      <c r="AX101" s="13" t="s">
        <v>72</v>
      </c>
      <c r="AY101" s="165" t="s">
        <v>182</v>
      </c>
    </row>
    <row r="102" spans="2:51" s="14" customFormat="1" ht="12">
      <c r="B102" s="172"/>
      <c r="D102" s="159" t="s">
        <v>191</v>
      </c>
      <c r="E102" s="173" t="s">
        <v>49</v>
      </c>
      <c r="F102" s="174" t="s">
        <v>211</v>
      </c>
      <c r="H102" s="175">
        <v>3.982</v>
      </c>
      <c r="I102" s="176"/>
      <c r="L102" s="172"/>
      <c r="M102" s="177"/>
      <c r="N102" s="178"/>
      <c r="O102" s="178"/>
      <c r="P102" s="178"/>
      <c r="Q102" s="178"/>
      <c r="R102" s="178"/>
      <c r="S102" s="178"/>
      <c r="T102" s="179"/>
      <c r="AT102" s="173" t="s">
        <v>191</v>
      </c>
      <c r="AU102" s="173" t="s">
        <v>81</v>
      </c>
      <c r="AV102" s="14" t="s">
        <v>189</v>
      </c>
      <c r="AW102" s="14" t="s">
        <v>33</v>
      </c>
      <c r="AX102" s="14" t="s">
        <v>79</v>
      </c>
      <c r="AY102" s="173" t="s">
        <v>182</v>
      </c>
    </row>
    <row r="103" spans="1:65" s="2" customFormat="1" ht="33" customHeight="1">
      <c r="A103" s="34"/>
      <c r="B103" s="145"/>
      <c r="C103" s="146" t="s">
        <v>81</v>
      </c>
      <c r="D103" s="146" t="s">
        <v>184</v>
      </c>
      <c r="E103" s="147" t="s">
        <v>271</v>
      </c>
      <c r="F103" s="148" t="s">
        <v>272</v>
      </c>
      <c r="G103" s="149" t="s">
        <v>122</v>
      </c>
      <c r="H103" s="150">
        <v>3.565</v>
      </c>
      <c r="I103" s="151"/>
      <c r="J103" s="152">
        <f>ROUND(I103*H103,2)</f>
        <v>0</v>
      </c>
      <c r="K103" s="148" t="s">
        <v>188</v>
      </c>
      <c r="L103" s="35"/>
      <c r="M103" s="153" t="s">
        <v>3</v>
      </c>
      <c r="N103" s="154" t="s">
        <v>43</v>
      </c>
      <c r="O103" s="55"/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7" t="s">
        <v>189</v>
      </c>
      <c r="AT103" s="157" t="s">
        <v>184</v>
      </c>
      <c r="AU103" s="157" t="s">
        <v>81</v>
      </c>
      <c r="AY103" s="19" t="s">
        <v>182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9" t="s">
        <v>79</v>
      </c>
      <c r="BK103" s="158">
        <f>ROUND(I103*H103,2)</f>
        <v>0</v>
      </c>
      <c r="BL103" s="19" t="s">
        <v>189</v>
      </c>
      <c r="BM103" s="157" t="s">
        <v>1595</v>
      </c>
    </row>
    <row r="104" spans="1:47" s="2" customFormat="1" ht="19.2">
      <c r="A104" s="34"/>
      <c r="B104" s="35"/>
      <c r="C104" s="34"/>
      <c r="D104" s="159" t="s">
        <v>120</v>
      </c>
      <c r="E104" s="34"/>
      <c r="F104" s="160" t="s">
        <v>272</v>
      </c>
      <c r="G104" s="34"/>
      <c r="H104" s="34"/>
      <c r="I104" s="161"/>
      <c r="J104" s="34"/>
      <c r="K104" s="34"/>
      <c r="L104" s="35"/>
      <c r="M104" s="162"/>
      <c r="N104" s="163"/>
      <c r="O104" s="55"/>
      <c r="P104" s="55"/>
      <c r="Q104" s="55"/>
      <c r="R104" s="55"/>
      <c r="S104" s="55"/>
      <c r="T104" s="5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9" t="s">
        <v>120</v>
      </c>
      <c r="AU104" s="19" t="s">
        <v>81</v>
      </c>
    </row>
    <row r="105" spans="2:51" s="15" customFormat="1" ht="12">
      <c r="B105" s="190"/>
      <c r="D105" s="159" t="s">
        <v>191</v>
      </c>
      <c r="E105" s="191" t="s">
        <v>3</v>
      </c>
      <c r="F105" s="192" t="s">
        <v>1596</v>
      </c>
      <c r="H105" s="191" t="s">
        <v>3</v>
      </c>
      <c r="I105" s="193"/>
      <c r="L105" s="190"/>
      <c r="M105" s="194"/>
      <c r="N105" s="195"/>
      <c r="O105" s="195"/>
      <c r="P105" s="195"/>
      <c r="Q105" s="195"/>
      <c r="R105" s="195"/>
      <c r="S105" s="195"/>
      <c r="T105" s="196"/>
      <c r="AT105" s="191" t="s">
        <v>191</v>
      </c>
      <c r="AU105" s="191" t="s">
        <v>81</v>
      </c>
      <c r="AV105" s="15" t="s">
        <v>79</v>
      </c>
      <c r="AW105" s="15" t="s">
        <v>33</v>
      </c>
      <c r="AX105" s="15" t="s">
        <v>72</v>
      </c>
      <c r="AY105" s="191" t="s">
        <v>182</v>
      </c>
    </row>
    <row r="106" spans="2:51" s="13" customFormat="1" ht="12">
      <c r="B106" s="164"/>
      <c r="D106" s="159" t="s">
        <v>191</v>
      </c>
      <c r="E106" s="165" t="s">
        <v>3</v>
      </c>
      <c r="F106" s="166" t="s">
        <v>1597</v>
      </c>
      <c r="H106" s="167">
        <v>3.565</v>
      </c>
      <c r="I106" s="168"/>
      <c r="L106" s="164"/>
      <c r="M106" s="169"/>
      <c r="N106" s="170"/>
      <c r="O106" s="170"/>
      <c r="P106" s="170"/>
      <c r="Q106" s="170"/>
      <c r="R106" s="170"/>
      <c r="S106" s="170"/>
      <c r="T106" s="171"/>
      <c r="AT106" s="165" t="s">
        <v>191</v>
      </c>
      <c r="AU106" s="165" t="s">
        <v>81</v>
      </c>
      <c r="AV106" s="13" t="s">
        <v>81</v>
      </c>
      <c r="AW106" s="13" t="s">
        <v>33</v>
      </c>
      <c r="AX106" s="13" t="s">
        <v>79</v>
      </c>
      <c r="AY106" s="165" t="s">
        <v>182</v>
      </c>
    </row>
    <row r="107" spans="1:65" s="2" customFormat="1" ht="22.8">
      <c r="A107" s="34"/>
      <c r="B107" s="145"/>
      <c r="C107" s="146" t="s">
        <v>197</v>
      </c>
      <c r="D107" s="146" t="s">
        <v>184</v>
      </c>
      <c r="E107" s="147" t="s">
        <v>282</v>
      </c>
      <c r="F107" s="148" t="s">
        <v>283</v>
      </c>
      <c r="G107" s="149" t="s">
        <v>122</v>
      </c>
      <c r="H107" s="150">
        <v>0.417</v>
      </c>
      <c r="I107" s="151"/>
      <c r="J107" s="152">
        <f>ROUND(I107*H107,2)</f>
        <v>0</v>
      </c>
      <c r="K107" s="148" t="s">
        <v>188</v>
      </c>
      <c r="L107" s="35"/>
      <c r="M107" s="153" t="s">
        <v>3</v>
      </c>
      <c r="N107" s="154" t="s">
        <v>43</v>
      </c>
      <c r="O107" s="55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7" t="s">
        <v>189</v>
      </c>
      <c r="AT107" s="157" t="s">
        <v>184</v>
      </c>
      <c r="AU107" s="157" t="s">
        <v>81</v>
      </c>
      <c r="AY107" s="19" t="s">
        <v>182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79</v>
      </c>
      <c r="BK107" s="158">
        <f>ROUND(I107*H107,2)</f>
        <v>0</v>
      </c>
      <c r="BL107" s="19" t="s">
        <v>189</v>
      </c>
      <c r="BM107" s="157" t="s">
        <v>1598</v>
      </c>
    </row>
    <row r="108" spans="1:47" s="2" customFormat="1" ht="19.2">
      <c r="A108" s="34"/>
      <c r="B108" s="35"/>
      <c r="C108" s="34"/>
      <c r="D108" s="159" t="s">
        <v>120</v>
      </c>
      <c r="E108" s="34"/>
      <c r="F108" s="160" t="s">
        <v>283</v>
      </c>
      <c r="G108" s="34"/>
      <c r="H108" s="34"/>
      <c r="I108" s="161"/>
      <c r="J108" s="34"/>
      <c r="K108" s="34"/>
      <c r="L108" s="35"/>
      <c r="M108" s="162"/>
      <c r="N108" s="163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120</v>
      </c>
      <c r="AU108" s="19" t="s">
        <v>81</v>
      </c>
    </row>
    <row r="109" spans="2:51" s="13" customFormat="1" ht="12">
      <c r="B109" s="164"/>
      <c r="D109" s="159" t="s">
        <v>191</v>
      </c>
      <c r="E109" s="165" t="s">
        <v>3</v>
      </c>
      <c r="F109" s="166" t="s">
        <v>49</v>
      </c>
      <c r="H109" s="167">
        <v>3.982</v>
      </c>
      <c r="I109" s="168"/>
      <c r="L109" s="164"/>
      <c r="M109" s="169"/>
      <c r="N109" s="170"/>
      <c r="O109" s="170"/>
      <c r="P109" s="170"/>
      <c r="Q109" s="170"/>
      <c r="R109" s="170"/>
      <c r="S109" s="170"/>
      <c r="T109" s="171"/>
      <c r="AT109" s="165" t="s">
        <v>191</v>
      </c>
      <c r="AU109" s="165" t="s">
        <v>81</v>
      </c>
      <c r="AV109" s="13" t="s">
        <v>81</v>
      </c>
      <c r="AW109" s="13" t="s">
        <v>33</v>
      </c>
      <c r="AX109" s="13" t="s">
        <v>72</v>
      </c>
      <c r="AY109" s="165" t="s">
        <v>182</v>
      </c>
    </row>
    <row r="110" spans="2:51" s="13" customFormat="1" ht="12">
      <c r="B110" s="164"/>
      <c r="D110" s="159" t="s">
        <v>191</v>
      </c>
      <c r="E110" s="165" t="s">
        <v>3</v>
      </c>
      <c r="F110" s="166" t="s">
        <v>1599</v>
      </c>
      <c r="H110" s="167">
        <v>-3.565</v>
      </c>
      <c r="I110" s="168"/>
      <c r="L110" s="164"/>
      <c r="M110" s="169"/>
      <c r="N110" s="170"/>
      <c r="O110" s="170"/>
      <c r="P110" s="170"/>
      <c r="Q110" s="170"/>
      <c r="R110" s="170"/>
      <c r="S110" s="170"/>
      <c r="T110" s="171"/>
      <c r="AT110" s="165" t="s">
        <v>191</v>
      </c>
      <c r="AU110" s="165" t="s">
        <v>81</v>
      </c>
      <c r="AV110" s="13" t="s">
        <v>81</v>
      </c>
      <c r="AW110" s="13" t="s">
        <v>33</v>
      </c>
      <c r="AX110" s="13" t="s">
        <v>72</v>
      </c>
      <c r="AY110" s="165" t="s">
        <v>182</v>
      </c>
    </row>
    <row r="111" spans="2:51" s="14" customFormat="1" ht="12">
      <c r="B111" s="172"/>
      <c r="D111" s="159" t="s">
        <v>191</v>
      </c>
      <c r="E111" s="173" t="s">
        <v>129</v>
      </c>
      <c r="F111" s="174" t="s">
        <v>211</v>
      </c>
      <c r="H111" s="175">
        <v>0.41700000000000026</v>
      </c>
      <c r="I111" s="176"/>
      <c r="L111" s="172"/>
      <c r="M111" s="177"/>
      <c r="N111" s="178"/>
      <c r="O111" s="178"/>
      <c r="P111" s="178"/>
      <c r="Q111" s="178"/>
      <c r="R111" s="178"/>
      <c r="S111" s="178"/>
      <c r="T111" s="179"/>
      <c r="AT111" s="173" t="s">
        <v>191</v>
      </c>
      <c r="AU111" s="173" t="s">
        <v>81</v>
      </c>
      <c r="AV111" s="14" t="s">
        <v>189</v>
      </c>
      <c r="AW111" s="14" t="s">
        <v>33</v>
      </c>
      <c r="AX111" s="14" t="s">
        <v>79</v>
      </c>
      <c r="AY111" s="173" t="s">
        <v>182</v>
      </c>
    </row>
    <row r="112" spans="2:63" s="12" customFormat="1" ht="22.95" customHeight="1">
      <c r="B112" s="132"/>
      <c r="D112" s="133" t="s">
        <v>71</v>
      </c>
      <c r="E112" s="143" t="s">
        <v>81</v>
      </c>
      <c r="F112" s="143" t="s">
        <v>289</v>
      </c>
      <c r="I112" s="135"/>
      <c r="J112" s="144">
        <f>BK112</f>
        <v>0</v>
      </c>
      <c r="L112" s="132"/>
      <c r="M112" s="137"/>
      <c r="N112" s="138"/>
      <c r="O112" s="138"/>
      <c r="P112" s="139">
        <f>SUM(P113:P124)</f>
        <v>0</v>
      </c>
      <c r="Q112" s="138"/>
      <c r="R112" s="139">
        <f>SUM(R113:R124)</f>
        <v>6.744795</v>
      </c>
      <c r="S112" s="138"/>
      <c r="T112" s="140">
        <f>SUM(T113:T124)</f>
        <v>0</v>
      </c>
      <c r="AR112" s="133" t="s">
        <v>79</v>
      </c>
      <c r="AT112" s="141" t="s">
        <v>71</v>
      </c>
      <c r="AU112" s="141" t="s">
        <v>79</v>
      </c>
      <c r="AY112" s="133" t="s">
        <v>182</v>
      </c>
      <c r="BK112" s="142">
        <f>SUM(BK113:BK124)</f>
        <v>0</v>
      </c>
    </row>
    <row r="113" spans="1:65" s="2" customFormat="1" ht="16.5" customHeight="1">
      <c r="A113" s="34"/>
      <c r="B113" s="145"/>
      <c r="C113" s="146" t="s">
        <v>189</v>
      </c>
      <c r="D113" s="146" t="s">
        <v>184</v>
      </c>
      <c r="E113" s="147" t="s">
        <v>1600</v>
      </c>
      <c r="F113" s="148" t="s">
        <v>1601</v>
      </c>
      <c r="G113" s="149" t="s">
        <v>122</v>
      </c>
      <c r="H113" s="150">
        <v>2.7</v>
      </c>
      <c r="I113" s="151"/>
      <c r="J113" s="152">
        <f>ROUND(I113*H113,2)</f>
        <v>0</v>
      </c>
      <c r="K113" s="148" t="s">
        <v>188</v>
      </c>
      <c r="L113" s="35"/>
      <c r="M113" s="153" t="s">
        <v>3</v>
      </c>
      <c r="N113" s="154" t="s">
        <v>43</v>
      </c>
      <c r="O113" s="55"/>
      <c r="P113" s="155">
        <f>O113*H113</f>
        <v>0</v>
      </c>
      <c r="Q113" s="155">
        <v>2.45329</v>
      </c>
      <c r="R113" s="155">
        <f>Q113*H113</f>
        <v>6.623883</v>
      </c>
      <c r="S113" s="155">
        <v>0</v>
      </c>
      <c r="T113" s="156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7" t="s">
        <v>189</v>
      </c>
      <c r="AT113" s="157" t="s">
        <v>184</v>
      </c>
      <c r="AU113" s="157" t="s">
        <v>81</v>
      </c>
      <c r="AY113" s="19" t="s">
        <v>182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79</v>
      </c>
      <c r="BK113" s="158">
        <f>ROUND(I113*H113,2)</f>
        <v>0</v>
      </c>
      <c r="BL113" s="19" t="s">
        <v>189</v>
      </c>
      <c r="BM113" s="157" t="s">
        <v>1602</v>
      </c>
    </row>
    <row r="114" spans="1:47" s="2" customFormat="1" ht="12">
      <c r="A114" s="34"/>
      <c r="B114" s="35"/>
      <c r="C114" s="34"/>
      <c r="D114" s="159" t="s">
        <v>120</v>
      </c>
      <c r="E114" s="34"/>
      <c r="F114" s="160" t="s">
        <v>1601</v>
      </c>
      <c r="G114" s="34"/>
      <c r="H114" s="34"/>
      <c r="I114" s="161"/>
      <c r="J114" s="34"/>
      <c r="K114" s="34"/>
      <c r="L114" s="35"/>
      <c r="M114" s="162"/>
      <c r="N114" s="163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120</v>
      </c>
      <c r="AU114" s="19" t="s">
        <v>81</v>
      </c>
    </row>
    <row r="115" spans="2:51" s="13" customFormat="1" ht="12">
      <c r="B115" s="164"/>
      <c r="D115" s="159" t="s">
        <v>191</v>
      </c>
      <c r="E115" s="165" t="s">
        <v>3</v>
      </c>
      <c r="F115" s="166" t="s">
        <v>1603</v>
      </c>
      <c r="H115" s="167">
        <v>2.4</v>
      </c>
      <c r="I115" s="168"/>
      <c r="L115" s="164"/>
      <c r="M115" s="169"/>
      <c r="N115" s="170"/>
      <c r="O115" s="170"/>
      <c r="P115" s="170"/>
      <c r="Q115" s="170"/>
      <c r="R115" s="170"/>
      <c r="S115" s="170"/>
      <c r="T115" s="171"/>
      <c r="AT115" s="165" t="s">
        <v>191</v>
      </c>
      <c r="AU115" s="165" t="s">
        <v>81</v>
      </c>
      <c r="AV115" s="13" t="s">
        <v>81</v>
      </c>
      <c r="AW115" s="13" t="s">
        <v>33</v>
      </c>
      <c r="AX115" s="13" t="s">
        <v>72</v>
      </c>
      <c r="AY115" s="165" t="s">
        <v>182</v>
      </c>
    </row>
    <row r="116" spans="2:51" s="13" customFormat="1" ht="12">
      <c r="B116" s="164"/>
      <c r="D116" s="159" t="s">
        <v>191</v>
      </c>
      <c r="E116" s="165" t="s">
        <v>3</v>
      </c>
      <c r="F116" s="166" t="s">
        <v>1604</v>
      </c>
      <c r="H116" s="167">
        <v>0.3</v>
      </c>
      <c r="I116" s="168"/>
      <c r="L116" s="164"/>
      <c r="M116" s="169"/>
      <c r="N116" s="170"/>
      <c r="O116" s="170"/>
      <c r="P116" s="170"/>
      <c r="Q116" s="170"/>
      <c r="R116" s="170"/>
      <c r="S116" s="170"/>
      <c r="T116" s="171"/>
      <c r="AT116" s="165" t="s">
        <v>191</v>
      </c>
      <c r="AU116" s="165" t="s">
        <v>81</v>
      </c>
      <c r="AV116" s="13" t="s">
        <v>81</v>
      </c>
      <c r="AW116" s="13" t="s">
        <v>33</v>
      </c>
      <c r="AX116" s="13" t="s">
        <v>72</v>
      </c>
      <c r="AY116" s="165" t="s">
        <v>182</v>
      </c>
    </row>
    <row r="117" spans="2:51" s="14" customFormat="1" ht="12">
      <c r="B117" s="172"/>
      <c r="D117" s="159" t="s">
        <v>191</v>
      </c>
      <c r="E117" s="173" t="s">
        <v>3</v>
      </c>
      <c r="F117" s="174" t="s">
        <v>211</v>
      </c>
      <c r="H117" s="175">
        <v>2.6999999999999997</v>
      </c>
      <c r="I117" s="176"/>
      <c r="L117" s="172"/>
      <c r="M117" s="177"/>
      <c r="N117" s="178"/>
      <c r="O117" s="178"/>
      <c r="P117" s="178"/>
      <c r="Q117" s="178"/>
      <c r="R117" s="178"/>
      <c r="S117" s="178"/>
      <c r="T117" s="179"/>
      <c r="AT117" s="173" t="s">
        <v>191</v>
      </c>
      <c r="AU117" s="173" t="s">
        <v>81</v>
      </c>
      <c r="AV117" s="14" t="s">
        <v>189</v>
      </c>
      <c r="AW117" s="14" t="s">
        <v>33</v>
      </c>
      <c r="AX117" s="14" t="s">
        <v>79</v>
      </c>
      <c r="AY117" s="173" t="s">
        <v>182</v>
      </c>
    </row>
    <row r="118" spans="1:65" s="2" customFormat="1" ht="16.5" customHeight="1">
      <c r="A118" s="34"/>
      <c r="B118" s="145"/>
      <c r="C118" s="146" t="s">
        <v>206</v>
      </c>
      <c r="D118" s="146" t="s">
        <v>184</v>
      </c>
      <c r="E118" s="147" t="s">
        <v>1605</v>
      </c>
      <c r="F118" s="148" t="s">
        <v>1606</v>
      </c>
      <c r="G118" s="149" t="s">
        <v>113</v>
      </c>
      <c r="H118" s="150">
        <v>26.4</v>
      </c>
      <c r="I118" s="151"/>
      <c r="J118" s="152">
        <f>ROUND(I118*H118,2)</f>
        <v>0</v>
      </c>
      <c r="K118" s="148" t="s">
        <v>188</v>
      </c>
      <c r="L118" s="35"/>
      <c r="M118" s="153" t="s">
        <v>3</v>
      </c>
      <c r="N118" s="154" t="s">
        <v>43</v>
      </c>
      <c r="O118" s="55"/>
      <c r="P118" s="155">
        <f>O118*H118</f>
        <v>0</v>
      </c>
      <c r="Q118" s="155">
        <v>0.00458</v>
      </c>
      <c r="R118" s="155">
        <f>Q118*H118</f>
        <v>0.12091199999999999</v>
      </c>
      <c r="S118" s="155">
        <v>0</v>
      </c>
      <c r="T118" s="156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7" t="s">
        <v>189</v>
      </c>
      <c r="AT118" s="157" t="s">
        <v>184</v>
      </c>
      <c r="AU118" s="157" t="s">
        <v>81</v>
      </c>
      <c r="AY118" s="19" t="s">
        <v>182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79</v>
      </c>
      <c r="BK118" s="158">
        <f>ROUND(I118*H118,2)</f>
        <v>0</v>
      </c>
      <c r="BL118" s="19" t="s">
        <v>189</v>
      </c>
      <c r="BM118" s="157" t="s">
        <v>1607</v>
      </c>
    </row>
    <row r="119" spans="1:47" s="2" customFormat="1" ht="12">
      <c r="A119" s="34"/>
      <c r="B119" s="35"/>
      <c r="C119" s="34"/>
      <c r="D119" s="159" t="s">
        <v>120</v>
      </c>
      <c r="E119" s="34"/>
      <c r="F119" s="160" t="s">
        <v>1606</v>
      </c>
      <c r="G119" s="34"/>
      <c r="H119" s="34"/>
      <c r="I119" s="161"/>
      <c r="J119" s="34"/>
      <c r="K119" s="34"/>
      <c r="L119" s="35"/>
      <c r="M119" s="162"/>
      <c r="N119" s="163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120</v>
      </c>
      <c r="AU119" s="19" t="s">
        <v>81</v>
      </c>
    </row>
    <row r="120" spans="2:51" s="13" customFormat="1" ht="12">
      <c r="B120" s="164"/>
      <c r="D120" s="159" t="s">
        <v>191</v>
      </c>
      <c r="E120" s="165" t="s">
        <v>3</v>
      </c>
      <c r="F120" s="166" t="s">
        <v>1608</v>
      </c>
      <c r="H120" s="167">
        <v>24</v>
      </c>
      <c r="I120" s="168"/>
      <c r="L120" s="164"/>
      <c r="M120" s="169"/>
      <c r="N120" s="170"/>
      <c r="O120" s="170"/>
      <c r="P120" s="170"/>
      <c r="Q120" s="170"/>
      <c r="R120" s="170"/>
      <c r="S120" s="170"/>
      <c r="T120" s="171"/>
      <c r="AT120" s="165" t="s">
        <v>191</v>
      </c>
      <c r="AU120" s="165" t="s">
        <v>81</v>
      </c>
      <c r="AV120" s="13" t="s">
        <v>81</v>
      </c>
      <c r="AW120" s="13" t="s">
        <v>33</v>
      </c>
      <c r="AX120" s="13" t="s">
        <v>72</v>
      </c>
      <c r="AY120" s="165" t="s">
        <v>182</v>
      </c>
    </row>
    <row r="121" spans="2:51" s="13" customFormat="1" ht="12">
      <c r="B121" s="164"/>
      <c r="D121" s="159" t="s">
        <v>191</v>
      </c>
      <c r="E121" s="165" t="s">
        <v>3</v>
      </c>
      <c r="F121" s="166" t="s">
        <v>1609</v>
      </c>
      <c r="H121" s="167">
        <v>2.4</v>
      </c>
      <c r="I121" s="168"/>
      <c r="L121" s="164"/>
      <c r="M121" s="169"/>
      <c r="N121" s="170"/>
      <c r="O121" s="170"/>
      <c r="P121" s="170"/>
      <c r="Q121" s="170"/>
      <c r="R121" s="170"/>
      <c r="S121" s="170"/>
      <c r="T121" s="171"/>
      <c r="AT121" s="165" t="s">
        <v>191</v>
      </c>
      <c r="AU121" s="165" t="s">
        <v>81</v>
      </c>
      <c r="AV121" s="13" t="s">
        <v>81</v>
      </c>
      <c r="AW121" s="13" t="s">
        <v>33</v>
      </c>
      <c r="AX121" s="13" t="s">
        <v>72</v>
      </c>
      <c r="AY121" s="165" t="s">
        <v>182</v>
      </c>
    </row>
    <row r="122" spans="2:51" s="14" customFormat="1" ht="12">
      <c r="B122" s="172"/>
      <c r="D122" s="159" t="s">
        <v>191</v>
      </c>
      <c r="E122" s="173" t="s">
        <v>3</v>
      </c>
      <c r="F122" s="174" t="s">
        <v>211</v>
      </c>
      <c r="H122" s="175">
        <v>26.4</v>
      </c>
      <c r="I122" s="176"/>
      <c r="L122" s="172"/>
      <c r="M122" s="177"/>
      <c r="N122" s="178"/>
      <c r="O122" s="178"/>
      <c r="P122" s="178"/>
      <c r="Q122" s="178"/>
      <c r="R122" s="178"/>
      <c r="S122" s="178"/>
      <c r="T122" s="179"/>
      <c r="AT122" s="173" t="s">
        <v>191</v>
      </c>
      <c r="AU122" s="173" t="s">
        <v>81</v>
      </c>
      <c r="AV122" s="14" t="s">
        <v>189</v>
      </c>
      <c r="AW122" s="14" t="s">
        <v>33</v>
      </c>
      <c r="AX122" s="14" t="s">
        <v>79</v>
      </c>
      <c r="AY122" s="173" t="s">
        <v>182</v>
      </c>
    </row>
    <row r="123" spans="1:65" s="2" customFormat="1" ht="16.5" customHeight="1">
      <c r="A123" s="34"/>
      <c r="B123" s="145"/>
      <c r="C123" s="146" t="s">
        <v>213</v>
      </c>
      <c r="D123" s="146" t="s">
        <v>184</v>
      </c>
      <c r="E123" s="147" t="s">
        <v>1610</v>
      </c>
      <c r="F123" s="148" t="s">
        <v>1611</v>
      </c>
      <c r="G123" s="149" t="s">
        <v>113</v>
      </c>
      <c r="H123" s="150">
        <v>26.4</v>
      </c>
      <c r="I123" s="151"/>
      <c r="J123" s="152">
        <f>ROUND(I123*H123,2)</f>
        <v>0</v>
      </c>
      <c r="K123" s="148" t="s">
        <v>188</v>
      </c>
      <c r="L123" s="35"/>
      <c r="M123" s="153" t="s">
        <v>3</v>
      </c>
      <c r="N123" s="154" t="s">
        <v>43</v>
      </c>
      <c r="O123" s="55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7" t="s">
        <v>189</v>
      </c>
      <c r="AT123" s="157" t="s">
        <v>184</v>
      </c>
      <c r="AU123" s="157" t="s">
        <v>81</v>
      </c>
      <c r="AY123" s="19" t="s">
        <v>182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9" t="s">
        <v>79</v>
      </c>
      <c r="BK123" s="158">
        <f>ROUND(I123*H123,2)</f>
        <v>0</v>
      </c>
      <c r="BL123" s="19" t="s">
        <v>189</v>
      </c>
      <c r="BM123" s="157" t="s">
        <v>1612</v>
      </c>
    </row>
    <row r="124" spans="1:47" s="2" customFormat="1" ht="12">
      <c r="A124" s="34"/>
      <c r="B124" s="35"/>
      <c r="C124" s="34"/>
      <c r="D124" s="159" t="s">
        <v>120</v>
      </c>
      <c r="E124" s="34"/>
      <c r="F124" s="160" t="s">
        <v>1611</v>
      </c>
      <c r="G124" s="34"/>
      <c r="H124" s="34"/>
      <c r="I124" s="161"/>
      <c r="J124" s="34"/>
      <c r="K124" s="34"/>
      <c r="L124" s="35"/>
      <c r="M124" s="162"/>
      <c r="N124" s="163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120</v>
      </c>
      <c r="AU124" s="19" t="s">
        <v>81</v>
      </c>
    </row>
    <row r="125" spans="2:63" s="12" customFormat="1" ht="22.95" customHeight="1">
      <c r="B125" s="132"/>
      <c r="D125" s="133" t="s">
        <v>71</v>
      </c>
      <c r="E125" s="143" t="s">
        <v>197</v>
      </c>
      <c r="F125" s="143" t="s">
        <v>318</v>
      </c>
      <c r="I125" s="135"/>
      <c r="J125" s="144">
        <f>BK125</f>
        <v>0</v>
      </c>
      <c r="L125" s="132"/>
      <c r="M125" s="137"/>
      <c r="N125" s="138"/>
      <c r="O125" s="138"/>
      <c r="P125" s="139">
        <f>SUM(P126:P146)</f>
        <v>0</v>
      </c>
      <c r="Q125" s="138"/>
      <c r="R125" s="139">
        <f>SUM(R126:R146)</f>
        <v>10.83803</v>
      </c>
      <c r="S125" s="138"/>
      <c r="T125" s="140">
        <f>SUM(T126:T146)</f>
        <v>0</v>
      </c>
      <c r="AR125" s="133" t="s">
        <v>79</v>
      </c>
      <c r="AT125" s="141" t="s">
        <v>71</v>
      </c>
      <c r="AU125" s="141" t="s">
        <v>79</v>
      </c>
      <c r="AY125" s="133" t="s">
        <v>182</v>
      </c>
      <c r="BK125" s="142">
        <f>SUM(BK126:BK146)</f>
        <v>0</v>
      </c>
    </row>
    <row r="126" spans="1:65" s="2" customFormat="1" ht="22.8">
      <c r="A126" s="34"/>
      <c r="B126" s="145"/>
      <c r="C126" s="146" t="s">
        <v>218</v>
      </c>
      <c r="D126" s="146" t="s">
        <v>184</v>
      </c>
      <c r="E126" s="147" t="s">
        <v>1613</v>
      </c>
      <c r="F126" s="148" t="s">
        <v>1614</v>
      </c>
      <c r="G126" s="149" t="s">
        <v>344</v>
      </c>
      <c r="H126" s="150">
        <v>27</v>
      </c>
      <c r="I126" s="151"/>
      <c r="J126" s="152">
        <f>ROUND(I126*H126,2)</f>
        <v>0</v>
      </c>
      <c r="K126" s="148" t="s">
        <v>188</v>
      </c>
      <c r="L126" s="35"/>
      <c r="M126" s="153" t="s">
        <v>3</v>
      </c>
      <c r="N126" s="154" t="s">
        <v>43</v>
      </c>
      <c r="O126" s="55"/>
      <c r="P126" s="155">
        <f>O126*H126</f>
        <v>0</v>
      </c>
      <c r="Q126" s="155">
        <v>0.17489</v>
      </c>
      <c r="R126" s="155">
        <f>Q126*H126</f>
        <v>4.72203</v>
      </c>
      <c r="S126" s="155">
        <v>0</v>
      </c>
      <c r="T126" s="15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7" t="s">
        <v>189</v>
      </c>
      <c r="AT126" s="157" t="s">
        <v>184</v>
      </c>
      <c r="AU126" s="157" t="s">
        <v>81</v>
      </c>
      <c r="AY126" s="19" t="s">
        <v>182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79</v>
      </c>
      <c r="BK126" s="158">
        <f>ROUND(I126*H126,2)</f>
        <v>0</v>
      </c>
      <c r="BL126" s="19" t="s">
        <v>189</v>
      </c>
      <c r="BM126" s="157" t="s">
        <v>1615</v>
      </c>
    </row>
    <row r="127" spans="1:47" s="2" customFormat="1" ht="19.2">
      <c r="A127" s="34"/>
      <c r="B127" s="35"/>
      <c r="C127" s="34"/>
      <c r="D127" s="159" t="s">
        <v>120</v>
      </c>
      <c r="E127" s="34"/>
      <c r="F127" s="160" t="s">
        <v>1614</v>
      </c>
      <c r="G127" s="34"/>
      <c r="H127" s="34"/>
      <c r="I127" s="161"/>
      <c r="J127" s="34"/>
      <c r="K127" s="34"/>
      <c r="L127" s="35"/>
      <c r="M127" s="162"/>
      <c r="N127" s="163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120</v>
      </c>
      <c r="AU127" s="19" t="s">
        <v>81</v>
      </c>
    </row>
    <row r="128" spans="1:65" s="2" customFormat="1" ht="16.5" customHeight="1">
      <c r="A128" s="34"/>
      <c r="B128" s="145"/>
      <c r="C128" s="180" t="s">
        <v>223</v>
      </c>
      <c r="D128" s="180" t="s">
        <v>232</v>
      </c>
      <c r="E128" s="181" t="s">
        <v>1616</v>
      </c>
      <c r="F128" s="182" t="s">
        <v>1617</v>
      </c>
      <c r="G128" s="183" t="s">
        <v>344</v>
      </c>
      <c r="H128" s="184">
        <v>25</v>
      </c>
      <c r="I128" s="185"/>
      <c r="J128" s="186">
        <f>ROUND(I128*H128,2)</f>
        <v>0</v>
      </c>
      <c r="K128" s="182" t="s">
        <v>3</v>
      </c>
      <c r="L128" s="187"/>
      <c r="M128" s="188" t="s">
        <v>3</v>
      </c>
      <c r="N128" s="189" t="s">
        <v>43</v>
      </c>
      <c r="O128" s="55"/>
      <c r="P128" s="155">
        <f>O128*H128</f>
        <v>0</v>
      </c>
      <c r="Q128" s="155">
        <v>0.0057</v>
      </c>
      <c r="R128" s="155">
        <f>Q128*H128</f>
        <v>0.14250000000000002</v>
      </c>
      <c r="S128" s="155">
        <v>0</v>
      </c>
      <c r="T128" s="15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7" t="s">
        <v>223</v>
      </c>
      <c r="AT128" s="157" t="s">
        <v>232</v>
      </c>
      <c r="AU128" s="157" t="s">
        <v>81</v>
      </c>
      <c r="AY128" s="19" t="s">
        <v>182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79</v>
      </c>
      <c r="BK128" s="158">
        <f>ROUND(I128*H128,2)</f>
        <v>0</v>
      </c>
      <c r="BL128" s="19" t="s">
        <v>189</v>
      </c>
      <c r="BM128" s="157" t="s">
        <v>1618</v>
      </c>
    </row>
    <row r="129" spans="1:47" s="2" customFormat="1" ht="12">
      <c r="A129" s="34"/>
      <c r="B129" s="35"/>
      <c r="C129" s="34"/>
      <c r="D129" s="159" t="s">
        <v>120</v>
      </c>
      <c r="E129" s="34"/>
      <c r="F129" s="160" t="s">
        <v>1617</v>
      </c>
      <c r="G129" s="34"/>
      <c r="H129" s="34"/>
      <c r="I129" s="161"/>
      <c r="J129" s="34"/>
      <c r="K129" s="34"/>
      <c r="L129" s="35"/>
      <c r="M129" s="162"/>
      <c r="N129" s="163"/>
      <c r="O129" s="55"/>
      <c r="P129" s="55"/>
      <c r="Q129" s="55"/>
      <c r="R129" s="55"/>
      <c r="S129" s="55"/>
      <c r="T129" s="5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9" t="s">
        <v>120</v>
      </c>
      <c r="AU129" s="19" t="s">
        <v>81</v>
      </c>
    </row>
    <row r="130" spans="2:51" s="13" customFormat="1" ht="12">
      <c r="B130" s="164"/>
      <c r="D130" s="159" t="s">
        <v>191</v>
      </c>
      <c r="E130" s="165" t="s">
        <v>3</v>
      </c>
      <c r="F130" s="166" t="s">
        <v>1619</v>
      </c>
      <c r="H130" s="167">
        <v>25</v>
      </c>
      <c r="I130" s="168"/>
      <c r="L130" s="164"/>
      <c r="M130" s="169"/>
      <c r="N130" s="170"/>
      <c r="O130" s="170"/>
      <c r="P130" s="170"/>
      <c r="Q130" s="170"/>
      <c r="R130" s="170"/>
      <c r="S130" s="170"/>
      <c r="T130" s="171"/>
      <c r="AT130" s="165" t="s">
        <v>191</v>
      </c>
      <c r="AU130" s="165" t="s">
        <v>81</v>
      </c>
      <c r="AV130" s="13" t="s">
        <v>81</v>
      </c>
      <c r="AW130" s="13" t="s">
        <v>33</v>
      </c>
      <c r="AX130" s="13" t="s">
        <v>79</v>
      </c>
      <c r="AY130" s="165" t="s">
        <v>182</v>
      </c>
    </row>
    <row r="131" spans="1:65" s="2" customFormat="1" ht="16.5" customHeight="1">
      <c r="A131" s="34"/>
      <c r="B131" s="145"/>
      <c r="C131" s="180" t="s">
        <v>227</v>
      </c>
      <c r="D131" s="180" t="s">
        <v>232</v>
      </c>
      <c r="E131" s="181" t="s">
        <v>1620</v>
      </c>
      <c r="F131" s="182" t="s">
        <v>1621</v>
      </c>
      <c r="G131" s="183" t="s">
        <v>344</v>
      </c>
      <c r="H131" s="184">
        <v>2</v>
      </c>
      <c r="I131" s="185"/>
      <c r="J131" s="186">
        <f>ROUND(I131*H131,2)</f>
        <v>0</v>
      </c>
      <c r="K131" s="182" t="s">
        <v>3</v>
      </c>
      <c r="L131" s="187"/>
      <c r="M131" s="188" t="s">
        <v>3</v>
      </c>
      <c r="N131" s="189" t="s">
        <v>43</v>
      </c>
      <c r="O131" s="55"/>
      <c r="P131" s="155">
        <f>O131*H131</f>
        <v>0</v>
      </c>
      <c r="Q131" s="155">
        <v>0.0028</v>
      </c>
      <c r="R131" s="155">
        <f>Q131*H131</f>
        <v>0.0056</v>
      </c>
      <c r="S131" s="155">
        <v>0</v>
      </c>
      <c r="T131" s="15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7" t="s">
        <v>223</v>
      </c>
      <c r="AT131" s="157" t="s">
        <v>232</v>
      </c>
      <c r="AU131" s="157" t="s">
        <v>81</v>
      </c>
      <c r="AY131" s="19" t="s">
        <v>182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9" t="s">
        <v>79</v>
      </c>
      <c r="BK131" s="158">
        <f>ROUND(I131*H131,2)</f>
        <v>0</v>
      </c>
      <c r="BL131" s="19" t="s">
        <v>189</v>
      </c>
      <c r="BM131" s="157" t="s">
        <v>1622</v>
      </c>
    </row>
    <row r="132" spans="1:47" s="2" customFormat="1" ht="12">
      <c r="A132" s="34"/>
      <c r="B132" s="35"/>
      <c r="C132" s="34"/>
      <c r="D132" s="159" t="s">
        <v>120</v>
      </c>
      <c r="E132" s="34"/>
      <c r="F132" s="160" t="s">
        <v>1621</v>
      </c>
      <c r="G132" s="34"/>
      <c r="H132" s="34"/>
      <c r="I132" s="161"/>
      <c r="J132" s="34"/>
      <c r="K132" s="34"/>
      <c r="L132" s="35"/>
      <c r="M132" s="162"/>
      <c r="N132" s="163"/>
      <c r="O132" s="55"/>
      <c r="P132" s="55"/>
      <c r="Q132" s="55"/>
      <c r="R132" s="55"/>
      <c r="S132" s="55"/>
      <c r="T132" s="5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9" t="s">
        <v>120</v>
      </c>
      <c r="AU132" s="19" t="s">
        <v>81</v>
      </c>
    </row>
    <row r="133" spans="1:65" s="2" customFormat="1" ht="16.5" customHeight="1">
      <c r="A133" s="34"/>
      <c r="B133" s="145"/>
      <c r="C133" s="146" t="s">
        <v>231</v>
      </c>
      <c r="D133" s="146" t="s">
        <v>184</v>
      </c>
      <c r="E133" s="147" t="s">
        <v>1623</v>
      </c>
      <c r="F133" s="148" t="s">
        <v>1624</v>
      </c>
      <c r="G133" s="149" t="s">
        <v>344</v>
      </c>
      <c r="H133" s="150">
        <v>1</v>
      </c>
      <c r="I133" s="151"/>
      <c r="J133" s="152">
        <f>ROUND(I133*H133,2)</f>
        <v>0</v>
      </c>
      <c r="K133" s="148" t="s">
        <v>188</v>
      </c>
      <c r="L133" s="35"/>
      <c r="M133" s="153" t="s">
        <v>3</v>
      </c>
      <c r="N133" s="154" t="s">
        <v>43</v>
      </c>
      <c r="O133" s="55"/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7" t="s">
        <v>189</v>
      </c>
      <c r="AT133" s="157" t="s">
        <v>184</v>
      </c>
      <c r="AU133" s="157" t="s">
        <v>81</v>
      </c>
      <c r="AY133" s="19" t="s">
        <v>182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9" t="s">
        <v>79</v>
      </c>
      <c r="BK133" s="158">
        <f>ROUND(I133*H133,2)</f>
        <v>0</v>
      </c>
      <c r="BL133" s="19" t="s">
        <v>189</v>
      </c>
      <c r="BM133" s="157" t="s">
        <v>1625</v>
      </c>
    </row>
    <row r="134" spans="1:47" s="2" customFormat="1" ht="12">
      <c r="A134" s="34"/>
      <c r="B134" s="35"/>
      <c r="C134" s="34"/>
      <c r="D134" s="159" t="s">
        <v>120</v>
      </c>
      <c r="E134" s="34"/>
      <c r="F134" s="160" t="s">
        <v>1624</v>
      </c>
      <c r="G134" s="34"/>
      <c r="H134" s="34"/>
      <c r="I134" s="161"/>
      <c r="J134" s="34"/>
      <c r="K134" s="34"/>
      <c r="L134" s="35"/>
      <c r="M134" s="162"/>
      <c r="N134" s="163"/>
      <c r="O134" s="55"/>
      <c r="P134" s="55"/>
      <c r="Q134" s="55"/>
      <c r="R134" s="55"/>
      <c r="S134" s="55"/>
      <c r="T134" s="5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9" t="s">
        <v>120</v>
      </c>
      <c r="AU134" s="19" t="s">
        <v>81</v>
      </c>
    </row>
    <row r="135" spans="1:65" s="2" customFormat="1" ht="16.5" customHeight="1">
      <c r="A135" s="34"/>
      <c r="B135" s="145"/>
      <c r="C135" s="180" t="s">
        <v>236</v>
      </c>
      <c r="D135" s="180" t="s">
        <v>232</v>
      </c>
      <c r="E135" s="181" t="s">
        <v>1626</v>
      </c>
      <c r="F135" s="182" t="s">
        <v>1627</v>
      </c>
      <c r="G135" s="183" t="s">
        <v>344</v>
      </c>
      <c r="H135" s="184">
        <v>1</v>
      </c>
      <c r="I135" s="185"/>
      <c r="J135" s="186">
        <f>ROUND(I135*H135,2)</f>
        <v>0</v>
      </c>
      <c r="K135" s="182" t="s">
        <v>3</v>
      </c>
      <c r="L135" s="187"/>
      <c r="M135" s="188" t="s">
        <v>3</v>
      </c>
      <c r="N135" s="189" t="s">
        <v>43</v>
      </c>
      <c r="O135" s="55"/>
      <c r="P135" s="155">
        <f>O135*H135</f>
        <v>0</v>
      </c>
      <c r="Q135" s="155">
        <v>0.154</v>
      </c>
      <c r="R135" s="155">
        <f>Q135*H135</f>
        <v>0.154</v>
      </c>
      <c r="S135" s="155">
        <v>0</v>
      </c>
      <c r="T135" s="15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7" t="s">
        <v>223</v>
      </c>
      <c r="AT135" s="157" t="s">
        <v>232</v>
      </c>
      <c r="AU135" s="157" t="s">
        <v>81</v>
      </c>
      <c r="AY135" s="19" t="s">
        <v>182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9" t="s">
        <v>79</v>
      </c>
      <c r="BK135" s="158">
        <f>ROUND(I135*H135,2)</f>
        <v>0</v>
      </c>
      <c r="BL135" s="19" t="s">
        <v>189</v>
      </c>
      <c r="BM135" s="157" t="s">
        <v>1628</v>
      </c>
    </row>
    <row r="136" spans="1:47" s="2" customFormat="1" ht="12">
      <c r="A136" s="34"/>
      <c r="B136" s="35"/>
      <c r="C136" s="34"/>
      <c r="D136" s="159" t="s">
        <v>120</v>
      </c>
      <c r="E136" s="34"/>
      <c r="F136" s="160" t="s">
        <v>1627</v>
      </c>
      <c r="G136" s="34"/>
      <c r="H136" s="34"/>
      <c r="I136" s="161"/>
      <c r="J136" s="34"/>
      <c r="K136" s="34"/>
      <c r="L136" s="35"/>
      <c r="M136" s="162"/>
      <c r="N136" s="163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120</v>
      </c>
      <c r="AU136" s="19" t="s">
        <v>81</v>
      </c>
    </row>
    <row r="137" spans="2:51" s="13" customFormat="1" ht="12">
      <c r="B137" s="164"/>
      <c r="D137" s="159" t="s">
        <v>191</v>
      </c>
      <c r="E137" s="165" t="s">
        <v>3</v>
      </c>
      <c r="F137" s="166" t="s">
        <v>1629</v>
      </c>
      <c r="H137" s="167">
        <v>1</v>
      </c>
      <c r="I137" s="168"/>
      <c r="L137" s="164"/>
      <c r="M137" s="169"/>
      <c r="N137" s="170"/>
      <c r="O137" s="170"/>
      <c r="P137" s="170"/>
      <c r="Q137" s="170"/>
      <c r="R137" s="170"/>
      <c r="S137" s="170"/>
      <c r="T137" s="171"/>
      <c r="AT137" s="165" t="s">
        <v>191</v>
      </c>
      <c r="AU137" s="165" t="s">
        <v>81</v>
      </c>
      <c r="AV137" s="13" t="s">
        <v>81</v>
      </c>
      <c r="AW137" s="13" t="s">
        <v>33</v>
      </c>
      <c r="AX137" s="13" t="s">
        <v>79</v>
      </c>
      <c r="AY137" s="165" t="s">
        <v>182</v>
      </c>
    </row>
    <row r="138" spans="1:65" s="2" customFormat="1" ht="16.5" customHeight="1">
      <c r="A138" s="34"/>
      <c r="B138" s="145"/>
      <c r="C138" s="146" t="s">
        <v>241</v>
      </c>
      <c r="D138" s="146" t="s">
        <v>184</v>
      </c>
      <c r="E138" s="147" t="s">
        <v>1630</v>
      </c>
      <c r="F138" s="148" t="s">
        <v>1631</v>
      </c>
      <c r="G138" s="149" t="s">
        <v>117</v>
      </c>
      <c r="H138" s="150">
        <v>72.1</v>
      </c>
      <c r="I138" s="151"/>
      <c r="J138" s="152">
        <f>ROUND(I138*H138,2)</f>
        <v>0</v>
      </c>
      <c r="K138" s="148" t="s">
        <v>3</v>
      </c>
      <c r="L138" s="35"/>
      <c r="M138" s="153" t="s">
        <v>3</v>
      </c>
      <c r="N138" s="154" t="s">
        <v>43</v>
      </c>
      <c r="O138" s="55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7" t="s">
        <v>189</v>
      </c>
      <c r="AT138" s="157" t="s">
        <v>184</v>
      </c>
      <c r="AU138" s="157" t="s">
        <v>81</v>
      </c>
      <c r="AY138" s="19" t="s">
        <v>182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9" t="s">
        <v>79</v>
      </c>
      <c r="BK138" s="158">
        <f>ROUND(I138*H138,2)</f>
        <v>0</v>
      </c>
      <c r="BL138" s="19" t="s">
        <v>189</v>
      </c>
      <c r="BM138" s="157" t="s">
        <v>1632</v>
      </c>
    </row>
    <row r="139" spans="1:47" s="2" customFormat="1" ht="12">
      <c r="A139" s="34"/>
      <c r="B139" s="35"/>
      <c r="C139" s="34"/>
      <c r="D139" s="159" t="s">
        <v>120</v>
      </c>
      <c r="E139" s="34"/>
      <c r="F139" s="160" t="s">
        <v>1631</v>
      </c>
      <c r="G139" s="34"/>
      <c r="H139" s="34"/>
      <c r="I139" s="161"/>
      <c r="J139" s="34"/>
      <c r="K139" s="34"/>
      <c r="L139" s="35"/>
      <c r="M139" s="162"/>
      <c r="N139" s="163"/>
      <c r="O139" s="55"/>
      <c r="P139" s="55"/>
      <c r="Q139" s="55"/>
      <c r="R139" s="55"/>
      <c r="S139" s="55"/>
      <c r="T139" s="5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9" t="s">
        <v>120</v>
      </c>
      <c r="AU139" s="19" t="s">
        <v>81</v>
      </c>
    </row>
    <row r="140" spans="2:51" s="13" customFormat="1" ht="12">
      <c r="B140" s="164"/>
      <c r="D140" s="159" t="s">
        <v>191</v>
      </c>
      <c r="E140" s="165" t="s">
        <v>3</v>
      </c>
      <c r="F140" s="166" t="s">
        <v>1633</v>
      </c>
      <c r="H140" s="167">
        <v>72.1</v>
      </c>
      <c r="I140" s="168"/>
      <c r="L140" s="164"/>
      <c r="M140" s="169"/>
      <c r="N140" s="170"/>
      <c r="O140" s="170"/>
      <c r="P140" s="170"/>
      <c r="Q140" s="170"/>
      <c r="R140" s="170"/>
      <c r="S140" s="170"/>
      <c r="T140" s="171"/>
      <c r="AT140" s="165" t="s">
        <v>191</v>
      </c>
      <c r="AU140" s="165" t="s">
        <v>81</v>
      </c>
      <c r="AV140" s="13" t="s">
        <v>81</v>
      </c>
      <c r="AW140" s="13" t="s">
        <v>33</v>
      </c>
      <c r="AX140" s="13" t="s">
        <v>79</v>
      </c>
      <c r="AY140" s="165" t="s">
        <v>182</v>
      </c>
    </row>
    <row r="141" spans="1:65" s="2" customFormat="1" ht="16.5" customHeight="1">
      <c r="A141" s="34"/>
      <c r="B141" s="145"/>
      <c r="C141" s="180" t="s">
        <v>246</v>
      </c>
      <c r="D141" s="180" t="s">
        <v>232</v>
      </c>
      <c r="E141" s="181" t="s">
        <v>1634</v>
      </c>
      <c r="F141" s="182" t="s">
        <v>1635</v>
      </c>
      <c r="G141" s="183" t="s">
        <v>122</v>
      </c>
      <c r="H141" s="184">
        <v>2.658</v>
      </c>
      <c r="I141" s="185"/>
      <c r="J141" s="186">
        <f>ROUND(I141*H141,2)</f>
        <v>0</v>
      </c>
      <c r="K141" s="182" t="s">
        <v>188</v>
      </c>
      <c r="L141" s="187"/>
      <c r="M141" s="188" t="s">
        <v>3</v>
      </c>
      <c r="N141" s="189" t="s">
        <v>43</v>
      </c>
      <c r="O141" s="55"/>
      <c r="P141" s="155">
        <f>O141*H141</f>
        <v>0</v>
      </c>
      <c r="Q141" s="155">
        <v>0.55</v>
      </c>
      <c r="R141" s="155">
        <f>Q141*H141</f>
        <v>1.4619</v>
      </c>
      <c r="S141" s="155">
        <v>0</v>
      </c>
      <c r="T141" s="15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7" t="s">
        <v>223</v>
      </c>
      <c r="AT141" s="157" t="s">
        <v>232</v>
      </c>
      <c r="AU141" s="157" t="s">
        <v>81</v>
      </c>
      <c r="AY141" s="19" t="s">
        <v>182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79</v>
      </c>
      <c r="BK141" s="158">
        <f>ROUND(I141*H141,2)</f>
        <v>0</v>
      </c>
      <c r="BL141" s="19" t="s">
        <v>189</v>
      </c>
      <c r="BM141" s="157" t="s">
        <v>1636</v>
      </c>
    </row>
    <row r="142" spans="1:47" s="2" customFormat="1" ht="12">
      <c r="A142" s="34"/>
      <c r="B142" s="35"/>
      <c r="C142" s="34"/>
      <c r="D142" s="159" t="s">
        <v>120</v>
      </c>
      <c r="E142" s="34"/>
      <c r="F142" s="160" t="s">
        <v>1635</v>
      </c>
      <c r="G142" s="34"/>
      <c r="H142" s="34"/>
      <c r="I142" s="161"/>
      <c r="J142" s="34"/>
      <c r="K142" s="34"/>
      <c r="L142" s="35"/>
      <c r="M142" s="162"/>
      <c r="N142" s="163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120</v>
      </c>
      <c r="AU142" s="19" t="s">
        <v>81</v>
      </c>
    </row>
    <row r="143" spans="2:51" s="13" customFormat="1" ht="12">
      <c r="B143" s="164"/>
      <c r="D143" s="159" t="s">
        <v>191</v>
      </c>
      <c r="E143" s="165" t="s">
        <v>3</v>
      </c>
      <c r="F143" s="166" t="s">
        <v>1637</v>
      </c>
      <c r="H143" s="167">
        <v>2.658</v>
      </c>
      <c r="I143" s="168"/>
      <c r="L143" s="164"/>
      <c r="M143" s="169"/>
      <c r="N143" s="170"/>
      <c r="O143" s="170"/>
      <c r="P143" s="170"/>
      <c r="Q143" s="170"/>
      <c r="R143" s="170"/>
      <c r="S143" s="170"/>
      <c r="T143" s="171"/>
      <c r="AT143" s="165" t="s">
        <v>191</v>
      </c>
      <c r="AU143" s="165" t="s">
        <v>81</v>
      </c>
      <c r="AV143" s="13" t="s">
        <v>81</v>
      </c>
      <c r="AW143" s="13" t="s">
        <v>33</v>
      </c>
      <c r="AX143" s="13" t="s">
        <v>79</v>
      </c>
      <c r="AY143" s="165" t="s">
        <v>182</v>
      </c>
    </row>
    <row r="144" spans="1:65" s="2" customFormat="1" ht="16.5" customHeight="1">
      <c r="A144" s="34"/>
      <c r="B144" s="145"/>
      <c r="C144" s="180" t="s">
        <v>251</v>
      </c>
      <c r="D144" s="180" t="s">
        <v>232</v>
      </c>
      <c r="E144" s="181" t="s">
        <v>1638</v>
      </c>
      <c r="F144" s="182" t="s">
        <v>1639</v>
      </c>
      <c r="G144" s="183" t="s">
        <v>117</v>
      </c>
      <c r="H144" s="184">
        <v>136</v>
      </c>
      <c r="I144" s="185"/>
      <c r="J144" s="186">
        <f>ROUND(I144*H144,2)</f>
        <v>0</v>
      </c>
      <c r="K144" s="182" t="s">
        <v>3</v>
      </c>
      <c r="L144" s="187"/>
      <c r="M144" s="188" t="s">
        <v>3</v>
      </c>
      <c r="N144" s="189" t="s">
        <v>43</v>
      </c>
      <c r="O144" s="55"/>
      <c r="P144" s="155">
        <f>O144*H144</f>
        <v>0</v>
      </c>
      <c r="Q144" s="155">
        <v>0.032</v>
      </c>
      <c r="R144" s="155">
        <f>Q144*H144</f>
        <v>4.352</v>
      </c>
      <c r="S144" s="155">
        <v>0</v>
      </c>
      <c r="T144" s="15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7" t="s">
        <v>223</v>
      </c>
      <c r="AT144" s="157" t="s">
        <v>232</v>
      </c>
      <c r="AU144" s="157" t="s">
        <v>81</v>
      </c>
      <c r="AY144" s="19" t="s">
        <v>182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79</v>
      </c>
      <c r="BK144" s="158">
        <f>ROUND(I144*H144,2)</f>
        <v>0</v>
      </c>
      <c r="BL144" s="19" t="s">
        <v>189</v>
      </c>
      <c r="BM144" s="157" t="s">
        <v>1640</v>
      </c>
    </row>
    <row r="145" spans="1:47" s="2" customFormat="1" ht="12">
      <c r="A145" s="34"/>
      <c r="B145" s="35"/>
      <c r="C145" s="34"/>
      <c r="D145" s="159" t="s">
        <v>120</v>
      </c>
      <c r="E145" s="34"/>
      <c r="F145" s="160" t="s">
        <v>1639</v>
      </c>
      <c r="G145" s="34"/>
      <c r="H145" s="34"/>
      <c r="I145" s="161"/>
      <c r="J145" s="34"/>
      <c r="K145" s="34"/>
      <c r="L145" s="35"/>
      <c r="M145" s="162"/>
      <c r="N145" s="163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120</v>
      </c>
      <c r="AU145" s="19" t="s">
        <v>81</v>
      </c>
    </row>
    <row r="146" spans="2:51" s="13" customFormat="1" ht="12">
      <c r="B146" s="164"/>
      <c r="D146" s="159" t="s">
        <v>191</v>
      </c>
      <c r="E146" s="165" t="s">
        <v>3</v>
      </c>
      <c r="F146" s="166" t="s">
        <v>1641</v>
      </c>
      <c r="H146" s="167">
        <v>136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1"/>
      <c r="AT146" s="165" t="s">
        <v>191</v>
      </c>
      <c r="AU146" s="165" t="s">
        <v>81</v>
      </c>
      <c r="AV146" s="13" t="s">
        <v>81</v>
      </c>
      <c r="AW146" s="13" t="s">
        <v>33</v>
      </c>
      <c r="AX146" s="13" t="s">
        <v>79</v>
      </c>
      <c r="AY146" s="165" t="s">
        <v>182</v>
      </c>
    </row>
    <row r="147" spans="2:63" s="12" customFormat="1" ht="22.95" customHeight="1">
      <c r="B147" s="132"/>
      <c r="D147" s="133" t="s">
        <v>71</v>
      </c>
      <c r="E147" s="143" t="s">
        <v>189</v>
      </c>
      <c r="F147" s="143" t="s">
        <v>434</v>
      </c>
      <c r="I147" s="135"/>
      <c r="J147" s="144">
        <f>BK147</f>
        <v>0</v>
      </c>
      <c r="L147" s="132"/>
      <c r="M147" s="137"/>
      <c r="N147" s="138"/>
      <c r="O147" s="138"/>
      <c r="P147" s="139">
        <f>SUM(P148:P150)</f>
        <v>0</v>
      </c>
      <c r="Q147" s="138"/>
      <c r="R147" s="139">
        <f>SUM(R148:R150)</f>
        <v>0</v>
      </c>
      <c r="S147" s="138"/>
      <c r="T147" s="140">
        <f>SUM(T148:T150)</f>
        <v>0</v>
      </c>
      <c r="AR147" s="133" t="s">
        <v>79</v>
      </c>
      <c r="AT147" s="141" t="s">
        <v>71</v>
      </c>
      <c r="AU147" s="141" t="s">
        <v>79</v>
      </c>
      <c r="AY147" s="133" t="s">
        <v>182</v>
      </c>
      <c r="BK147" s="142">
        <f>SUM(BK148:BK150)</f>
        <v>0</v>
      </c>
    </row>
    <row r="148" spans="1:65" s="2" customFormat="1" ht="22.8">
      <c r="A148" s="34"/>
      <c r="B148" s="145"/>
      <c r="C148" s="146" t="s">
        <v>9</v>
      </c>
      <c r="D148" s="146" t="s">
        <v>184</v>
      </c>
      <c r="E148" s="147" t="s">
        <v>1642</v>
      </c>
      <c r="F148" s="148" t="s">
        <v>1643</v>
      </c>
      <c r="G148" s="149" t="s">
        <v>113</v>
      </c>
      <c r="H148" s="150">
        <v>21.63</v>
      </c>
      <c r="I148" s="151"/>
      <c r="J148" s="152">
        <f>ROUND(I148*H148,2)</f>
        <v>0</v>
      </c>
      <c r="K148" s="148" t="s">
        <v>188</v>
      </c>
      <c r="L148" s="35"/>
      <c r="M148" s="153" t="s">
        <v>3</v>
      </c>
      <c r="N148" s="154" t="s">
        <v>43</v>
      </c>
      <c r="O148" s="55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7" t="s">
        <v>189</v>
      </c>
      <c r="AT148" s="157" t="s">
        <v>184</v>
      </c>
      <c r="AU148" s="157" t="s">
        <v>81</v>
      </c>
      <c r="AY148" s="19" t="s">
        <v>182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79</v>
      </c>
      <c r="BK148" s="158">
        <f>ROUND(I148*H148,2)</f>
        <v>0</v>
      </c>
      <c r="BL148" s="19" t="s">
        <v>189</v>
      </c>
      <c r="BM148" s="157" t="s">
        <v>1644</v>
      </c>
    </row>
    <row r="149" spans="1:47" s="2" customFormat="1" ht="19.2">
      <c r="A149" s="34"/>
      <c r="B149" s="35"/>
      <c r="C149" s="34"/>
      <c r="D149" s="159" t="s">
        <v>120</v>
      </c>
      <c r="E149" s="34"/>
      <c r="F149" s="160" t="s">
        <v>1643</v>
      </c>
      <c r="G149" s="34"/>
      <c r="H149" s="34"/>
      <c r="I149" s="161"/>
      <c r="J149" s="34"/>
      <c r="K149" s="34"/>
      <c r="L149" s="35"/>
      <c r="M149" s="162"/>
      <c r="N149" s="163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120</v>
      </c>
      <c r="AU149" s="19" t="s">
        <v>81</v>
      </c>
    </row>
    <row r="150" spans="2:51" s="13" customFormat="1" ht="12">
      <c r="B150" s="164"/>
      <c r="D150" s="159" t="s">
        <v>191</v>
      </c>
      <c r="E150" s="165" t="s">
        <v>3</v>
      </c>
      <c r="F150" s="166" t="s">
        <v>1645</v>
      </c>
      <c r="H150" s="167">
        <v>21.63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1"/>
      <c r="AT150" s="165" t="s">
        <v>191</v>
      </c>
      <c r="AU150" s="165" t="s">
        <v>81</v>
      </c>
      <c r="AV150" s="13" t="s">
        <v>81</v>
      </c>
      <c r="AW150" s="13" t="s">
        <v>33</v>
      </c>
      <c r="AX150" s="13" t="s">
        <v>79</v>
      </c>
      <c r="AY150" s="165" t="s">
        <v>182</v>
      </c>
    </row>
    <row r="151" spans="2:63" s="12" customFormat="1" ht="22.95" customHeight="1">
      <c r="B151" s="132"/>
      <c r="D151" s="133" t="s">
        <v>71</v>
      </c>
      <c r="E151" s="143" t="s">
        <v>206</v>
      </c>
      <c r="F151" s="143" t="s">
        <v>1522</v>
      </c>
      <c r="I151" s="135"/>
      <c r="J151" s="144">
        <f>BK151</f>
        <v>0</v>
      </c>
      <c r="L151" s="132"/>
      <c r="M151" s="137"/>
      <c r="N151" s="138"/>
      <c r="O151" s="138"/>
      <c r="P151" s="139">
        <f>SUM(P152:P156)</f>
        <v>0</v>
      </c>
      <c r="Q151" s="138"/>
      <c r="R151" s="139">
        <f>SUM(R152:R156)</f>
        <v>4.672079999999999</v>
      </c>
      <c r="S151" s="138"/>
      <c r="T151" s="140">
        <f>SUM(T152:T156)</f>
        <v>0</v>
      </c>
      <c r="AR151" s="133" t="s">
        <v>79</v>
      </c>
      <c r="AT151" s="141" t="s">
        <v>71</v>
      </c>
      <c r="AU151" s="141" t="s">
        <v>79</v>
      </c>
      <c r="AY151" s="133" t="s">
        <v>182</v>
      </c>
      <c r="BK151" s="142">
        <f>SUM(BK152:BK156)</f>
        <v>0</v>
      </c>
    </row>
    <row r="152" spans="1:65" s="2" customFormat="1" ht="34.2">
      <c r="A152" s="34"/>
      <c r="B152" s="145"/>
      <c r="C152" s="146" t="s">
        <v>261</v>
      </c>
      <c r="D152" s="146" t="s">
        <v>184</v>
      </c>
      <c r="E152" s="147" t="s">
        <v>1646</v>
      </c>
      <c r="F152" s="148" t="s">
        <v>1647</v>
      </c>
      <c r="G152" s="149" t="s">
        <v>113</v>
      </c>
      <c r="H152" s="150">
        <v>21.63</v>
      </c>
      <c r="I152" s="151"/>
      <c r="J152" s="152">
        <f>ROUND(I152*H152,2)</f>
        <v>0</v>
      </c>
      <c r="K152" s="148" t="s">
        <v>188</v>
      </c>
      <c r="L152" s="35"/>
      <c r="M152" s="153" t="s">
        <v>3</v>
      </c>
      <c r="N152" s="154" t="s">
        <v>43</v>
      </c>
      <c r="O152" s="55"/>
      <c r="P152" s="155">
        <f>O152*H152</f>
        <v>0</v>
      </c>
      <c r="Q152" s="155">
        <v>0.101</v>
      </c>
      <c r="R152" s="155">
        <f>Q152*H152</f>
        <v>2.18463</v>
      </c>
      <c r="S152" s="155">
        <v>0</v>
      </c>
      <c r="T152" s="15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7" t="s">
        <v>189</v>
      </c>
      <c r="AT152" s="157" t="s">
        <v>184</v>
      </c>
      <c r="AU152" s="157" t="s">
        <v>81</v>
      </c>
      <c r="AY152" s="19" t="s">
        <v>182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9" t="s">
        <v>79</v>
      </c>
      <c r="BK152" s="158">
        <f>ROUND(I152*H152,2)</f>
        <v>0</v>
      </c>
      <c r="BL152" s="19" t="s">
        <v>189</v>
      </c>
      <c r="BM152" s="157" t="s">
        <v>1648</v>
      </c>
    </row>
    <row r="153" spans="1:47" s="2" customFormat="1" ht="28.8">
      <c r="A153" s="34"/>
      <c r="B153" s="35"/>
      <c r="C153" s="34"/>
      <c r="D153" s="159" t="s">
        <v>120</v>
      </c>
      <c r="E153" s="34"/>
      <c r="F153" s="160" t="s">
        <v>1647</v>
      </c>
      <c r="G153" s="34"/>
      <c r="H153" s="34"/>
      <c r="I153" s="161"/>
      <c r="J153" s="34"/>
      <c r="K153" s="34"/>
      <c r="L153" s="35"/>
      <c r="M153" s="162"/>
      <c r="N153" s="163"/>
      <c r="O153" s="55"/>
      <c r="P153" s="55"/>
      <c r="Q153" s="55"/>
      <c r="R153" s="55"/>
      <c r="S153" s="55"/>
      <c r="T153" s="56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120</v>
      </c>
      <c r="AU153" s="19" t="s">
        <v>81</v>
      </c>
    </row>
    <row r="154" spans="2:51" s="13" customFormat="1" ht="12">
      <c r="B154" s="164"/>
      <c r="D154" s="159" t="s">
        <v>191</v>
      </c>
      <c r="E154" s="165" t="s">
        <v>3</v>
      </c>
      <c r="F154" s="166" t="s">
        <v>1645</v>
      </c>
      <c r="H154" s="167">
        <v>21.63</v>
      </c>
      <c r="I154" s="168"/>
      <c r="L154" s="164"/>
      <c r="M154" s="169"/>
      <c r="N154" s="170"/>
      <c r="O154" s="170"/>
      <c r="P154" s="170"/>
      <c r="Q154" s="170"/>
      <c r="R154" s="170"/>
      <c r="S154" s="170"/>
      <c r="T154" s="171"/>
      <c r="AT154" s="165" t="s">
        <v>191</v>
      </c>
      <c r="AU154" s="165" t="s">
        <v>81</v>
      </c>
      <c r="AV154" s="13" t="s">
        <v>81</v>
      </c>
      <c r="AW154" s="13" t="s">
        <v>33</v>
      </c>
      <c r="AX154" s="13" t="s">
        <v>79</v>
      </c>
      <c r="AY154" s="165" t="s">
        <v>182</v>
      </c>
    </row>
    <row r="155" spans="1:65" s="2" customFormat="1" ht="16.5" customHeight="1">
      <c r="A155" s="34"/>
      <c r="B155" s="145"/>
      <c r="C155" s="180" t="s">
        <v>266</v>
      </c>
      <c r="D155" s="180" t="s">
        <v>232</v>
      </c>
      <c r="E155" s="181" t="s">
        <v>1649</v>
      </c>
      <c r="F155" s="182" t="s">
        <v>1650</v>
      </c>
      <c r="G155" s="183" t="s">
        <v>113</v>
      </c>
      <c r="H155" s="184">
        <v>21.63</v>
      </c>
      <c r="I155" s="185"/>
      <c r="J155" s="186">
        <f>ROUND(I155*H155,2)</f>
        <v>0</v>
      </c>
      <c r="K155" s="182" t="s">
        <v>188</v>
      </c>
      <c r="L155" s="187"/>
      <c r="M155" s="188" t="s">
        <v>3</v>
      </c>
      <c r="N155" s="189" t="s">
        <v>43</v>
      </c>
      <c r="O155" s="55"/>
      <c r="P155" s="155">
        <f>O155*H155</f>
        <v>0</v>
      </c>
      <c r="Q155" s="155">
        <v>0.115</v>
      </c>
      <c r="R155" s="155">
        <f>Q155*H155</f>
        <v>2.48745</v>
      </c>
      <c r="S155" s="155">
        <v>0</v>
      </c>
      <c r="T155" s="15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7" t="s">
        <v>223</v>
      </c>
      <c r="AT155" s="157" t="s">
        <v>232</v>
      </c>
      <c r="AU155" s="157" t="s">
        <v>81</v>
      </c>
      <c r="AY155" s="19" t="s">
        <v>182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9" t="s">
        <v>79</v>
      </c>
      <c r="BK155" s="158">
        <f>ROUND(I155*H155,2)</f>
        <v>0</v>
      </c>
      <c r="BL155" s="19" t="s">
        <v>189</v>
      </c>
      <c r="BM155" s="157" t="s">
        <v>1651</v>
      </c>
    </row>
    <row r="156" spans="1:47" s="2" customFormat="1" ht="12">
      <c r="A156" s="34"/>
      <c r="B156" s="35"/>
      <c r="C156" s="34"/>
      <c r="D156" s="159" t="s">
        <v>120</v>
      </c>
      <c r="E156" s="34"/>
      <c r="F156" s="160" t="s">
        <v>1650</v>
      </c>
      <c r="G156" s="34"/>
      <c r="H156" s="34"/>
      <c r="I156" s="161"/>
      <c r="J156" s="34"/>
      <c r="K156" s="34"/>
      <c r="L156" s="35"/>
      <c r="M156" s="162"/>
      <c r="N156" s="163"/>
      <c r="O156" s="55"/>
      <c r="P156" s="55"/>
      <c r="Q156" s="55"/>
      <c r="R156" s="55"/>
      <c r="S156" s="55"/>
      <c r="T156" s="56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9" t="s">
        <v>120</v>
      </c>
      <c r="AU156" s="19" t="s">
        <v>81</v>
      </c>
    </row>
    <row r="157" spans="2:63" s="12" customFormat="1" ht="22.95" customHeight="1">
      <c r="B157" s="132"/>
      <c r="D157" s="133" t="s">
        <v>71</v>
      </c>
      <c r="E157" s="143" t="s">
        <v>632</v>
      </c>
      <c r="F157" s="143" t="s">
        <v>633</v>
      </c>
      <c r="I157" s="135"/>
      <c r="J157" s="144">
        <f>BK157</f>
        <v>0</v>
      </c>
      <c r="L157" s="132"/>
      <c r="M157" s="137"/>
      <c r="N157" s="138"/>
      <c r="O157" s="138"/>
      <c r="P157" s="139">
        <f>SUM(P158:P159)</f>
        <v>0</v>
      </c>
      <c r="Q157" s="138"/>
      <c r="R157" s="139">
        <f>SUM(R158:R159)</f>
        <v>0</v>
      </c>
      <c r="S157" s="138"/>
      <c r="T157" s="140">
        <f>SUM(T158:T159)</f>
        <v>0</v>
      </c>
      <c r="AR157" s="133" t="s">
        <v>79</v>
      </c>
      <c r="AT157" s="141" t="s">
        <v>71</v>
      </c>
      <c r="AU157" s="141" t="s">
        <v>79</v>
      </c>
      <c r="AY157" s="133" t="s">
        <v>182</v>
      </c>
      <c r="BK157" s="142">
        <f>SUM(BK158:BK159)</f>
        <v>0</v>
      </c>
    </row>
    <row r="158" spans="1:65" s="2" customFormat="1" ht="33" customHeight="1">
      <c r="A158" s="34"/>
      <c r="B158" s="145"/>
      <c r="C158" s="146" t="s">
        <v>270</v>
      </c>
      <c r="D158" s="146" t="s">
        <v>184</v>
      </c>
      <c r="E158" s="147" t="s">
        <v>1652</v>
      </c>
      <c r="F158" s="148" t="s">
        <v>1653</v>
      </c>
      <c r="G158" s="149" t="s">
        <v>233</v>
      </c>
      <c r="H158" s="150">
        <v>22.255</v>
      </c>
      <c r="I158" s="151"/>
      <c r="J158" s="152">
        <f>ROUND(I158*H158,2)</f>
        <v>0</v>
      </c>
      <c r="K158" s="148" t="s">
        <v>188</v>
      </c>
      <c r="L158" s="35"/>
      <c r="M158" s="153" t="s">
        <v>3</v>
      </c>
      <c r="N158" s="154" t="s">
        <v>43</v>
      </c>
      <c r="O158" s="55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7" t="s">
        <v>189</v>
      </c>
      <c r="AT158" s="157" t="s">
        <v>184</v>
      </c>
      <c r="AU158" s="157" t="s">
        <v>81</v>
      </c>
      <c r="AY158" s="19" t="s">
        <v>182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9" t="s">
        <v>79</v>
      </c>
      <c r="BK158" s="158">
        <f>ROUND(I158*H158,2)</f>
        <v>0</v>
      </c>
      <c r="BL158" s="19" t="s">
        <v>189</v>
      </c>
      <c r="BM158" s="157" t="s">
        <v>1654</v>
      </c>
    </row>
    <row r="159" spans="1:47" s="2" customFormat="1" ht="19.2">
      <c r="A159" s="34"/>
      <c r="B159" s="35"/>
      <c r="C159" s="34"/>
      <c r="D159" s="159" t="s">
        <v>120</v>
      </c>
      <c r="E159" s="34"/>
      <c r="F159" s="160" t="s">
        <v>1653</v>
      </c>
      <c r="G159" s="34"/>
      <c r="H159" s="34"/>
      <c r="I159" s="161"/>
      <c r="J159" s="34"/>
      <c r="K159" s="34"/>
      <c r="L159" s="35"/>
      <c r="M159" s="162"/>
      <c r="N159" s="163"/>
      <c r="O159" s="55"/>
      <c r="P159" s="55"/>
      <c r="Q159" s="55"/>
      <c r="R159" s="55"/>
      <c r="S159" s="55"/>
      <c r="T159" s="5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120</v>
      </c>
      <c r="AU159" s="19" t="s">
        <v>81</v>
      </c>
    </row>
    <row r="160" spans="2:63" s="12" customFormat="1" ht="25.95" customHeight="1">
      <c r="B160" s="132"/>
      <c r="D160" s="133" t="s">
        <v>71</v>
      </c>
      <c r="E160" s="134" t="s">
        <v>638</v>
      </c>
      <c r="F160" s="134" t="s">
        <v>639</v>
      </c>
      <c r="I160" s="135"/>
      <c r="J160" s="136">
        <f>BK160</f>
        <v>0</v>
      </c>
      <c r="L160" s="132"/>
      <c r="M160" s="137"/>
      <c r="N160" s="138"/>
      <c r="O160" s="138"/>
      <c r="P160" s="139">
        <f>P161</f>
        <v>0</v>
      </c>
      <c r="Q160" s="138"/>
      <c r="R160" s="139">
        <f>R161</f>
        <v>0.10021568000000002</v>
      </c>
      <c r="S160" s="138"/>
      <c r="T160" s="140">
        <f>T161</f>
        <v>0</v>
      </c>
      <c r="AR160" s="133" t="s">
        <v>81</v>
      </c>
      <c r="AT160" s="141" t="s">
        <v>71</v>
      </c>
      <c r="AU160" s="141" t="s">
        <v>72</v>
      </c>
      <c r="AY160" s="133" t="s">
        <v>182</v>
      </c>
      <c r="BK160" s="142">
        <f>BK161</f>
        <v>0</v>
      </c>
    </row>
    <row r="161" spans="2:63" s="12" customFormat="1" ht="22.95" customHeight="1">
      <c r="B161" s="132"/>
      <c r="D161" s="133" t="s">
        <v>71</v>
      </c>
      <c r="E161" s="143" t="s">
        <v>1236</v>
      </c>
      <c r="F161" s="143" t="s">
        <v>1237</v>
      </c>
      <c r="I161" s="135"/>
      <c r="J161" s="144">
        <f>BK161</f>
        <v>0</v>
      </c>
      <c r="L161" s="132"/>
      <c r="M161" s="137"/>
      <c r="N161" s="138"/>
      <c r="O161" s="138"/>
      <c r="P161" s="139">
        <f>SUM(P162:P164)</f>
        <v>0</v>
      </c>
      <c r="Q161" s="138"/>
      <c r="R161" s="139">
        <f>SUM(R162:R164)</f>
        <v>0.10021568000000002</v>
      </c>
      <c r="S161" s="138"/>
      <c r="T161" s="140">
        <f>SUM(T162:T164)</f>
        <v>0</v>
      </c>
      <c r="AR161" s="133" t="s">
        <v>81</v>
      </c>
      <c r="AT161" s="141" t="s">
        <v>71</v>
      </c>
      <c r="AU161" s="141" t="s">
        <v>79</v>
      </c>
      <c r="AY161" s="133" t="s">
        <v>182</v>
      </c>
      <c r="BK161" s="142">
        <f>SUM(BK162:BK164)</f>
        <v>0</v>
      </c>
    </row>
    <row r="162" spans="1:65" s="2" customFormat="1" ht="16.5" customHeight="1">
      <c r="A162" s="34"/>
      <c r="B162" s="145"/>
      <c r="C162" s="146" t="s">
        <v>277</v>
      </c>
      <c r="D162" s="146" t="s">
        <v>184</v>
      </c>
      <c r="E162" s="147" t="s">
        <v>1655</v>
      </c>
      <c r="F162" s="148" t="s">
        <v>1656</v>
      </c>
      <c r="G162" s="149" t="s">
        <v>113</v>
      </c>
      <c r="H162" s="150">
        <v>294.752</v>
      </c>
      <c r="I162" s="151"/>
      <c r="J162" s="152">
        <f>ROUND(I162*H162,2)</f>
        <v>0</v>
      </c>
      <c r="K162" s="148" t="s">
        <v>3</v>
      </c>
      <c r="L162" s="35"/>
      <c r="M162" s="153" t="s">
        <v>3</v>
      </c>
      <c r="N162" s="154" t="s">
        <v>43</v>
      </c>
      <c r="O162" s="55"/>
      <c r="P162" s="155">
        <f>O162*H162</f>
        <v>0</v>
      </c>
      <c r="Q162" s="155">
        <v>0.00034</v>
      </c>
      <c r="R162" s="155">
        <f>Q162*H162</f>
        <v>0.10021568000000002</v>
      </c>
      <c r="S162" s="155">
        <v>0</v>
      </c>
      <c r="T162" s="15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7" t="s">
        <v>261</v>
      </c>
      <c r="AT162" s="157" t="s">
        <v>184</v>
      </c>
      <c r="AU162" s="157" t="s">
        <v>81</v>
      </c>
      <c r="AY162" s="19" t="s">
        <v>182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9" t="s">
        <v>79</v>
      </c>
      <c r="BK162" s="158">
        <f>ROUND(I162*H162,2)</f>
        <v>0</v>
      </c>
      <c r="BL162" s="19" t="s">
        <v>261</v>
      </c>
      <c r="BM162" s="157" t="s">
        <v>1657</v>
      </c>
    </row>
    <row r="163" spans="1:47" s="2" customFormat="1" ht="12">
      <c r="A163" s="34"/>
      <c r="B163" s="35"/>
      <c r="C163" s="34"/>
      <c r="D163" s="159" t="s">
        <v>120</v>
      </c>
      <c r="E163" s="34"/>
      <c r="F163" s="160" t="s">
        <v>1656</v>
      </c>
      <c r="G163" s="34"/>
      <c r="H163" s="34"/>
      <c r="I163" s="161"/>
      <c r="J163" s="34"/>
      <c r="K163" s="34"/>
      <c r="L163" s="35"/>
      <c r="M163" s="162"/>
      <c r="N163" s="163"/>
      <c r="O163" s="55"/>
      <c r="P163" s="55"/>
      <c r="Q163" s="55"/>
      <c r="R163" s="55"/>
      <c r="S163" s="55"/>
      <c r="T163" s="5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120</v>
      </c>
      <c r="AU163" s="19" t="s">
        <v>81</v>
      </c>
    </row>
    <row r="164" spans="2:51" s="13" customFormat="1" ht="12">
      <c r="B164" s="164"/>
      <c r="D164" s="159" t="s">
        <v>191</v>
      </c>
      <c r="E164" s="165" t="s">
        <v>3</v>
      </c>
      <c r="F164" s="166" t="s">
        <v>1658</v>
      </c>
      <c r="H164" s="167">
        <v>294.752</v>
      </c>
      <c r="I164" s="168"/>
      <c r="L164" s="164"/>
      <c r="M164" s="206"/>
      <c r="N164" s="207"/>
      <c r="O164" s="207"/>
      <c r="P164" s="207"/>
      <c r="Q164" s="207"/>
      <c r="R164" s="207"/>
      <c r="S164" s="207"/>
      <c r="T164" s="208"/>
      <c r="AT164" s="165" t="s">
        <v>191</v>
      </c>
      <c r="AU164" s="165" t="s">
        <v>81</v>
      </c>
      <c r="AV164" s="13" t="s">
        <v>81</v>
      </c>
      <c r="AW164" s="13" t="s">
        <v>33</v>
      </c>
      <c r="AX164" s="13" t="s">
        <v>79</v>
      </c>
      <c r="AY164" s="165" t="s">
        <v>182</v>
      </c>
    </row>
    <row r="165" spans="1:31" s="2" customFormat="1" ht="6.9" customHeight="1">
      <c r="A165" s="34"/>
      <c r="B165" s="44"/>
      <c r="C165" s="45"/>
      <c r="D165" s="45"/>
      <c r="E165" s="45"/>
      <c r="F165" s="45"/>
      <c r="G165" s="45"/>
      <c r="H165" s="45"/>
      <c r="I165" s="45"/>
      <c r="J165" s="45"/>
      <c r="K165" s="45"/>
      <c r="L165" s="35"/>
      <c r="M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</row>
  </sheetData>
  <autoFilter ref="C93:K164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 topLeftCell="A14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65" t="s">
        <v>6</v>
      </c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9" t="s">
        <v>96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119</v>
      </c>
      <c r="L4" s="22"/>
      <c r="M4" s="96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401" t="str">
        <f>'Rekapitulace stavby'!K6</f>
        <v>Branná, odkanalizování obce - ČOV a kanalizace - etapa 1a</v>
      </c>
      <c r="F7" s="402"/>
      <c r="G7" s="402"/>
      <c r="H7" s="402"/>
      <c r="L7" s="22"/>
    </row>
    <row r="8" spans="1:31" s="2" customFormat="1" ht="12" customHeight="1">
      <c r="A8" s="34"/>
      <c r="B8" s="35"/>
      <c r="C8" s="34"/>
      <c r="D8" s="29" t="s">
        <v>132</v>
      </c>
      <c r="E8" s="34"/>
      <c r="F8" s="34"/>
      <c r="G8" s="34"/>
      <c r="H8" s="34"/>
      <c r="I8" s="34"/>
      <c r="J8" s="34"/>
      <c r="K8" s="34"/>
      <c r="L8" s="9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93" t="s">
        <v>1659</v>
      </c>
      <c r="F9" s="400"/>
      <c r="G9" s="400"/>
      <c r="H9" s="400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20. 8. 2019</v>
      </c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403" t="str">
        <f>'Rekapitulace stavby'!E14</f>
        <v>Vyplň údaj</v>
      </c>
      <c r="F18" s="385"/>
      <c r="G18" s="385"/>
      <c r="H18" s="385"/>
      <c r="I18" s="29" t="s">
        <v>28</v>
      </c>
      <c r="J18" s="30" t="str">
        <f>'Rekapitulace stavby'!AN14</f>
        <v>Vyplň údaj</v>
      </c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8"/>
      <c r="B27" s="99"/>
      <c r="C27" s="98"/>
      <c r="D27" s="98"/>
      <c r="E27" s="389" t="s">
        <v>3</v>
      </c>
      <c r="F27" s="389"/>
      <c r="G27" s="389"/>
      <c r="H27" s="389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1" t="s">
        <v>38</v>
      </c>
      <c r="E30" s="34"/>
      <c r="F30" s="34"/>
      <c r="G30" s="34"/>
      <c r="H30" s="34"/>
      <c r="I30" s="34"/>
      <c r="J30" s="68">
        <f>ROUND(J85,2)</f>
        <v>0</v>
      </c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02" t="s">
        <v>42</v>
      </c>
      <c r="E33" s="29" t="s">
        <v>43</v>
      </c>
      <c r="F33" s="103">
        <f>ROUND((SUM(BE85:BE153)),2)</f>
        <v>0</v>
      </c>
      <c r="G33" s="34"/>
      <c r="H33" s="34"/>
      <c r="I33" s="104">
        <v>0.21</v>
      </c>
      <c r="J33" s="103">
        <f>ROUND(((SUM(BE85:BE153))*I33),2)</f>
        <v>0</v>
      </c>
      <c r="K33" s="34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103">
        <f>ROUND((SUM(BF85:BF153)),2)</f>
        <v>0</v>
      </c>
      <c r="G34" s="34"/>
      <c r="H34" s="34"/>
      <c r="I34" s="104">
        <v>0.15</v>
      </c>
      <c r="J34" s="103">
        <f>ROUND(((SUM(BF85:BF153))*I34),2)</f>
        <v>0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103">
        <f>ROUND((SUM(BG85:BG153)),2)</f>
        <v>0</v>
      </c>
      <c r="G35" s="34"/>
      <c r="H35" s="34"/>
      <c r="I35" s="104">
        <v>0.21</v>
      </c>
      <c r="J35" s="103">
        <f>0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103">
        <f>ROUND((SUM(BH85:BH153)),2)</f>
        <v>0</v>
      </c>
      <c r="G36" s="34"/>
      <c r="H36" s="34"/>
      <c r="I36" s="104">
        <v>0.15</v>
      </c>
      <c r="J36" s="103">
        <f>0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103">
        <f>ROUND((SUM(BI85:BI153)),2)</f>
        <v>0</v>
      </c>
      <c r="G37" s="34"/>
      <c r="H37" s="34"/>
      <c r="I37" s="104">
        <v>0</v>
      </c>
      <c r="J37" s="103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5"/>
      <c r="D39" s="106" t="s">
        <v>48</v>
      </c>
      <c r="E39" s="57"/>
      <c r="F39" s="57"/>
      <c r="G39" s="107" t="s">
        <v>49</v>
      </c>
      <c r="H39" s="108" t="s">
        <v>50</v>
      </c>
      <c r="I39" s="57"/>
      <c r="J39" s="109">
        <f>SUM(J30:J37)</f>
        <v>0</v>
      </c>
      <c r="K39" s="110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136</v>
      </c>
      <c r="D45" s="34"/>
      <c r="E45" s="34"/>
      <c r="F45" s="34"/>
      <c r="G45" s="34"/>
      <c r="H45" s="34"/>
      <c r="I45" s="34"/>
      <c r="J45" s="34"/>
      <c r="K45" s="34"/>
      <c r="L45" s="9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401" t="str">
        <f>E7</f>
        <v>Branná, odkanalizování obce - ČOV a kanalizace - etapa 1a</v>
      </c>
      <c r="F48" s="402"/>
      <c r="G48" s="402"/>
      <c r="H48" s="402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132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93" t="str">
        <f>E9</f>
        <v>02 - SO 02 Čerpací stanice odpadních vod</v>
      </c>
      <c r="F50" s="400"/>
      <c r="G50" s="400"/>
      <c r="H50" s="400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Třeboň - místní část Branná</v>
      </c>
      <c r="G52" s="34"/>
      <c r="H52" s="34"/>
      <c r="I52" s="29" t="s">
        <v>23</v>
      </c>
      <c r="J52" s="52" t="str">
        <f>IF(J12="","",J12)</f>
        <v>20. 8. 2019</v>
      </c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2" customHeight="1">
      <c r="A54" s="34"/>
      <c r="B54" s="35"/>
      <c r="C54" s="29" t="s">
        <v>25</v>
      </c>
      <c r="D54" s="34"/>
      <c r="E54" s="34"/>
      <c r="F54" s="27" t="str">
        <f>E15</f>
        <v>Město Třeboň</v>
      </c>
      <c r="G54" s="34"/>
      <c r="H54" s="34"/>
      <c r="I54" s="29" t="s">
        <v>31</v>
      </c>
      <c r="J54" s="32" t="str">
        <f>E21</f>
        <v>PROVOD - inženýrská společnost s r.o.</v>
      </c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11" t="s">
        <v>137</v>
      </c>
      <c r="D57" s="105"/>
      <c r="E57" s="105"/>
      <c r="F57" s="105"/>
      <c r="G57" s="105"/>
      <c r="H57" s="105"/>
      <c r="I57" s="105"/>
      <c r="J57" s="112" t="s">
        <v>138</v>
      </c>
      <c r="K57" s="105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13" t="s">
        <v>70</v>
      </c>
      <c r="D59" s="34"/>
      <c r="E59" s="34"/>
      <c r="F59" s="34"/>
      <c r="G59" s="34"/>
      <c r="H59" s="34"/>
      <c r="I59" s="34"/>
      <c r="J59" s="68">
        <f>J85</f>
        <v>0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139</v>
      </c>
    </row>
    <row r="60" spans="2:12" s="9" customFormat="1" ht="24.9" customHeight="1">
      <c r="B60" s="114"/>
      <c r="D60" s="115" t="s">
        <v>140</v>
      </c>
      <c r="E60" s="116"/>
      <c r="F60" s="116"/>
      <c r="G60" s="116"/>
      <c r="H60" s="116"/>
      <c r="I60" s="116"/>
      <c r="J60" s="117">
        <f>J86</f>
        <v>0</v>
      </c>
      <c r="L60" s="114"/>
    </row>
    <row r="61" spans="2:12" s="10" customFormat="1" ht="19.95" customHeight="1">
      <c r="B61" s="118"/>
      <c r="D61" s="119" t="s">
        <v>141</v>
      </c>
      <c r="E61" s="120"/>
      <c r="F61" s="120"/>
      <c r="G61" s="120"/>
      <c r="H61" s="120"/>
      <c r="I61" s="120"/>
      <c r="J61" s="121">
        <f>J87</f>
        <v>0</v>
      </c>
      <c r="L61" s="118"/>
    </row>
    <row r="62" spans="2:12" s="10" customFormat="1" ht="19.95" customHeight="1">
      <c r="B62" s="118"/>
      <c r="D62" s="119" t="s">
        <v>142</v>
      </c>
      <c r="E62" s="120"/>
      <c r="F62" s="120"/>
      <c r="G62" s="120"/>
      <c r="H62" s="120"/>
      <c r="I62" s="120"/>
      <c r="J62" s="121">
        <f>J110</f>
        <v>0</v>
      </c>
      <c r="L62" s="118"/>
    </row>
    <row r="63" spans="2:12" s="10" customFormat="1" ht="19.95" customHeight="1">
      <c r="B63" s="118"/>
      <c r="D63" s="119" t="s">
        <v>143</v>
      </c>
      <c r="E63" s="120"/>
      <c r="F63" s="120"/>
      <c r="G63" s="120"/>
      <c r="H63" s="120"/>
      <c r="I63" s="120"/>
      <c r="J63" s="121">
        <f>J117</f>
        <v>0</v>
      </c>
      <c r="L63" s="118"/>
    </row>
    <row r="64" spans="2:12" s="10" customFormat="1" ht="19.95" customHeight="1">
      <c r="B64" s="118"/>
      <c r="D64" s="119" t="s">
        <v>147</v>
      </c>
      <c r="E64" s="120"/>
      <c r="F64" s="120"/>
      <c r="G64" s="120"/>
      <c r="H64" s="120"/>
      <c r="I64" s="120"/>
      <c r="J64" s="121">
        <f>J141</f>
        <v>0</v>
      </c>
      <c r="L64" s="118"/>
    </row>
    <row r="65" spans="2:12" s="10" customFormat="1" ht="19.95" customHeight="1">
      <c r="B65" s="118"/>
      <c r="D65" s="119" t="s">
        <v>148</v>
      </c>
      <c r="E65" s="120"/>
      <c r="F65" s="120"/>
      <c r="G65" s="120"/>
      <c r="H65" s="120"/>
      <c r="I65" s="120"/>
      <c r="J65" s="121">
        <f>J151</f>
        <v>0</v>
      </c>
      <c r="L65" s="118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9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" customHeight="1">
      <c r="A67" s="3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97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" customHeight="1">
      <c r="A71" s="34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9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" customHeight="1">
      <c r="A72" s="34"/>
      <c r="B72" s="35"/>
      <c r="C72" s="23" t="s">
        <v>167</v>
      </c>
      <c r="D72" s="34"/>
      <c r="E72" s="34"/>
      <c r="F72" s="34"/>
      <c r="G72" s="34"/>
      <c r="H72" s="34"/>
      <c r="I72" s="34"/>
      <c r="J72" s="34"/>
      <c r="K72" s="34"/>
      <c r="L72" s="9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34"/>
      <c r="J74" s="34"/>
      <c r="K74" s="34"/>
      <c r="L74" s="9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401" t="str">
        <f>E7</f>
        <v>Branná, odkanalizování obce - ČOV a kanalizace - etapa 1a</v>
      </c>
      <c r="F75" s="402"/>
      <c r="G75" s="402"/>
      <c r="H75" s="402"/>
      <c r="I75" s="34"/>
      <c r="J75" s="34"/>
      <c r="K75" s="34"/>
      <c r="L75" s="9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132</v>
      </c>
      <c r="D76" s="34"/>
      <c r="E76" s="34"/>
      <c r="F76" s="34"/>
      <c r="G76" s="34"/>
      <c r="H76" s="34"/>
      <c r="I76" s="34"/>
      <c r="J76" s="34"/>
      <c r="K76" s="34"/>
      <c r="L76" s="9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93" t="str">
        <f>E9</f>
        <v>02 - SO 02 Čerpací stanice odpadních vod</v>
      </c>
      <c r="F77" s="400"/>
      <c r="G77" s="400"/>
      <c r="H77" s="400"/>
      <c r="I77" s="34"/>
      <c r="J77" s="34"/>
      <c r="K77" s="34"/>
      <c r="L77" s="9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4"/>
      <c r="E79" s="34"/>
      <c r="F79" s="27" t="str">
        <f>F12</f>
        <v>Třeboň - místní část Branná</v>
      </c>
      <c r="G79" s="34"/>
      <c r="H79" s="34"/>
      <c r="I79" s="29" t="s">
        <v>23</v>
      </c>
      <c r="J79" s="52" t="str">
        <f>IF(J12="","",J12)</f>
        <v>20. 8. 2019</v>
      </c>
      <c r="K79" s="34"/>
      <c r="L79" s="9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40.2" customHeight="1">
      <c r="A81" s="34"/>
      <c r="B81" s="35"/>
      <c r="C81" s="29" t="s">
        <v>25</v>
      </c>
      <c r="D81" s="34"/>
      <c r="E81" s="34"/>
      <c r="F81" s="27" t="str">
        <f>E15</f>
        <v>Město Třeboň</v>
      </c>
      <c r="G81" s="34"/>
      <c r="H81" s="34"/>
      <c r="I81" s="29" t="s">
        <v>31</v>
      </c>
      <c r="J81" s="32" t="str">
        <f>E21</f>
        <v>PROVOD - inženýrská společnost s r.o.</v>
      </c>
      <c r="K81" s="34"/>
      <c r="L81" s="9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29</v>
      </c>
      <c r="D82" s="34"/>
      <c r="E82" s="34"/>
      <c r="F82" s="27" t="str">
        <f>IF(E18="","",E18)</f>
        <v>Vyplň údaj</v>
      </c>
      <c r="G82" s="34"/>
      <c r="H82" s="34"/>
      <c r="I82" s="29" t="s">
        <v>34</v>
      </c>
      <c r="J82" s="32" t="str">
        <f>E24</f>
        <v xml:space="preserve"> </v>
      </c>
      <c r="K82" s="34"/>
      <c r="L82" s="9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22"/>
      <c r="B84" s="123"/>
      <c r="C84" s="124" t="s">
        <v>168</v>
      </c>
      <c r="D84" s="125" t="s">
        <v>57</v>
      </c>
      <c r="E84" s="125" t="s">
        <v>53</v>
      </c>
      <c r="F84" s="125" t="s">
        <v>54</v>
      </c>
      <c r="G84" s="125" t="s">
        <v>169</v>
      </c>
      <c r="H84" s="125" t="s">
        <v>170</v>
      </c>
      <c r="I84" s="125" t="s">
        <v>171</v>
      </c>
      <c r="J84" s="125" t="s">
        <v>138</v>
      </c>
      <c r="K84" s="126" t="s">
        <v>172</v>
      </c>
      <c r="L84" s="127"/>
      <c r="M84" s="59" t="s">
        <v>3</v>
      </c>
      <c r="N84" s="60" t="s">
        <v>42</v>
      </c>
      <c r="O84" s="60" t="s">
        <v>173</v>
      </c>
      <c r="P84" s="60" t="s">
        <v>174</v>
      </c>
      <c r="Q84" s="60" t="s">
        <v>175</v>
      </c>
      <c r="R84" s="60" t="s">
        <v>176</v>
      </c>
      <c r="S84" s="60" t="s">
        <v>177</v>
      </c>
      <c r="T84" s="61" t="s">
        <v>178</v>
      </c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</row>
    <row r="85" spans="1:63" s="2" customFormat="1" ht="22.95" customHeight="1">
      <c r="A85" s="34"/>
      <c r="B85" s="35"/>
      <c r="C85" s="66" t="s">
        <v>179</v>
      </c>
      <c r="D85" s="34"/>
      <c r="E85" s="34"/>
      <c r="F85" s="34"/>
      <c r="G85" s="34"/>
      <c r="H85" s="34"/>
      <c r="I85" s="34"/>
      <c r="J85" s="128">
        <f>BK85</f>
        <v>0</v>
      </c>
      <c r="K85" s="34"/>
      <c r="L85" s="35"/>
      <c r="M85" s="62"/>
      <c r="N85" s="53"/>
      <c r="O85" s="63"/>
      <c r="P85" s="129">
        <f>P86</f>
        <v>0</v>
      </c>
      <c r="Q85" s="63"/>
      <c r="R85" s="129">
        <f>R86</f>
        <v>221.97866653</v>
      </c>
      <c r="S85" s="63"/>
      <c r="T85" s="130">
        <f>T86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71</v>
      </c>
      <c r="AU85" s="19" t="s">
        <v>139</v>
      </c>
      <c r="BK85" s="131">
        <f>BK86</f>
        <v>0</v>
      </c>
    </row>
    <row r="86" spans="2:63" s="12" customFormat="1" ht="25.95" customHeight="1">
      <c r="B86" s="132"/>
      <c r="D86" s="133" t="s">
        <v>71</v>
      </c>
      <c r="E86" s="134" t="s">
        <v>180</v>
      </c>
      <c r="F86" s="134" t="s">
        <v>181</v>
      </c>
      <c r="I86" s="135"/>
      <c r="J86" s="136">
        <f>BK86</f>
        <v>0</v>
      </c>
      <c r="L86" s="132"/>
      <c r="M86" s="137"/>
      <c r="N86" s="138"/>
      <c r="O86" s="138"/>
      <c r="P86" s="139">
        <f>P87+P110+P117+P141+P151</f>
        <v>0</v>
      </c>
      <c r="Q86" s="138"/>
      <c r="R86" s="139">
        <f>R87+R110+R117+R141+R151</f>
        <v>221.97866653</v>
      </c>
      <c r="S86" s="138"/>
      <c r="T86" s="140">
        <f>T87+T110+T117+T141+T151</f>
        <v>0</v>
      </c>
      <c r="AR86" s="133" t="s">
        <v>79</v>
      </c>
      <c r="AT86" s="141" t="s">
        <v>71</v>
      </c>
      <c r="AU86" s="141" t="s">
        <v>72</v>
      </c>
      <c r="AY86" s="133" t="s">
        <v>182</v>
      </c>
      <c r="BK86" s="142">
        <f>BK87+BK110+BK117+BK141+BK151</f>
        <v>0</v>
      </c>
    </row>
    <row r="87" spans="2:63" s="12" customFormat="1" ht="22.95" customHeight="1">
      <c r="B87" s="132"/>
      <c r="D87" s="133" t="s">
        <v>71</v>
      </c>
      <c r="E87" s="143" t="s">
        <v>79</v>
      </c>
      <c r="F87" s="143" t="s">
        <v>183</v>
      </c>
      <c r="I87" s="135"/>
      <c r="J87" s="144">
        <f>BK87</f>
        <v>0</v>
      </c>
      <c r="L87" s="132"/>
      <c r="M87" s="137"/>
      <c r="N87" s="138"/>
      <c r="O87" s="138"/>
      <c r="P87" s="139">
        <f>SUM(P88:P109)</f>
        <v>0</v>
      </c>
      <c r="Q87" s="138"/>
      <c r="R87" s="139">
        <f>SUM(R88:R109)</f>
        <v>0.5661768</v>
      </c>
      <c r="S87" s="138"/>
      <c r="T87" s="140">
        <f>SUM(T88:T109)</f>
        <v>0</v>
      </c>
      <c r="AR87" s="133" t="s">
        <v>79</v>
      </c>
      <c r="AT87" s="141" t="s">
        <v>71</v>
      </c>
      <c r="AU87" s="141" t="s">
        <v>79</v>
      </c>
      <c r="AY87" s="133" t="s">
        <v>182</v>
      </c>
      <c r="BK87" s="142">
        <f>SUM(BK88:BK109)</f>
        <v>0</v>
      </c>
    </row>
    <row r="88" spans="1:65" s="2" customFormat="1" ht="21.75" customHeight="1">
      <c r="A88" s="34"/>
      <c r="B88" s="145"/>
      <c r="C88" s="146" t="s">
        <v>79</v>
      </c>
      <c r="D88" s="146" t="s">
        <v>184</v>
      </c>
      <c r="E88" s="147" t="s">
        <v>1660</v>
      </c>
      <c r="F88" s="148" t="s">
        <v>1661</v>
      </c>
      <c r="G88" s="149" t="s">
        <v>187</v>
      </c>
      <c r="H88" s="150">
        <v>168</v>
      </c>
      <c r="I88" s="151"/>
      <c r="J88" s="152">
        <f>ROUND(I88*H88,2)</f>
        <v>0</v>
      </c>
      <c r="K88" s="148" t="s">
        <v>188</v>
      </c>
      <c r="L88" s="35"/>
      <c r="M88" s="153" t="s">
        <v>3</v>
      </c>
      <c r="N88" s="154" t="s">
        <v>43</v>
      </c>
      <c r="O88" s="55"/>
      <c r="P88" s="155">
        <f>O88*H88</f>
        <v>0</v>
      </c>
      <c r="Q88" s="155">
        <v>0</v>
      </c>
      <c r="R88" s="155">
        <f>Q88*H88</f>
        <v>0</v>
      </c>
      <c r="S88" s="155">
        <v>0</v>
      </c>
      <c r="T88" s="156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7" t="s">
        <v>189</v>
      </c>
      <c r="AT88" s="157" t="s">
        <v>184</v>
      </c>
      <c r="AU88" s="157" t="s">
        <v>81</v>
      </c>
      <c r="AY88" s="19" t="s">
        <v>182</v>
      </c>
      <c r="BE88" s="158">
        <f>IF(N88="základní",J88,0)</f>
        <v>0</v>
      </c>
      <c r="BF88" s="158">
        <f>IF(N88="snížená",J88,0)</f>
        <v>0</v>
      </c>
      <c r="BG88" s="158">
        <f>IF(N88="zákl. přenesená",J88,0)</f>
        <v>0</v>
      </c>
      <c r="BH88" s="158">
        <f>IF(N88="sníž. přenesená",J88,0)</f>
        <v>0</v>
      </c>
      <c r="BI88" s="158">
        <f>IF(N88="nulová",J88,0)</f>
        <v>0</v>
      </c>
      <c r="BJ88" s="19" t="s">
        <v>79</v>
      </c>
      <c r="BK88" s="158">
        <f>ROUND(I88*H88,2)</f>
        <v>0</v>
      </c>
      <c r="BL88" s="19" t="s">
        <v>189</v>
      </c>
      <c r="BM88" s="157" t="s">
        <v>1662</v>
      </c>
    </row>
    <row r="89" spans="1:47" s="2" customFormat="1" ht="12">
      <c r="A89" s="34"/>
      <c r="B89" s="35"/>
      <c r="C89" s="34"/>
      <c r="D89" s="159" t="s">
        <v>120</v>
      </c>
      <c r="E89" s="34"/>
      <c r="F89" s="160" t="s">
        <v>1661</v>
      </c>
      <c r="G89" s="34"/>
      <c r="H89" s="34"/>
      <c r="I89" s="161"/>
      <c r="J89" s="34"/>
      <c r="K89" s="34"/>
      <c r="L89" s="35"/>
      <c r="M89" s="162"/>
      <c r="N89" s="163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120</v>
      </c>
      <c r="AU89" s="19" t="s">
        <v>81</v>
      </c>
    </row>
    <row r="90" spans="2:51" s="13" customFormat="1" ht="12">
      <c r="B90" s="164"/>
      <c r="D90" s="159" t="s">
        <v>191</v>
      </c>
      <c r="E90" s="165" t="s">
        <v>3</v>
      </c>
      <c r="F90" s="166" t="s">
        <v>1663</v>
      </c>
      <c r="H90" s="167">
        <v>168</v>
      </c>
      <c r="I90" s="168"/>
      <c r="L90" s="164"/>
      <c r="M90" s="169"/>
      <c r="N90" s="170"/>
      <c r="O90" s="170"/>
      <c r="P90" s="170"/>
      <c r="Q90" s="170"/>
      <c r="R90" s="170"/>
      <c r="S90" s="170"/>
      <c r="T90" s="171"/>
      <c r="AT90" s="165" t="s">
        <v>191</v>
      </c>
      <c r="AU90" s="165" t="s">
        <v>81</v>
      </c>
      <c r="AV90" s="13" t="s">
        <v>81</v>
      </c>
      <c r="AW90" s="13" t="s">
        <v>33</v>
      </c>
      <c r="AX90" s="13" t="s">
        <v>79</v>
      </c>
      <c r="AY90" s="165" t="s">
        <v>182</v>
      </c>
    </row>
    <row r="91" spans="1:65" s="2" customFormat="1" ht="22.8">
      <c r="A91" s="34"/>
      <c r="B91" s="145"/>
      <c r="C91" s="146" t="s">
        <v>81</v>
      </c>
      <c r="D91" s="146" t="s">
        <v>184</v>
      </c>
      <c r="E91" s="147" t="s">
        <v>1664</v>
      </c>
      <c r="F91" s="148" t="s">
        <v>1665</v>
      </c>
      <c r="G91" s="149" t="s">
        <v>195</v>
      </c>
      <c r="H91" s="150">
        <v>7</v>
      </c>
      <c r="I91" s="151"/>
      <c r="J91" s="152">
        <f>ROUND(I91*H91,2)</f>
        <v>0</v>
      </c>
      <c r="K91" s="148" t="s">
        <v>188</v>
      </c>
      <c r="L91" s="35"/>
      <c r="M91" s="153" t="s">
        <v>3</v>
      </c>
      <c r="N91" s="154" t="s">
        <v>43</v>
      </c>
      <c r="O91" s="55"/>
      <c r="P91" s="155">
        <f>O91*H91</f>
        <v>0</v>
      </c>
      <c r="Q91" s="155">
        <v>0</v>
      </c>
      <c r="R91" s="155">
        <f>Q91*H91</f>
        <v>0</v>
      </c>
      <c r="S91" s="155">
        <v>0</v>
      </c>
      <c r="T91" s="156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7" t="s">
        <v>189</v>
      </c>
      <c r="AT91" s="157" t="s">
        <v>184</v>
      </c>
      <c r="AU91" s="157" t="s">
        <v>81</v>
      </c>
      <c r="AY91" s="19" t="s">
        <v>182</v>
      </c>
      <c r="BE91" s="158">
        <f>IF(N91="základní",J91,0)</f>
        <v>0</v>
      </c>
      <c r="BF91" s="158">
        <f>IF(N91="snížená",J91,0)</f>
        <v>0</v>
      </c>
      <c r="BG91" s="158">
        <f>IF(N91="zákl. přenesená",J91,0)</f>
        <v>0</v>
      </c>
      <c r="BH91" s="158">
        <f>IF(N91="sníž. přenesená",J91,0)</f>
        <v>0</v>
      </c>
      <c r="BI91" s="158">
        <f>IF(N91="nulová",J91,0)</f>
        <v>0</v>
      </c>
      <c r="BJ91" s="19" t="s">
        <v>79</v>
      </c>
      <c r="BK91" s="158">
        <f>ROUND(I91*H91,2)</f>
        <v>0</v>
      </c>
      <c r="BL91" s="19" t="s">
        <v>189</v>
      </c>
      <c r="BM91" s="157" t="s">
        <v>1666</v>
      </c>
    </row>
    <row r="92" spans="1:47" s="2" customFormat="1" ht="12">
      <c r="A92" s="34"/>
      <c r="B92" s="35"/>
      <c r="C92" s="34"/>
      <c r="D92" s="159" t="s">
        <v>120</v>
      </c>
      <c r="E92" s="34"/>
      <c r="F92" s="160" t="s">
        <v>1665</v>
      </c>
      <c r="G92" s="34"/>
      <c r="H92" s="34"/>
      <c r="I92" s="161"/>
      <c r="J92" s="34"/>
      <c r="K92" s="34"/>
      <c r="L92" s="35"/>
      <c r="M92" s="162"/>
      <c r="N92" s="163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120</v>
      </c>
      <c r="AU92" s="19" t="s">
        <v>81</v>
      </c>
    </row>
    <row r="93" spans="1:65" s="2" customFormat="1" ht="34.2">
      <c r="A93" s="34"/>
      <c r="B93" s="145"/>
      <c r="C93" s="146" t="s">
        <v>197</v>
      </c>
      <c r="D93" s="146" t="s">
        <v>184</v>
      </c>
      <c r="E93" s="147" t="s">
        <v>1667</v>
      </c>
      <c r="F93" s="148" t="s">
        <v>1668</v>
      </c>
      <c r="G93" s="149" t="s">
        <v>122</v>
      </c>
      <c r="H93" s="150">
        <v>52.815</v>
      </c>
      <c r="I93" s="151"/>
      <c r="J93" s="152">
        <f>ROUND(I93*H93,2)</f>
        <v>0</v>
      </c>
      <c r="K93" s="148" t="s">
        <v>188</v>
      </c>
      <c r="L93" s="35"/>
      <c r="M93" s="153" t="s">
        <v>3</v>
      </c>
      <c r="N93" s="154" t="s">
        <v>43</v>
      </c>
      <c r="O93" s="55"/>
      <c r="P93" s="155">
        <f>O93*H93</f>
        <v>0</v>
      </c>
      <c r="Q93" s="155">
        <v>0.01072</v>
      </c>
      <c r="R93" s="155">
        <f>Q93*H93</f>
        <v>0.5661768</v>
      </c>
      <c r="S93" s="155">
        <v>0</v>
      </c>
      <c r="T93" s="156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7" t="s">
        <v>189</v>
      </c>
      <c r="AT93" s="157" t="s">
        <v>184</v>
      </c>
      <c r="AU93" s="157" t="s">
        <v>81</v>
      </c>
      <c r="AY93" s="19" t="s">
        <v>182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9" t="s">
        <v>79</v>
      </c>
      <c r="BK93" s="158">
        <f>ROUND(I93*H93,2)</f>
        <v>0</v>
      </c>
      <c r="BL93" s="19" t="s">
        <v>189</v>
      </c>
      <c r="BM93" s="157" t="s">
        <v>1669</v>
      </c>
    </row>
    <row r="94" spans="1:47" s="2" customFormat="1" ht="28.8">
      <c r="A94" s="34"/>
      <c r="B94" s="35"/>
      <c r="C94" s="34"/>
      <c r="D94" s="159" t="s">
        <v>120</v>
      </c>
      <c r="E94" s="34"/>
      <c r="F94" s="160" t="s">
        <v>1670</v>
      </c>
      <c r="G94" s="34"/>
      <c r="H94" s="34"/>
      <c r="I94" s="161"/>
      <c r="J94" s="34"/>
      <c r="K94" s="34"/>
      <c r="L94" s="35"/>
      <c r="M94" s="162"/>
      <c r="N94" s="163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120</v>
      </c>
      <c r="AU94" s="19" t="s">
        <v>81</v>
      </c>
    </row>
    <row r="95" spans="1:65" s="2" customFormat="1" ht="34.2">
      <c r="A95" s="34"/>
      <c r="B95" s="145"/>
      <c r="C95" s="146" t="s">
        <v>189</v>
      </c>
      <c r="D95" s="146" t="s">
        <v>184</v>
      </c>
      <c r="E95" s="147" t="s">
        <v>1671</v>
      </c>
      <c r="F95" s="148" t="s">
        <v>1672</v>
      </c>
      <c r="G95" s="149" t="s">
        <v>122</v>
      </c>
      <c r="H95" s="150">
        <v>40.059</v>
      </c>
      <c r="I95" s="151"/>
      <c r="J95" s="152">
        <f>ROUND(I95*H95,2)</f>
        <v>0</v>
      </c>
      <c r="K95" s="148" t="s">
        <v>188</v>
      </c>
      <c r="L95" s="35"/>
      <c r="M95" s="153" t="s">
        <v>3</v>
      </c>
      <c r="N95" s="154" t="s">
        <v>43</v>
      </c>
      <c r="O95" s="55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7" t="s">
        <v>189</v>
      </c>
      <c r="AT95" s="157" t="s">
        <v>184</v>
      </c>
      <c r="AU95" s="157" t="s">
        <v>81</v>
      </c>
      <c r="AY95" s="19" t="s">
        <v>182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79</v>
      </c>
      <c r="BK95" s="158">
        <f>ROUND(I95*H95,2)</f>
        <v>0</v>
      </c>
      <c r="BL95" s="19" t="s">
        <v>189</v>
      </c>
      <c r="BM95" s="157" t="s">
        <v>1673</v>
      </c>
    </row>
    <row r="96" spans="1:47" s="2" customFormat="1" ht="28.8">
      <c r="A96" s="34"/>
      <c r="B96" s="35"/>
      <c r="C96" s="34"/>
      <c r="D96" s="159" t="s">
        <v>120</v>
      </c>
      <c r="E96" s="34"/>
      <c r="F96" s="160" t="s">
        <v>1674</v>
      </c>
      <c r="G96" s="34"/>
      <c r="H96" s="34"/>
      <c r="I96" s="161"/>
      <c r="J96" s="34"/>
      <c r="K96" s="34"/>
      <c r="L96" s="35"/>
      <c r="M96" s="162"/>
      <c r="N96" s="163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120</v>
      </c>
      <c r="AU96" s="19" t="s">
        <v>81</v>
      </c>
    </row>
    <row r="97" spans="1:65" s="2" customFormat="1" ht="34.2">
      <c r="A97" s="34"/>
      <c r="B97" s="145"/>
      <c r="C97" s="146" t="s">
        <v>206</v>
      </c>
      <c r="D97" s="146" t="s">
        <v>184</v>
      </c>
      <c r="E97" s="147" t="s">
        <v>1675</v>
      </c>
      <c r="F97" s="148" t="s">
        <v>1672</v>
      </c>
      <c r="G97" s="149" t="s">
        <v>122</v>
      </c>
      <c r="H97" s="150">
        <v>40.059</v>
      </c>
      <c r="I97" s="151"/>
      <c r="J97" s="152">
        <f>ROUND(I97*H97,2)</f>
        <v>0</v>
      </c>
      <c r="K97" s="148" t="s">
        <v>188</v>
      </c>
      <c r="L97" s="35"/>
      <c r="M97" s="153" t="s">
        <v>3</v>
      </c>
      <c r="N97" s="154" t="s">
        <v>43</v>
      </c>
      <c r="O97" s="55"/>
      <c r="P97" s="155">
        <f>O97*H97</f>
        <v>0</v>
      </c>
      <c r="Q97" s="155">
        <v>0</v>
      </c>
      <c r="R97" s="155">
        <f>Q97*H97</f>
        <v>0</v>
      </c>
      <c r="S97" s="155">
        <v>0</v>
      </c>
      <c r="T97" s="156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7" t="s">
        <v>189</v>
      </c>
      <c r="AT97" s="157" t="s">
        <v>184</v>
      </c>
      <c r="AU97" s="157" t="s">
        <v>81</v>
      </c>
      <c r="AY97" s="19" t="s">
        <v>182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79</v>
      </c>
      <c r="BK97" s="158">
        <f>ROUND(I97*H97,2)</f>
        <v>0</v>
      </c>
      <c r="BL97" s="19" t="s">
        <v>189</v>
      </c>
      <c r="BM97" s="157" t="s">
        <v>1676</v>
      </c>
    </row>
    <row r="98" spans="1:47" s="2" customFormat="1" ht="28.8">
      <c r="A98" s="34"/>
      <c r="B98" s="35"/>
      <c r="C98" s="34"/>
      <c r="D98" s="159" t="s">
        <v>120</v>
      </c>
      <c r="E98" s="34"/>
      <c r="F98" s="160" t="s">
        <v>1677</v>
      </c>
      <c r="G98" s="34"/>
      <c r="H98" s="34"/>
      <c r="I98" s="161"/>
      <c r="J98" s="34"/>
      <c r="K98" s="34"/>
      <c r="L98" s="35"/>
      <c r="M98" s="162"/>
      <c r="N98" s="163"/>
      <c r="O98" s="55"/>
      <c r="P98" s="55"/>
      <c r="Q98" s="55"/>
      <c r="R98" s="55"/>
      <c r="S98" s="55"/>
      <c r="T98" s="5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120</v>
      </c>
      <c r="AU98" s="19" t="s">
        <v>81</v>
      </c>
    </row>
    <row r="99" spans="1:65" s="2" customFormat="1" ht="33" customHeight="1">
      <c r="A99" s="34"/>
      <c r="B99" s="145"/>
      <c r="C99" s="146" t="s">
        <v>213</v>
      </c>
      <c r="D99" s="146" t="s">
        <v>184</v>
      </c>
      <c r="E99" s="147" t="s">
        <v>1678</v>
      </c>
      <c r="F99" s="148" t="s">
        <v>1679</v>
      </c>
      <c r="G99" s="149" t="s">
        <v>122</v>
      </c>
      <c r="H99" s="150">
        <v>132.933</v>
      </c>
      <c r="I99" s="151"/>
      <c r="J99" s="152">
        <f>ROUND(I99*H99,2)</f>
        <v>0</v>
      </c>
      <c r="K99" s="148" t="s">
        <v>188</v>
      </c>
      <c r="L99" s="35"/>
      <c r="M99" s="153" t="s">
        <v>3</v>
      </c>
      <c r="N99" s="154" t="s">
        <v>43</v>
      </c>
      <c r="O99" s="55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7" t="s">
        <v>189</v>
      </c>
      <c r="AT99" s="157" t="s">
        <v>184</v>
      </c>
      <c r="AU99" s="157" t="s">
        <v>81</v>
      </c>
      <c r="AY99" s="19" t="s">
        <v>182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79</v>
      </c>
      <c r="BK99" s="158">
        <f>ROUND(I99*H99,2)</f>
        <v>0</v>
      </c>
      <c r="BL99" s="19" t="s">
        <v>189</v>
      </c>
      <c r="BM99" s="157" t="s">
        <v>1680</v>
      </c>
    </row>
    <row r="100" spans="1:47" s="2" customFormat="1" ht="19.2">
      <c r="A100" s="34"/>
      <c r="B100" s="35"/>
      <c r="C100" s="34"/>
      <c r="D100" s="159" t="s">
        <v>120</v>
      </c>
      <c r="E100" s="34"/>
      <c r="F100" s="160" t="s">
        <v>1679</v>
      </c>
      <c r="G100" s="34"/>
      <c r="H100" s="34"/>
      <c r="I100" s="161"/>
      <c r="J100" s="34"/>
      <c r="K100" s="34"/>
      <c r="L100" s="35"/>
      <c r="M100" s="162"/>
      <c r="N100" s="163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120</v>
      </c>
      <c r="AU100" s="19" t="s">
        <v>81</v>
      </c>
    </row>
    <row r="101" spans="2:51" s="13" customFormat="1" ht="12">
      <c r="B101" s="164"/>
      <c r="D101" s="159" t="s">
        <v>191</v>
      </c>
      <c r="E101" s="165" t="s">
        <v>3</v>
      </c>
      <c r="F101" s="166" t="s">
        <v>1681</v>
      </c>
      <c r="H101" s="167">
        <v>132.933</v>
      </c>
      <c r="I101" s="168"/>
      <c r="L101" s="164"/>
      <c r="M101" s="169"/>
      <c r="N101" s="170"/>
      <c r="O101" s="170"/>
      <c r="P101" s="170"/>
      <c r="Q101" s="170"/>
      <c r="R101" s="170"/>
      <c r="S101" s="170"/>
      <c r="T101" s="171"/>
      <c r="AT101" s="165" t="s">
        <v>191</v>
      </c>
      <c r="AU101" s="165" t="s">
        <v>81</v>
      </c>
      <c r="AV101" s="13" t="s">
        <v>81</v>
      </c>
      <c r="AW101" s="13" t="s">
        <v>33</v>
      </c>
      <c r="AX101" s="13" t="s">
        <v>79</v>
      </c>
      <c r="AY101" s="165" t="s">
        <v>182</v>
      </c>
    </row>
    <row r="102" spans="1:65" s="2" customFormat="1" ht="34.2">
      <c r="A102" s="34"/>
      <c r="B102" s="145"/>
      <c r="C102" s="146" t="s">
        <v>218</v>
      </c>
      <c r="D102" s="146" t="s">
        <v>184</v>
      </c>
      <c r="E102" s="147" t="s">
        <v>1682</v>
      </c>
      <c r="F102" s="148" t="s">
        <v>1683</v>
      </c>
      <c r="G102" s="149" t="s">
        <v>122</v>
      </c>
      <c r="H102" s="150">
        <v>1861.062</v>
      </c>
      <c r="I102" s="151"/>
      <c r="J102" s="152">
        <f>ROUND(I102*H102,2)</f>
        <v>0</v>
      </c>
      <c r="K102" s="148" t="s">
        <v>188</v>
      </c>
      <c r="L102" s="35"/>
      <c r="M102" s="153" t="s">
        <v>3</v>
      </c>
      <c r="N102" s="154" t="s">
        <v>43</v>
      </c>
      <c r="O102" s="55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7" t="s">
        <v>189</v>
      </c>
      <c r="AT102" s="157" t="s">
        <v>184</v>
      </c>
      <c r="AU102" s="157" t="s">
        <v>81</v>
      </c>
      <c r="AY102" s="19" t="s">
        <v>182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79</v>
      </c>
      <c r="BK102" s="158">
        <f>ROUND(I102*H102,2)</f>
        <v>0</v>
      </c>
      <c r="BL102" s="19" t="s">
        <v>189</v>
      </c>
      <c r="BM102" s="157" t="s">
        <v>1684</v>
      </c>
    </row>
    <row r="103" spans="1:47" s="2" customFormat="1" ht="19.2">
      <c r="A103" s="34"/>
      <c r="B103" s="35"/>
      <c r="C103" s="34"/>
      <c r="D103" s="159" t="s">
        <v>120</v>
      </c>
      <c r="E103" s="34"/>
      <c r="F103" s="160" t="s">
        <v>1683</v>
      </c>
      <c r="G103" s="34"/>
      <c r="H103" s="34"/>
      <c r="I103" s="161"/>
      <c r="J103" s="34"/>
      <c r="K103" s="34"/>
      <c r="L103" s="35"/>
      <c r="M103" s="162"/>
      <c r="N103" s="163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120</v>
      </c>
      <c r="AU103" s="19" t="s">
        <v>81</v>
      </c>
    </row>
    <row r="104" spans="2:51" s="13" customFormat="1" ht="12">
      <c r="B104" s="164"/>
      <c r="D104" s="159" t="s">
        <v>191</v>
      </c>
      <c r="E104" s="165" t="s">
        <v>3</v>
      </c>
      <c r="F104" s="166" t="s">
        <v>1685</v>
      </c>
      <c r="H104" s="167">
        <v>1861.062</v>
      </c>
      <c r="I104" s="168"/>
      <c r="L104" s="164"/>
      <c r="M104" s="169"/>
      <c r="N104" s="170"/>
      <c r="O104" s="170"/>
      <c r="P104" s="170"/>
      <c r="Q104" s="170"/>
      <c r="R104" s="170"/>
      <c r="S104" s="170"/>
      <c r="T104" s="171"/>
      <c r="AT104" s="165" t="s">
        <v>191</v>
      </c>
      <c r="AU104" s="165" t="s">
        <v>81</v>
      </c>
      <c r="AV104" s="13" t="s">
        <v>81</v>
      </c>
      <c r="AW104" s="13" t="s">
        <v>33</v>
      </c>
      <c r="AX104" s="13" t="s">
        <v>79</v>
      </c>
      <c r="AY104" s="165" t="s">
        <v>182</v>
      </c>
    </row>
    <row r="105" spans="1:65" s="2" customFormat="1" ht="16.5" customHeight="1">
      <c r="A105" s="34"/>
      <c r="B105" s="145"/>
      <c r="C105" s="146" t="s">
        <v>223</v>
      </c>
      <c r="D105" s="146" t="s">
        <v>184</v>
      </c>
      <c r="E105" s="147" t="s">
        <v>1686</v>
      </c>
      <c r="F105" s="148" t="s">
        <v>1687</v>
      </c>
      <c r="G105" s="149" t="s">
        <v>122</v>
      </c>
      <c r="H105" s="150">
        <v>132.933</v>
      </c>
      <c r="I105" s="151"/>
      <c r="J105" s="152">
        <f>ROUND(I105*H105,2)</f>
        <v>0</v>
      </c>
      <c r="K105" s="148" t="s">
        <v>188</v>
      </c>
      <c r="L105" s="35"/>
      <c r="M105" s="153" t="s">
        <v>3</v>
      </c>
      <c r="N105" s="154" t="s">
        <v>43</v>
      </c>
      <c r="O105" s="55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7" t="s">
        <v>189</v>
      </c>
      <c r="AT105" s="157" t="s">
        <v>184</v>
      </c>
      <c r="AU105" s="157" t="s">
        <v>81</v>
      </c>
      <c r="AY105" s="19" t="s">
        <v>182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79</v>
      </c>
      <c r="BK105" s="158">
        <f>ROUND(I105*H105,2)</f>
        <v>0</v>
      </c>
      <c r="BL105" s="19" t="s">
        <v>189</v>
      </c>
      <c r="BM105" s="157" t="s">
        <v>1688</v>
      </c>
    </row>
    <row r="106" spans="1:47" s="2" customFormat="1" ht="12">
      <c r="A106" s="34"/>
      <c r="B106" s="35"/>
      <c r="C106" s="34"/>
      <c r="D106" s="159" t="s">
        <v>120</v>
      </c>
      <c r="E106" s="34"/>
      <c r="F106" s="160" t="s">
        <v>1687</v>
      </c>
      <c r="G106" s="34"/>
      <c r="H106" s="34"/>
      <c r="I106" s="161"/>
      <c r="J106" s="34"/>
      <c r="K106" s="34"/>
      <c r="L106" s="35"/>
      <c r="M106" s="162"/>
      <c r="N106" s="163"/>
      <c r="O106" s="55"/>
      <c r="P106" s="55"/>
      <c r="Q106" s="55"/>
      <c r="R106" s="55"/>
      <c r="S106" s="55"/>
      <c r="T106" s="5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120</v>
      </c>
      <c r="AU106" s="19" t="s">
        <v>81</v>
      </c>
    </row>
    <row r="107" spans="1:65" s="2" customFormat="1" ht="22.8">
      <c r="A107" s="34"/>
      <c r="B107" s="145"/>
      <c r="C107" s="146" t="s">
        <v>227</v>
      </c>
      <c r="D107" s="146" t="s">
        <v>184</v>
      </c>
      <c r="E107" s="147" t="s">
        <v>1689</v>
      </c>
      <c r="F107" s="148" t="s">
        <v>1690</v>
      </c>
      <c r="G107" s="149" t="s">
        <v>233</v>
      </c>
      <c r="H107" s="150">
        <v>212.693</v>
      </c>
      <c r="I107" s="151"/>
      <c r="J107" s="152">
        <f>ROUND(I107*H107,2)</f>
        <v>0</v>
      </c>
      <c r="K107" s="148" t="s">
        <v>188</v>
      </c>
      <c r="L107" s="35"/>
      <c r="M107" s="153" t="s">
        <v>3</v>
      </c>
      <c r="N107" s="154" t="s">
        <v>43</v>
      </c>
      <c r="O107" s="55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7" t="s">
        <v>189</v>
      </c>
      <c r="AT107" s="157" t="s">
        <v>184</v>
      </c>
      <c r="AU107" s="157" t="s">
        <v>81</v>
      </c>
      <c r="AY107" s="19" t="s">
        <v>182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79</v>
      </c>
      <c r="BK107" s="158">
        <f>ROUND(I107*H107,2)</f>
        <v>0</v>
      </c>
      <c r="BL107" s="19" t="s">
        <v>189</v>
      </c>
      <c r="BM107" s="157" t="s">
        <v>1691</v>
      </c>
    </row>
    <row r="108" spans="1:47" s="2" customFormat="1" ht="19.2">
      <c r="A108" s="34"/>
      <c r="B108" s="35"/>
      <c r="C108" s="34"/>
      <c r="D108" s="159" t="s">
        <v>120</v>
      </c>
      <c r="E108" s="34"/>
      <c r="F108" s="160" t="s">
        <v>1690</v>
      </c>
      <c r="G108" s="34"/>
      <c r="H108" s="34"/>
      <c r="I108" s="161"/>
      <c r="J108" s="34"/>
      <c r="K108" s="34"/>
      <c r="L108" s="35"/>
      <c r="M108" s="162"/>
      <c r="N108" s="163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120</v>
      </c>
      <c r="AU108" s="19" t="s">
        <v>81</v>
      </c>
    </row>
    <row r="109" spans="2:51" s="13" customFormat="1" ht="12">
      <c r="B109" s="164"/>
      <c r="D109" s="159" t="s">
        <v>191</v>
      </c>
      <c r="E109" s="165" t="s">
        <v>3</v>
      </c>
      <c r="F109" s="166" t="s">
        <v>1692</v>
      </c>
      <c r="H109" s="167">
        <v>212.693</v>
      </c>
      <c r="I109" s="168"/>
      <c r="L109" s="164"/>
      <c r="M109" s="169"/>
      <c r="N109" s="170"/>
      <c r="O109" s="170"/>
      <c r="P109" s="170"/>
      <c r="Q109" s="170"/>
      <c r="R109" s="170"/>
      <c r="S109" s="170"/>
      <c r="T109" s="171"/>
      <c r="AT109" s="165" t="s">
        <v>191</v>
      </c>
      <c r="AU109" s="165" t="s">
        <v>81</v>
      </c>
      <c r="AV109" s="13" t="s">
        <v>81</v>
      </c>
      <c r="AW109" s="13" t="s">
        <v>33</v>
      </c>
      <c r="AX109" s="13" t="s">
        <v>79</v>
      </c>
      <c r="AY109" s="165" t="s">
        <v>182</v>
      </c>
    </row>
    <row r="110" spans="2:63" s="12" customFormat="1" ht="22.95" customHeight="1">
      <c r="B110" s="132"/>
      <c r="D110" s="133" t="s">
        <v>71</v>
      </c>
      <c r="E110" s="143" t="s">
        <v>81</v>
      </c>
      <c r="F110" s="143" t="s">
        <v>289</v>
      </c>
      <c r="I110" s="135"/>
      <c r="J110" s="144">
        <f>BK110</f>
        <v>0</v>
      </c>
      <c r="L110" s="132"/>
      <c r="M110" s="137"/>
      <c r="N110" s="138"/>
      <c r="O110" s="138"/>
      <c r="P110" s="139">
        <f>SUM(P111:P116)</f>
        <v>0</v>
      </c>
      <c r="Q110" s="138"/>
      <c r="R110" s="139">
        <f>SUM(R111:R116)</f>
        <v>38.955765</v>
      </c>
      <c r="S110" s="138"/>
      <c r="T110" s="140">
        <f>SUM(T111:T116)</f>
        <v>0</v>
      </c>
      <c r="AR110" s="133" t="s">
        <v>79</v>
      </c>
      <c r="AT110" s="141" t="s">
        <v>71</v>
      </c>
      <c r="AU110" s="141" t="s">
        <v>79</v>
      </c>
      <c r="AY110" s="133" t="s">
        <v>182</v>
      </c>
      <c r="BK110" s="142">
        <f>SUM(BK111:BK116)</f>
        <v>0</v>
      </c>
    </row>
    <row r="111" spans="1:65" s="2" customFormat="1" ht="16.5" customHeight="1">
      <c r="A111" s="34"/>
      <c r="B111" s="145"/>
      <c r="C111" s="146" t="s">
        <v>231</v>
      </c>
      <c r="D111" s="146" t="s">
        <v>184</v>
      </c>
      <c r="E111" s="147" t="s">
        <v>1693</v>
      </c>
      <c r="F111" s="148" t="s">
        <v>1694</v>
      </c>
      <c r="G111" s="149" t="s">
        <v>122</v>
      </c>
      <c r="H111" s="150">
        <v>2.513</v>
      </c>
      <c r="I111" s="151"/>
      <c r="J111" s="152">
        <f>ROUND(I111*H111,2)</f>
        <v>0</v>
      </c>
      <c r="K111" s="148" t="s">
        <v>188</v>
      </c>
      <c r="L111" s="35"/>
      <c r="M111" s="153" t="s">
        <v>3</v>
      </c>
      <c r="N111" s="154" t="s">
        <v>43</v>
      </c>
      <c r="O111" s="55"/>
      <c r="P111" s="155">
        <f>O111*H111</f>
        <v>0</v>
      </c>
      <c r="Q111" s="155">
        <v>2.004</v>
      </c>
      <c r="R111" s="155">
        <f>Q111*H111</f>
        <v>5.036052</v>
      </c>
      <c r="S111" s="155">
        <v>0</v>
      </c>
      <c r="T111" s="156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7" t="s">
        <v>189</v>
      </c>
      <c r="AT111" s="157" t="s">
        <v>184</v>
      </c>
      <c r="AU111" s="157" t="s">
        <v>81</v>
      </c>
      <c r="AY111" s="19" t="s">
        <v>182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9" t="s">
        <v>79</v>
      </c>
      <c r="BK111" s="158">
        <f>ROUND(I111*H111,2)</f>
        <v>0</v>
      </c>
      <c r="BL111" s="19" t="s">
        <v>189</v>
      </c>
      <c r="BM111" s="157" t="s">
        <v>1695</v>
      </c>
    </row>
    <row r="112" spans="1:47" s="2" customFormat="1" ht="12">
      <c r="A112" s="34"/>
      <c r="B112" s="35"/>
      <c r="C112" s="34"/>
      <c r="D112" s="159" t="s">
        <v>120</v>
      </c>
      <c r="E112" s="34"/>
      <c r="F112" s="160" t="s">
        <v>1694</v>
      </c>
      <c r="G112" s="34"/>
      <c r="H112" s="34"/>
      <c r="I112" s="161"/>
      <c r="J112" s="34"/>
      <c r="K112" s="34"/>
      <c r="L112" s="35"/>
      <c r="M112" s="162"/>
      <c r="N112" s="163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120</v>
      </c>
      <c r="AU112" s="19" t="s">
        <v>81</v>
      </c>
    </row>
    <row r="113" spans="2:51" s="13" customFormat="1" ht="12">
      <c r="B113" s="164"/>
      <c r="D113" s="159" t="s">
        <v>191</v>
      </c>
      <c r="E113" s="165" t="s">
        <v>3</v>
      </c>
      <c r="F113" s="166" t="s">
        <v>1696</v>
      </c>
      <c r="H113" s="167">
        <v>2.513</v>
      </c>
      <c r="I113" s="168"/>
      <c r="L113" s="164"/>
      <c r="M113" s="169"/>
      <c r="N113" s="170"/>
      <c r="O113" s="170"/>
      <c r="P113" s="170"/>
      <c r="Q113" s="170"/>
      <c r="R113" s="170"/>
      <c r="S113" s="170"/>
      <c r="T113" s="171"/>
      <c r="AT113" s="165" t="s">
        <v>191</v>
      </c>
      <c r="AU113" s="165" t="s">
        <v>81</v>
      </c>
      <c r="AV113" s="13" t="s">
        <v>81</v>
      </c>
      <c r="AW113" s="13" t="s">
        <v>33</v>
      </c>
      <c r="AX113" s="13" t="s">
        <v>79</v>
      </c>
      <c r="AY113" s="165" t="s">
        <v>182</v>
      </c>
    </row>
    <row r="114" spans="1:65" s="2" customFormat="1" ht="21.75" customHeight="1">
      <c r="A114" s="34"/>
      <c r="B114" s="145"/>
      <c r="C114" s="146" t="s">
        <v>236</v>
      </c>
      <c r="D114" s="146" t="s">
        <v>184</v>
      </c>
      <c r="E114" s="147" t="s">
        <v>1697</v>
      </c>
      <c r="F114" s="148" t="s">
        <v>1698</v>
      </c>
      <c r="G114" s="149" t="s">
        <v>122</v>
      </c>
      <c r="H114" s="150">
        <v>13.69</v>
      </c>
      <c r="I114" s="151"/>
      <c r="J114" s="152">
        <f>ROUND(I114*H114,2)</f>
        <v>0</v>
      </c>
      <c r="K114" s="148" t="s">
        <v>188</v>
      </c>
      <c r="L114" s="35"/>
      <c r="M114" s="153" t="s">
        <v>3</v>
      </c>
      <c r="N114" s="154" t="s">
        <v>43</v>
      </c>
      <c r="O114" s="55"/>
      <c r="P114" s="155">
        <f>O114*H114</f>
        <v>0</v>
      </c>
      <c r="Q114" s="155">
        <v>2.4777</v>
      </c>
      <c r="R114" s="155">
        <f>Q114*H114</f>
        <v>33.919713</v>
      </c>
      <c r="S114" s="155">
        <v>0</v>
      </c>
      <c r="T114" s="156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7" t="s">
        <v>189</v>
      </c>
      <c r="AT114" s="157" t="s">
        <v>184</v>
      </c>
      <c r="AU114" s="157" t="s">
        <v>81</v>
      </c>
      <c r="AY114" s="19" t="s">
        <v>182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79</v>
      </c>
      <c r="BK114" s="158">
        <f>ROUND(I114*H114,2)</f>
        <v>0</v>
      </c>
      <c r="BL114" s="19" t="s">
        <v>189</v>
      </c>
      <c r="BM114" s="157" t="s">
        <v>1699</v>
      </c>
    </row>
    <row r="115" spans="1:47" s="2" customFormat="1" ht="12">
      <c r="A115" s="34"/>
      <c r="B115" s="35"/>
      <c r="C115" s="34"/>
      <c r="D115" s="159" t="s">
        <v>120</v>
      </c>
      <c r="E115" s="34"/>
      <c r="F115" s="160" t="s">
        <v>1698</v>
      </c>
      <c r="G115" s="34"/>
      <c r="H115" s="34"/>
      <c r="I115" s="161"/>
      <c r="J115" s="34"/>
      <c r="K115" s="34"/>
      <c r="L115" s="35"/>
      <c r="M115" s="162"/>
      <c r="N115" s="163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120</v>
      </c>
      <c r="AU115" s="19" t="s">
        <v>81</v>
      </c>
    </row>
    <row r="116" spans="2:51" s="13" customFormat="1" ht="12">
      <c r="B116" s="164"/>
      <c r="D116" s="159" t="s">
        <v>191</v>
      </c>
      <c r="E116" s="165" t="s">
        <v>3</v>
      </c>
      <c r="F116" s="166" t="s">
        <v>1700</v>
      </c>
      <c r="H116" s="167">
        <v>13.69</v>
      </c>
      <c r="I116" s="168"/>
      <c r="L116" s="164"/>
      <c r="M116" s="169"/>
      <c r="N116" s="170"/>
      <c r="O116" s="170"/>
      <c r="P116" s="170"/>
      <c r="Q116" s="170"/>
      <c r="R116" s="170"/>
      <c r="S116" s="170"/>
      <c r="T116" s="171"/>
      <c r="AT116" s="165" t="s">
        <v>191</v>
      </c>
      <c r="AU116" s="165" t="s">
        <v>81</v>
      </c>
      <c r="AV116" s="13" t="s">
        <v>81</v>
      </c>
      <c r="AW116" s="13" t="s">
        <v>33</v>
      </c>
      <c r="AX116" s="13" t="s">
        <v>79</v>
      </c>
      <c r="AY116" s="165" t="s">
        <v>182</v>
      </c>
    </row>
    <row r="117" spans="2:63" s="12" customFormat="1" ht="22.95" customHeight="1">
      <c r="B117" s="132"/>
      <c r="D117" s="133" t="s">
        <v>71</v>
      </c>
      <c r="E117" s="143" t="s">
        <v>197</v>
      </c>
      <c r="F117" s="143" t="s">
        <v>318</v>
      </c>
      <c r="I117" s="135"/>
      <c r="J117" s="144">
        <f>BK117</f>
        <v>0</v>
      </c>
      <c r="L117" s="132"/>
      <c r="M117" s="137"/>
      <c r="N117" s="138"/>
      <c r="O117" s="138"/>
      <c r="P117" s="139">
        <f>SUM(P118:P140)</f>
        <v>0</v>
      </c>
      <c r="Q117" s="138"/>
      <c r="R117" s="139">
        <f>SUM(R118:R140)</f>
        <v>181.17988483</v>
      </c>
      <c r="S117" s="138"/>
      <c r="T117" s="140">
        <f>SUM(T118:T140)</f>
        <v>0</v>
      </c>
      <c r="AR117" s="133" t="s">
        <v>79</v>
      </c>
      <c r="AT117" s="141" t="s">
        <v>71</v>
      </c>
      <c r="AU117" s="141" t="s">
        <v>79</v>
      </c>
      <c r="AY117" s="133" t="s">
        <v>182</v>
      </c>
      <c r="BK117" s="142">
        <f>SUM(BK118:BK140)</f>
        <v>0</v>
      </c>
    </row>
    <row r="118" spans="1:65" s="2" customFormat="1" ht="22.8">
      <c r="A118" s="34"/>
      <c r="B118" s="145"/>
      <c r="C118" s="146" t="s">
        <v>241</v>
      </c>
      <c r="D118" s="146" t="s">
        <v>184</v>
      </c>
      <c r="E118" s="147" t="s">
        <v>1701</v>
      </c>
      <c r="F118" s="148" t="s">
        <v>1702</v>
      </c>
      <c r="G118" s="149" t="s">
        <v>122</v>
      </c>
      <c r="H118" s="150">
        <v>70.458</v>
      </c>
      <c r="I118" s="151"/>
      <c r="J118" s="152">
        <f>ROUND(I118*H118,2)</f>
        <v>0</v>
      </c>
      <c r="K118" s="148" t="s">
        <v>188</v>
      </c>
      <c r="L118" s="35"/>
      <c r="M118" s="153" t="s">
        <v>3</v>
      </c>
      <c r="N118" s="154" t="s">
        <v>43</v>
      </c>
      <c r="O118" s="55"/>
      <c r="P118" s="155">
        <f>O118*H118</f>
        <v>0</v>
      </c>
      <c r="Q118" s="155">
        <v>2.50745</v>
      </c>
      <c r="R118" s="155">
        <f>Q118*H118</f>
        <v>176.6699121</v>
      </c>
      <c r="S118" s="155">
        <v>0</v>
      </c>
      <c r="T118" s="156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7" t="s">
        <v>189</v>
      </c>
      <c r="AT118" s="157" t="s">
        <v>184</v>
      </c>
      <c r="AU118" s="157" t="s">
        <v>81</v>
      </c>
      <c r="AY118" s="19" t="s">
        <v>182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79</v>
      </c>
      <c r="BK118" s="158">
        <f>ROUND(I118*H118,2)</f>
        <v>0</v>
      </c>
      <c r="BL118" s="19" t="s">
        <v>189</v>
      </c>
      <c r="BM118" s="157" t="s">
        <v>1703</v>
      </c>
    </row>
    <row r="119" spans="1:47" s="2" customFormat="1" ht="19.2">
      <c r="A119" s="34"/>
      <c r="B119" s="35"/>
      <c r="C119" s="34"/>
      <c r="D119" s="159" t="s">
        <v>120</v>
      </c>
      <c r="E119" s="34"/>
      <c r="F119" s="160" t="s">
        <v>1702</v>
      </c>
      <c r="G119" s="34"/>
      <c r="H119" s="34"/>
      <c r="I119" s="161"/>
      <c r="J119" s="34"/>
      <c r="K119" s="34"/>
      <c r="L119" s="35"/>
      <c r="M119" s="162"/>
      <c r="N119" s="163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120</v>
      </c>
      <c r="AU119" s="19" t="s">
        <v>81</v>
      </c>
    </row>
    <row r="120" spans="2:51" s="13" customFormat="1" ht="12">
      <c r="B120" s="164"/>
      <c r="D120" s="159" t="s">
        <v>191</v>
      </c>
      <c r="E120" s="165" t="s">
        <v>3</v>
      </c>
      <c r="F120" s="166" t="s">
        <v>1704</v>
      </c>
      <c r="H120" s="167">
        <v>47.082</v>
      </c>
      <c r="I120" s="168"/>
      <c r="L120" s="164"/>
      <c r="M120" s="169"/>
      <c r="N120" s="170"/>
      <c r="O120" s="170"/>
      <c r="P120" s="170"/>
      <c r="Q120" s="170"/>
      <c r="R120" s="170"/>
      <c r="S120" s="170"/>
      <c r="T120" s="171"/>
      <c r="AT120" s="165" t="s">
        <v>191</v>
      </c>
      <c r="AU120" s="165" t="s">
        <v>81</v>
      </c>
      <c r="AV120" s="13" t="s">
        <v>81</v>
      </c>
      <c r="AW120" s="13" t="s">
        <v>33</v>
      </c>
      <c r="AX120" s="13" t="s">
        <v>72</v>
      </c>
      <c r="AY120" s="165" t="s">
        <v>182</v>
      </c>
    </row>
    <row r="121" spans="2:51" s="13" customFormat="1" ht="12">
      <c r="B121" s="164"/>
      <c r="D121" s="159" t="s">
        <v>191</v>
      </c>
      <c r="E121" s="165" t="s">
        <v>3</v>
      </c>
      <c r="F121" s="166" t="s">
        <v>1705</v>
      </c>
      <c r="H121" s="167">
        <v>1.81</v>
      </c>
      <c r="I121" s="168"/>
      <c r="L121" s="164"/>
      <c r="M121" s="169"/>
      <c r="N121" s="170"/>
      <c r="O121" s="170"/>
      <c r="P121" s="170"/>
      <c r="Q121" s="170"/>
      <c r="R121" s="170"/>
      <c r="S121" s="170"/>
      <c r="T121" s="171"/>
      <c r="AT121" s="165" t="s">
        <v>191</v>
      </c>
      <c r="AU121" s="165" t="s">
        <v>81</v>
      </c>
      <c r="AV121" s="13" t="s">
        <v>81</v>
      </c>
      <c r="AW121" s="13" t="s">
        <v>33</v>
      </c>
      <c r="AX121" s="13" t="s">
        <v>72</v>
      </c>
      <c r="AY121" s="165" t="s">
        <v>182</v>
      </c>
    </row>
    <row r="122" spans="2:51" s="13" customFormat="1" ht="12">
      <c r="B122" s="164"/>
      <c r="D122" s="159" t="s">
        <v>191</v>
      </c>
      <c r="E122" s="165" t="s">
        <v>3</v>
      </c>
      <c r="F122" s="166" t="s">
        <v>1706</v>
      </c>
      <c r="H122" s="167">
        <v>7.54</v>
      </c>
      <c r="I122" s="168"/>
      <c r="L122" s="164"/>
      <c r="M122" s="169"/>
      <c r="N122" s="170"/>
      <c r="O122" s="170"/>
      <c r="P122" s="170"/>
      <c r="Q122" s="170"/>
      <c r="R122" s="170"/>
      <c r="S122" s="170"/>
      <c r="T122" s="171"/>
      <c r="AT122" s="165" t="s">
        <v>191</v>
      </c>
      <c r="AU122" s="165" t="s">
        <v>81</v>
      </c>
      <c r="AV122" s="13" t="s">
        <v>81</v>
      </c>
      <c r="AW122" s="13" t="s">
        <v>33</v>
      </c>
      <c r="AX122" s="13" t="s">
        <v>72</v>
      </c>
      <c r="AY122" s="165" t="s">
        <v>182</v>
      </c>
    </row>
    <row r="123" spans="2:51" s="13" customFormat="1" ht="12">
      <c r="B123" s="164"/>
      <c r="D123" s="159" t="s">
        <v>191</v>
      </c>
      <c r="E123" s="165" t="s">
        <v>3</v>
      </c>
      <c r="F123" s="166" t="s">
        <v>1707</v>
      </c>
      <c r="H123" s="167">
        <v>9.896</v>
      </c>
      <c r="I123" s="168"/>
      <c r="L123" s="164"/>
      <c r="M123" s="169"/>
      <c r="N123" s="170"/>
      <c r="O123" s="170"/>
      <c r="P123" s="170"/>
      <c r="Q123" s="170"/>
      <c r="R123" s="170"/>
      <c r="S123" s="170"/>
      <c r="T123" s="171"/>
      <c r="AT123" s="165" t="s">
        <v>191</v>
      </c>
      <c r="AU123" s="165" t="s">
        <v>81</v>
      </c>
      <c r="AV123" s="13" t="s">
        <v>81</v>
      </c>
      <c r="AW123" s="13" t="s">
        <v>33</v>
      </c>
      <c r="AX123" s="13" t="s">
        <v>72</v>
      </c>
      <c r="AY123" s="165" t="s">
        <v>182</v>
      </c>
    </row>
    <row r="124" spans="2:51" s="13" customFormat="1" ht="12">
      <c r="B124" s="164"/>
      <c r="D124" s="159" t="s">
        <v>191</v>
      </c>
      <c r="E124" s="165" t="s">
        <v>3</v>
      </c>
      <c r="F124" s="166" t="s">
        <v>1708</v>
      </c>
      <c r="H124" s="167">
        <v>4.562</v>
      </c>
      <c r="I124" s="168"/>
      <c r="L124" s="164"/>
      <c r="M124" s="169"/>
      <c r="N124" s="170"/>
      <c r="O124" s="170"/>
      <c r="P124" s="170"/>
      <c r="Q124" s="170"/>
      <c r="R124" s="170"/>
      <c r="S124" s="170"/>
      <c r="T124" s="171"/>
      <c r="AT124" s="165" t="s">
        <v>191</v>
      </c>
      <c r="AU124" s="165" t="s">
        <v>81</v>
      </c>
      <c r="AV124" s="13" t="s">
        <v>81</v>
      </c>
      <c r="AW124" s="13" t="s">
        <v>33</v>
      </c>
      <c r="AX124" s="13" t="s">
        <v>72</v>
      </c>
      <c r="AY124" s="165" t="s">
        <v>182</v>
      </c>
    </row>
    <row r="125" spans="2:51" s="13" customFormat="1" ht="12">
      <c r="B125" s="164"/>
      <c r="D125" s="159" t="s">
        <v>191</v>
      </c>
      <c r="E125" s="165" t="s">
        <v>3</v>
      </c>
      <c r="F125" s="166" t="s">
        <v>1709</v>
      </c>
      <c r="H125" s="167">
        <v>-0.432</v>
      </c>
      <c r="I125" s="168"/>
      <c r="L125" s="164"/>
      <c r="M125" s="169"/>
      <c r="N125" s="170"/>
      <c r="O125" s="170"/>
      <c r="P125" s="170"/>
      <c r="Q125" s="170"/>
      <c r="R125" s="170"/>
      <c r="S125" s="170"/>
      <c r="T125" s="171"/>
      <c r="AT125" s="165" t="s">
        <v>191</v>
      </c>
      <c r="AU125" s="165" t="s">
        <v>81</v>
      </c>
      <c r="AV125" s="13" t="s">
        <v>81</v>
      </c>
      <c r="AW125" s="13" t="s">
        <v>33</v>
      </c>
      <c r="AX125" s="13" t="s">
        <v>72</v>
      </c>
      <c r="AY125" s="165" t="s">
        <v>182</v>
      </c>
    </row>
    <row r="126" spans="2:51" s="14" customFormat="1" ht="12">
      <c r="B126" s="172"/>
      <c r="D126" s="159" t="s">
        <v>191</v>
      </c>
      <c r="E126" s="173" t="s">
        <v>3</v>
      </c>
      <c r="F126" s="174" t="s">
        <v>211</v>
      </c>
      <c r="H126" s="175">
        <v>70.458</v>
      </c>
      <c r="I126" s="176"/>
      <c r="L126" s="172"/>
      <c r="M126" s="177"/>
      <c r="N126" s="178"/>
      <c r="O126" s="178"/>
      <c r="P126" s="178"/>
      <c r="Q126" s="178"/>
      <c r="R126" s="178"/>
      <c r="S126" s="178"/>
      <c r="T126" s="179"/>
      <c r="AT126" s="173" t="s">
        <v>191</v>
      </c>
      <c r="AU126" s="173" t="s">
        <v>81</v>
      </c>
      <c r="AV126" s="14" t="s">
        <v>189</v>
      </c>
      <c r="AW126" s="14" t="s">
        <v>33</v>
      </c>
      <c r="AX126" s="14" t="s">
        <v>79</v>
      </c>
      <c r="AY126" s="173" t="s">
        <v>182</v>
      </c>
    </row>
    <row r="127" spans="1:65" s="2" customFormat="1" ht="22.8">
      <c r="A127" s="34"/>
      <c r="B127" s="145"/>
      <c r="C127" s="146" t="s">
        <v>246</v>
      </c>
      <c r="D127" s="146" t="s">
        <v>184</v>
      </c>
      <c r="E127" s="147" t="s">
        <v>1710</v>
      </c>
      <c r="F127" s="148" t="s">
        <v>1711</v>
      </c>
      <c r="G127" s="149" t="s">
        <v>113</v>
      </c>
      <c r="H127" s="150">
        <v>181.075</v>
      </c>
      <c r="I127" s="151"/>
      <c r="J127" s="152">
        <f>ROUND(I127*H127,2)</f>
        <v>0</v>
      </c>
      <c r="K127" s="148" t="s">
        <v>188</v>
      </c>
      <c r="L127" s="35"/>
      <c r="M127" s="153" t="s">
        <v>3</v>
      </c>
      <c r="N127" s="154" t="s">
        <v>43</v>
      </c>
      <c r="O127" s="55"/>
      <c r="P127" s="155">
        <f>O127*H127</f>
        <v>0</v>
      </c>
      <c r="Q127" s="155">
        <v>0.00332</v>
      </c>
      <c r="R127" s="155">
        <f>Q127*H127</f>
        <v>0.601169</v>
      </c>
      <c r="S127" s="155">
        <v>0</v>
      </c>
      <c r="T127" s="15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7" t="s">
        <v>189</v>
      </c>
      <c r="AT127" s="157" t="s">
        <v>184</v>
      </c>
      <c r="AU127" s="157" t="s">
        <v>81</v>
      </c>
      <c r="AY127" s="19" t="s">
        <v>182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79</v>
      </c>
      <c r="BK127" s="158">
        <f>ROUND(I127*H127,2)</f>
        <v>0</v>
      </c>
      <c r="BL127" s="19" t="s">
        <v>189</v>
      </c>
      <c r="BM127" s="157" t="s">
        <v>1712</v>
      </c>
    </row>
    <row r="128" spans="1:47" s="2" customFormat="1" ht="19.2">
      <c r="A128" s="34"/>
      <c r="B128" s="35"/>
      <c r="C128" s="34"/>
      <c r="D128" s="159" t="s">
        <v>120</v>
      </c>
      <c r="E128" s="34"/>
      <c r="F128" s="160" t="s">
        <v>1711</v>
      </c>
      <c r="G128" s="34"/>
      <c r="H128" s="34"/>
      <c r="I128" s="161"/>
      <c r="J128" s="34"/>
      <c r="K128" s="34"/>
      <c r="L128" s="35"/>
      <c r="M128" s="162"/>
      <c r="N128" s="163"/>
      <c r="O128" s="55"/>
      <c r="P128" s="55"/>
      <c r="Q128" s="55"/>
      <c r="R128" s="55"/>
      <c r="S128" s="55"/>
      <c r="T128" s="56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120</v>
      </c>
      <c r="AU128" s="19" t="s">
        <v>81</v>
      </c>
    </row>
    <row r="129" spans="2:51" s="13" customFormat="1" ht="12">
      <c r="B129" s="164"/>
      <c r="D129" s="159" t="s">
        <v>191</v>
      </c>
      <c r="E129" s="165" t="s">
        <v>3</v>
      </c>
      <c r="F129" s="166" t="s">
        <v>1713</v>
      </c>
      <c r="H129" s="167">
        <v>93.607</v>
      </c>
      <c r="I129" s="168"/>
      <c r="L129" s="164"/>
      <c r="M129" s="169"/>
      <c r="N129" s="170"/>
      <c r="O129" s="170"/>
      <c r="P129" s="170"/>
      <c r="Q129" s="170"/>
      <c r="R129" s="170"/>
      <c r="S129" s="170"/>
      <c r="T129" s="171"/>
      <c r="AT129" s="165" t="s">
        <v>191</v>
      </c>
      <c r="AU129" s="165" t="s">
        <v>81</v>
      </c>
      <c r="AV129" s="13" t="s">
        <v>81</v>
      </c>
      <c r="AW129" s="13" t="s">
        <v>33</v>
      </c>
      <c r="AX129" s="13" t="s">
        <v>72</v>
      </c>
      <c r="AY129" s="165" t="s">
        <v>182</v>
      </c>
    </row>
    <row r="130" spans="2:51" s="13" customFormat="1" ht="12">
      <c r="B130" s="164"/>
      <c r="D130" s="159" t="s">
        <v>191</v>
      </c>
      <c r="E130" s="165" t="s">
        <v>3</v>
      </c>
      <c r="F130" s="166" t="s">
        <v>1714</v>
      </c>
      <c r="H130" s="167">
        <v>68.235</v>
      </c>
      <c r="I130" s="168"/>
      <c r="L130" s="164"/>
      <c r="M130" s="169"/>
      <c r="N130" s="170"/>
      <c r="O130" s="170"/>
      <c r="P130" s="170"/>
      <c r="Q130" s="170"/>
      <c r="R130" s="170"/>
      <c r="S130" s="170"/>
      <c r="T130" s="171"/>
      <c r="AT130" s="165" t="s">
        <v>191</v>
      </c>
      <c r="AU130" s="165" t="s">
        <v>81</v>
      </c>
      <c r="AV130" s="13" t="s">
        <v>81</v>
      </c>
      <c r="AW130" s="13" t="s">
        <v>33</v>
      </c>
      <c r="AX130" s="13" t="s">
        <v>72</v>
      </c>
      <c r="AY130" s="165" t="s">
        <v>182</v>
      </c>
    </row>
    <row r="131" spans="2:51" s="13" customFormat="1" ht="12">
      <c r="B131" s="164"/>
      <c r="D131" s="159" t="s">
        <v>191</v>
      </c>
      <c r="E131" s="165" t="s">
        <v>3</v>
      </c>
      <c r="F131" s="166" t="s">
        <v>1715</v>
      </c>
      <c r="H131" s="167">
        <v>4.147</v>
      </c>
      <c r="I131" s="168"/>
      <c r="L131" s="164"/>
      <c r="M131" s="169"/>
      <c r="N131" s="170"/>
      <c r="O131" s="170"/>
      <c r="P131" s="170"/>
      <c r="Q131" s="170"/>
      <c r="R131" s="170"/>
      <c r="S131" s="170"/>
      <c r="T131" s="171"/>
      <c r="AT131" s="165" t="s">
        <v>191</v>
      </c>
      <c r="AU131" s="165" t="s">
        <v>81</v>
      </c>
      <c r="AV131" s="13" t="s">
        <v>81</v>
      </c>
      <c r="AW131" s="13" t="s">
        <v>33</v>
      </c>
      <c r="AX131" s="13" t="s">
        <v>72</v>
      </c>
      <c r="AY131" s="165" t="s">
        <v>182</v>
      </c>
    </row>
    <row r="132" spans="2:51" s="13" customFormat="1" ht="12">
      <c r="B132" s="164"/>
      <c r="D132" s="159" t="s">
        <v>191</v>
      </c>
      <c r="E132" s="165" t="s">
        <v>3</v>
      </c>
      <c r="F132" s="166" t="s">
        <v>1716</v>
      </c>
      <c r="H132" s="167">
        <v>12.566</v>
      </c>
      <c r="I132" s="168"/>
      <c r="L132" s="164"/>
      <c r="M132" s="169"/>
      <c r="N132" s="170"/>
      <c r="O132" s="170"/>
      <c r="P132" s="170"/>
      <c r="Q132" s="170"/>
      <c r="R132" s="170"/>
      <c r="S132" s="170"/>
      <c r="T132" s="171"/>
      <c r="AT132" s="165" t="s">
        <v>191</v>
      </c>
      <c r="AU132" s="165" t="s">
        <v>81</v>
      </c>
      <c r="AV132" s="13" t="s">
        <v>81</v>
      </c>
      <c r="AW132" s="13" t="s">
        <v>33</v>
      </c>
      <c r="AX132" s="13" t="s">
        <v>72</v>
      </c>
      <c r="AY132" s="165" t="s">
        <v>182</v>
      </c>
    </row>
    <row r="133" spans="2:51" s="13" customFormat="1" ht="12">
      <c r="B133" s="164"/>
      <c r="D133" s="159" t="s">
        <v>191</v>
      </c>
      <c r="E133" s="165" t="s">
        <v>3</v>
      </c>
      <c r="F133" s="166" t="s">
        <v>1717</v>
      </c>
      <c r="H133" s="167">
        <v>1.8</v>
      </c>
      <c r="I133" s="168"/>
      <c r="L133" s="164"/>
      <c r="M133" s="169"/>
      <c r="N133" s="170"/>
      <c r="O133" s="170"/>
      <c r="P133" s="170"/>
      <c r="Q133" s="170"/>
      <c r="R133" s="170"/>
      <c r="S133" s="170"/>
      <c r="T133" s="171"/>
      <c r="AT133" s="165" t="s">
        <v>191</v>
      </c>
      <c r="AU133" s="165" t="s">
        <v>81</v>
      </c>
      <c r="AV133" s="13" t="s">
        <v>81</v>
      </c>
      <c r="AW133" s="13" t="s">
        <v>33</v>
      </c>
      <c r="AX133" s="13" t="s">
        <v>72</v>
      </c>
      <c r="AY133" s="165" t="s">
        <v>182</v>
      </c>
    </row>
    <row r="134" spans="2:51" s="13" customFormat="1" ht="12">
      <c r="B134" s="164"/>
      <c r="D134" s="159" t="s">
        <v>191</v>
      </c>
      <c r="E134" s="165" t="s">
        <v>3</v>
      </c>
      <c r="F134" s="166" t="s">
        <v>1718</v>
      </c>
      <c r="H134" s="167">
        <v>0.72</v>
      </c>
      <c r="I134" s="168"/>
      <c r="L134" s="164"/>
      <c r="M134" s="169"/>
      <c r="N134" s="170"/>
      <c r="O134" s="170"/>
      <c r="P134" s="170"/>
      <c r="Q134" s="170"/>
      <c r="R134" s="170"/>
      <c r="S134" s="170"/>
      <c r="T134" s="171"/>
      <c r="AT134" s="165" t="s">
        <v>191</v>
      </c>
      <c r="AU134" s="165" t="s">
        <v>81</v>
      </c>
      <c r="AV134" s="13" t="s">
        <v>81</v>
      </c>
      <c r="AW134" s="13" t="s">
        <v>33</v>
      </c>
      <c r="AX134" s="13" t="s">
        <v>72</v>
      </c>
      <c r="AY134" s="165" t="s">
        <v>182</v>
      </c>
    </row>
    <row r="135" spans="2:51" s="14" customFormat="1" ht="12">
      <c r="B135" s="172"/>
      <c r="D135" s="159" t="s">
        <v>191</v>
      </c>
      <c r="E135" s="173" t="s">
        <v>3</v>
      </c>
      <c r="F135" s="174" t="s">
        <v>211</v>
      </c>
      <c r="H135" s="175">
        <v>181.075</v>
      </c>
      <c r="I135" s="176"/>
      <c r="L135" s="172"/>
      <c r="M135" s="177"/>
      <c r="N135" s="178"/>
      <c r="O135" s="178"/>
      <c r="P135" s="178"/>
      <c r="Q135" s="178"/>
      <c r="R135" s="178"/>
      <c r="S135" s="178"/>
      <c r="T135" s="179"/>
      <c r="AT135" s="173" t="s">
        <v>191</v>
      </c>
      <c r="AU135" s="173" t="s">
        <v>81</v>
      </c>
      <c r="AV135" s="14" t="s">
        <v>189</v>
      </c>
      <c r="AW135" s="14" t="s">
        <v>33</v>
      </c>
      <c r="AX135" s="14" t="s">
        <v>79</v>
      </c>
      <c r="AY135" s="173" t="s">
        <v>182</v>
      </c>
    </row>
    <row r="136" spans="1:65" s="2" customFormat="1" ht="22.8">
      <c r="A136" s="34"/>
      <c r="B136" s="145"/>
      <c r="C136" s="146" t="s">
        <v>251</v>
      </c>
      <c r="D136" s="146" t="s">
        <v>184</v>
      </c>
      <c r="E136" s="147" t="s">
        <v>1719</v>
      </c>
      <c r="F136" s="148" t="s">
        <v>1720</v>
      </c>
      <c r="G136" s="149" t="s">
        <v>113</v>
      </c>
      <c r="H136" s="150">
        <v>181.075</v>
      </c>
      <c r="I136" s="151"/>
      <c r="J136" s="152">
        <f>ROUND(I136*H136,2)</f>
        <v>0</v>
      </c>
      <c r="K136" s="148" t="s">
        <v>188</v>
      </c>
      <c r="L136" s="35"/>
      <c r="M136" s="153" t="s">
        <v>3</v>
      </c>
      <c r="N136" s="154" t="s">
        <v>43</v>
      </c>
      <c r="O136" s="55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7" t="s">
        <v>189</v>
      </c>
      <c r="AT136" s="157" t="s">
        <v>184</v>
      </c>
      <c r="AU136" s="157" t="s">
        <v>81</v>
      </c>
      <c r="AY136" s="19" t="s">
        <v>182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79</v>
      </c>
      <c r="BK136" s="158">
        <f>ROUND(I136*H136,2)</f>
        <v>0</v>
      </c>
      <c r="BL136" s="19" t="s">
        <v>189</v>
      </c>
      <c r="BM136" s="157" t="s">
        <v>1721</v>
      </c>
    </row>
    <row r="137" spans="1:47" s="2" customFormat="1" ht="19.2">
      <c r="A137" s="34"/>
      <c r="B137" s="35"/>
      <c r="C137" s="34"/>
      <c r="D137" s="159" t="s">
        <v>120</v>
      </c>
      <c r="E137" s="34"/>
      <c r="F137" s="160" t="s">
        <v>1720</v>
      </c>
      <c r="G137" s="34"/>
      <c r="H137" s="34"/>
      <c r="I137" s="161"/>
      <c r="J137" s="34"/>
      <c r="K137" s="34"/>
      <c r="L137" s="35"/>
      <c r="M137" s="162"/>
      <c r="N137" s="163"/>
      <c r="O137" s="55"/>
      <c r="P137" s="55"/>
      <c r="Q137" s="55"/>
      <c r="R137" s="55"/>
      <c r="S137" s="55"/>
      <c r="T137" s="5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120</v>
      </c>
      <c r="AU137" s="19" t="s">
        <v>81</v>
      </c>
    </row>
    <row r="138" spans="1:65" s="2" customFormat="1" ht="22.8">
      <c r="A138" s="34"/>
      <c r="B138" s="145"/>
      <c r="C138" s="146" t="s">
        <v>9</v>
      </c>
      <c r="D138" s="146" t="s">
        <v>184</v>
      </c>
      <c r="E138" s="147" t="s">
        <v>404</v>
      </c>
      <c r="F138" s="148" t="s">
        <v>405</v>
      </c>
      <c r="G138" s="149" t="s">
        <v>233</v>
      </c>
      <c r="H138" s="150">
        <v>3.523</v>
      </c>
      <c r="I138" s="151"/>
      <c r="J138" s="152">
        <f>ROUND(I138*H138,2)</f>
        <v>0</v>
      </c>
      <c r="K138" s="148" t="s">
        <v>188</v>
      </c>
      <c r="L138" s="35"/>
      <c r="M138" s="153" t="s">
        <v>3</v>
      </c>
      <c r="N138" s="154" t="s">
        <v>43</v>
      </c>
      <c r="O138" s="55"/>
      <c r="P138" s="155">
        <f>O138*H138</f>
        <v>0</v>
      </c>
      <c r="Q138" s="155">
        <v>1.10951</v>
      </c>
      <c r="R138" s="155">
        <f>Q138*H138</f>
        <v>3.9088037300000003</v>
      </c>
      <c r="S138" s="155">
        <v>0</v>
      </c>
      <c r="T138" s="15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7" t="s">
        <v>189</v>
      </c>
      <c r="AT138" s="157" t="s">
        <v>184</v>
      </c>
      <c r="AU138" s="157" t="s">
        <v>81</v>
      </c>
      <c r="AY138" s="19" t="s">
        <v>182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9" t="s">
        <v>79</v>
      </c>
      <c r="BK138" s="158">
        <f>ROUND(I138*H138,2)</f>
        <v>0</v>
      </c>
      <c r="BL138" s="19" t="s">
        <v>189</v>
      </c>
      <c r="BM138" s="157" t="s">
        <v>1722</v>
      </c>
    </row>
    <row r="139" spans="1:47" s="2" customFormat="1" ht="12">
      <c r="A139" s="34"/>
      <c r="B139" s="35"/>
      <c r="C139" s="34"/>
      <c r="D139" s="159" t="s">
        <v>120</v>
      </c>
      <c r="E139" s="34"/>
      <c r="F139" s="160" t="s">
        <v>405</v>
      </c>
      <c r="G139" s="34"/>
      <c r="H139" s="34"/>
      <c r="I139" s="161"/>
      <c r="J139" s="34"/>
      <c r="K139" s="34"/>
      <c r="L139" s="35"/>
      <c r="M139" s="162"/>
      <c r="N139" s="163"/>
      <c r="O139" s="55"/>
      <c r="P139" s="55"/>
      <c r="Q139" s="55"/>
      <c r="R139" s="55"/>
      <c r="S139" s="55"/>
      <c r="T139" s="5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9" t="s">
        <v>120</v>
      </c>
      <c r="AU139" s="19" t="s">
        <v>81</v>
      </c>
    </row>
    <row r="140" spans="2:51" s="13" customFormat="1" ht="12">
      <c r="B140" s="164"/>
      <c r="D140" s="159" t="s">
        <v>191</v>
      </c>
      <c r="E140" s="165" t="s">
        <v>3</v>
      </c>
      <c r="F140" s="166" t="s">
        <v>1723</v>
      </c>
      <c r="H140" s="167">
        <v>3.523</v>
      </c>
      <c r="I140" s="168"/>
      <c r="L140" s="164"/>
      <c r="M140" s="169"/>
      <c r="N140" s="170"/>
      <c r="O140" s="170"/>
      <c r="P140" s="170"/>
      <c r="Q140" s="170"/>
      <c r="R140" s="170"/>
      <c r="S140" s="170"/>
      <c r="T140" s="171"/>
      <c r="AT140" s="165" t="s">
        <v>191</v>
      </c>
      <c r="AU140" s="165" t="s">
        <v>81</v>
      </c>
      <c r="AV140" s="13" t="s">
        <v>81</v>
      </c>
      <c r="AW140" s="13" t="s">
        <v>33</v>
      </c>
      <c r="AX140" s="13" t="s">
        <v>79</v>
      </c>
      <c r="AY140" s="165" t="s">
        <v>182</v>
      </c>
    </row>
    <row r="141" spans="2:63" s="12" customFormat="1" ht="22.95" customHeight="1">
      <c r="B141" s="132"/>
      <c r="D141" s="133" t="s">
        <v>71</v>
      </c>
      <c r="E141" s="143" t="s">
        <v>227</v>
      </c>
      <c r="F141" s="143" t="s">
        <v>576</v>
      </c>
      <c r="I141" s="135"/>
      <c r="J141" s="144">
        <f>BK141</f>
        <v>0</v>
      </c>
      <c r="L141" s="132"/>
      <c r="M141" s="137"/>
      <c r="N141" s="138"/>
      <c r="O141" s="138"/>
      <c r="P141" s="139">
        <f>SUM(P142:P150)</f>
        <v>0</v>
      </c>
      <c r="Q141" s="138"/>
      <c r="R141" s="139">
        <f>SUM(R142:R150)</f>
        <v>1.2768399</v>
      </c>
      <c r="S141" s="138"/>
      <c r="T141" s="140">
        <f>SUM(T142:T150)</f>
        <v>0</v>
      </c>
      <c r="AR141" s="133" t="s">
        <v>79</v>
      </c>
      <c r="AT141" s="141" t="s">
        <v>71</v>
      </c>
      <c r="AU141" s="141" t="s">
        <v>79</v>
      </c>
      <c r="AY141" s="133" t="s">
        <v>182</v>
      </c>
      <c r="BK141" s="142">
        <f>SUM(BK142:BK150)</f>
        <v>0</v>
      </c>
    </row>
    <row r="142" spans="1:65" s="2" customFormat="1" ht="16.5" customHeight="1">
      <c r="A142" s="34"/>
      <c r="B142" s="145"/>
      <c r="C142" s="146" t="s">
        <v>261</v>
      </c>
      <c r="D142" s="146" t="s">
        <v>184</v>
      </c>
      <c r="E142" s="147" t="s">
        <v>1724</v>
      </c>
      <c r="F142" s="148" t="s">
        <v>1725</v>
      </c>
      <c r="G142" s="149" t="s">
        <v>117</v>
      </c>
      <c r="H142" s="150">
        <v>12.566</v>
      </c>
      <c r="I142" s="151"/>
      <c r="J142" s="152">
        <f>ROUND(I142*H142,2)</f>
        <v>0</v>
      </c>
      <c r="K142" s="148" t="s">
        <v>188</v>
      </c>
      <c r="L142" s="35"/>
      <c r="M142" s="153" t="s">
        <v>3</v>
      </c>
      <c r="N142" s="154" t="s">
        <v>43</v>
      </c>
      <c r="O142" s="55"/>
      <c r="P142" s="155">
        <f>O142*H142</f>
        <v>0</v>
      </c>
      <c r="Q142" s="155">
        <v>0.00885</v>
      </c>
      <c r="R142" s="155">
        <f>Q142*H142</f>
        <v>0.1112091</v>
      </c>
      <c r="S142" s="155">
        <v>0</v>
      </c>
      <c r="T142" s="15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7" t="s">
        <v>189</v>
      </c>
      <c r="AT142" s="157" t="s">
        <v>184</v>
      </c>
      <c r="AU142" s="157" t="s">
        <v>81</v>
      </c>
      <c r="AY142" s="19" t="s">
        <v>182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79</v>
      </c>
      <c r="BK142" s="158">
        <f>ROUND(I142*H142,2)</f>
        <v>0</v>
      </c>
      <c r="BL142" s="19" t="s">
        <v>189</v>
      </c>
      <c r="BM142" s="157" t="s">
        <v>1726</v>
      </c>
    </row>
    <row r="143" spans="1:47" s="2" customFormat="1" ht="12">
      <c r="A143" s="34"/>
      <c r="B143" s="35"/>
      <c r="C143" s="34"/>
      <c r="D143" s="159" t="s">
        <v>120</v>
      </c>
      <c r="E143" s="34"/>
      <c r="F143" s="160" t="s">
        <v>1725</v>
      </c>
      <c r="G143" s="34"/>
      <c r="H143" s="34"/>
      <c r="I143" s="161"/>
      <c r="J143" s="34"/>
      <c r="K143" s="34"/>
      <c r="L143" s="35"/>
      <c r="M143" s="162"/>
      <c r="N143" s="163"/>
      <c r="O143" s="55"/>
      <c r="P143" s="55"/>
      <c r="Q143" s="55"/>
      <c r="R143" s="55"/>
      <c r="S143" s="55"/>
      <c r="T143" s="56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9" t="s">
        <v>120</v>
      </c>
      <c r="AU143" s="19" t="s">
        <v>81</v>
      </c>
    </row>
    <row r="144" spans="2:51" s="13" customFormat="1" ht="12">
      <c r="B144" s="164"/>
      <c r="D144" s="159" t="s">
        <v>191</v>
      </c>
      <c r="E144" s="165" t="s">
        <v>3</v>
      </c>
      <c r="F144" s="166" t="s">
        <v>1727</v>
      </c>
      <c r="H144" s="167">
        <v>12.566</v>
      </c>
      <c r="I144" s="168"/>
      <c r="L144" s="164"/>
      <c r="M144" s="169"/>
      <c r="N144" s="170"/>
      <c r="O144" s="170"/>
      <c r="P144" s="170"/>
      <c r="Q144" s="170"/>
      <c r="R144" s="170"/>
      <c r="S144" s="170"/>
      <c r="T144" s="171"/>
      <c r="AT144" s="165" t="s">
        <v>191</v>
      </c>
      <c r="AU144" s="165" t="s">
        <v>81</v>
      </c>
      <c r="AV144" s="13" t="s">
        <v>81</v>
      </c>
      <c r="AW144" s="13" t="s">
        <v>33</v>
      </c>
      <c r="AX144" s="13" t="s">
        <v>79</v>
      </c>
      <c r="AY144" s="165" t="s">
        <v>182</v>
      </c>
    </row>
    <row r="145" spans="1:65" s="2" customFormat="1" ht="16.5" customHeight="1">
      <c r="A145" s="34"/>
      <c r="B145" s="145"/>
      <c r="C145" s="146" t="s">
        <v>266</v>
      </c>
      <c r="D145" s="146" t="s">
        <v>184</v>
      </c>
      <c r="E145" s="147" t="s">
        <v>1728</v>
      </c>
      <c r="F145" s="148" t="s">
        <v>1729</v>
      </c>
      <c r="G145" s="149" t="s">
        <v>117</v>
      </c>
      <c r="H145" s="150">
        <v>43.332</v>
      </c>
      <c r="I145" s="151"/>
      <c r="J145" s="152">
        <f>ROUND(I145*H145,2)</f>
        <v>0</v>
      </c>
      <c r="K145" s="148" t="s">
        <v>188</v>
      </c>
      <c r="L145" s="35"/>
      <c r="M145" s="153" t="s">
        <v>3</v>
      </c>
      <c r="N145" s="154" t="s">
        <v>43</v>
      </c>
      <c r="O145" s="55"/>
      <c r="P145" s="155">
        <f>O145*H145</f>
        <v>0</v>
      </c>
      <c r="Q145" s="155">
        <v>0.0269</v>
      </c>
      <c r="R145" s="155">
        <f>Q145*H145</f>
        <v>1.1656308</v>
      </c>
      <c r="S145" s="155">
        <v>0</v>
      </c>
      <c r="T145" s="15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7" t="s">
        <v>189</v>
      </c>
      <c r="AT145" s="157" t="s">
        <v>184</v>
      </c>
      <c r="AU145" s="157" t="s">
        <v>81</v>
      </c>
      <c r="AY145" s="19" t="s">
        <v>182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9" t="s">
        <v>79</v>
      </c>
      <c r="BK145" s="158">
        <f>ROUND(I145*H145,2)</f>
        <v>0</v>
      </c>
      <c r="BL145" s="19" t="s">
        <v>189</v>
      </c>
      <c r="BM145" s="157" t="s">
        <v>1730</v>
      </c>
    </row>
    <row r="146" spans="1:47" s="2" customFormat="1" ht="12">
      <c r="A146" s="34"/>
      <c r="B146" s="35"/>
      <c r="C146" s="34"/>
      <c r="D146" s="159" t="s">
        <v>120</v>
      </c>
      <c r="E146" s="34"/>
      <c r="F146" s="160" t="s">
        <v>1729</v>
      </c>
      <c r="G146" s="34"/>
      <c r="H146" s="34"/>
      <c r="I146" s="161"/>
      <c r="J146" s="34"/>
      <c r="K146" s="34"/>
      <c r="L146" s="35"/>
      <c r="M146" s="162"/>
      <c r="N146" s="163"/>
      <c r="O146" s="55"/>
      <c r="P146" s="55"/>
      <c r="Q146" s="55"/>
      <c r="R146" s="55"/>
      <c r="S146" s="55"/>
      <c r="T146" s="5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120</v>
      </c>
      <c r="AU146" s="19" t="s">
        <v>81</v>
      </c>
    </row>
    <row r="147" spans="1:65" s="2" customFormat="1" ht="16.5" customHeight="1">
      <c r="A147" s="34"/>
      <c r="B147" s="145"/>
      <c r="C147" s="180" t="s">
        <v>270</v>
      </c>
      <c r="D147" s="180" t="s">
        <v>232</v>
      </c>
      <c r="E147" s="181" t="s">
        <v>1731</v>
      </c>
      <c r="F147" s="182" t="s">
        <v>1732</v>
      </c>
      <c r="G147" s="183" t="s">
        <v>254</v>
      </c>
      <c r="H147" s="184">
        <v>105</v>
      </c>
      <c r="I147" s="185"/>
      <c r="J147" s="186">
        <f>ROUND(I147*H147,2)</f>
        <v>0</v>
      </c>
      <c r="K147" s="182" t="s">
        <v>3</v>
      </c>
      <c r="L147" s="187"/>
      <c r="M147" s="188" t="s">
        <v>3</v>
      </c>
      <c r="N147" s="189" t="s">
        <v>43</v>
      </c>
      <c r="O147" s="55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7" t="s">
        <v>223</v>
      </c>
      <c r="AT147" s="157" t="s">
        <v>232</v>
      </c>
      <c r="AU147" s="157" t="s">
        <v>81</v>
      </c>
      <c r="AY147" s="19" t="s">
        <v>182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9" t="s">
        <v>79</v>
      </c>
      <c r="BK147" s="158">
        <f>ROUND(I147*H147,2)</f>
        <v>0</v>
      </c>
      <c r="BL147" s="19" t="s">
        <v>189</v>
      </c>
      <c r="BM147" s="157" t="s">
        <v>1733</v>
      </c>
    </row>
    <row r="148" spans="1:47" s="2" customFormat="1" ht="12">
      <c r="A148" s="34"/>
      <c r="B148" s="35"/>
      <c r="C148" s="34"/>
      <c r="D148" s="159" t="s">
        <v>120</v>
      </c>
      <c r="E148" s="34"/>
      <c r="F148" s="160" t="s">
        <v>1732</v>
      </c>
      <c r="G148" s="34"/>
      <c r="H148" s="34"/>
      <c r="I148" s="161"/>
      <c r="J148" s="34"/>
      <c r="K148" s="34"/>
      <c r="L148" s="35"/>
      <c r="M148" s="162"/>
      <c r="N148" s="163"/>
      <c r="O148" s="55"/>
      <c r="P148" s="55"/>
      <c r="Q148" s="55"/>
      <c r="R148" s="55"/>
      <c r="S148" s="55"/>
      <c r="T148" s="5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120</v>
      </c>
      <c r="AU148" s="19" t="s">
        <v>81</v>
      </c>
    </row>
    <row r="149" spans="1:65" s="2" customFormat="1" ht="16.5" customHeight="1">
      <c r="A149" s="34"/>
      <c r="B149" s="145"/>
      <c r="C149" s="180" t="s">
        <v>277</v>
      </c>
      <c r="D149" s="180" t="s">
        <v>232</v>
      </c>
      <c r="E149" s="181" t="s">
        <v>1734</v>
      </c>
      <c r="F149" s="182" t="s">
        <v>1735</v>
      </c>
      <c r="G149" s="183" t="s">
        <v>254</v>
      </c>
      <c r="H149" s="184">
        <v>1595</v>
      </c>
      <c r="I149" s="185"/>
      <c r="J149" s="186">
        <f>ROUND(I149*H149,2)</f>
        <v>0</v>
      </c>
      <c r="K149" s="182" t="s">
        <v>3</v>
      </c>
      <c r="L149" s="187"/>
      <c r="M149" s="188" t="s">
        <v>3</v>
      </c>
      <c r="N149" s="189" t="s">
        <v>43</v>
      </c>
      <c r="O149" s="55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7" t="s">
        <v>223</v>
      </c>
      <c r="AT149" s="157" t="s">
        <v>232</v>
      </c>
      <c r="AU149" s="157" t="s">
        <v>81</v>
      </c>
      <c r="AY149" s="19" t="s">
        <v>182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9" t="s">
        <v>79</v>
      </c>
      <c r="BK149" s="158">
        <f>ROUND(I149*H149,2)</f>
        <v>0</v>
      </c>
      <c r="BL149" s="19" t="s">
        <v>189</v>
      </c>
      <c r="BM149" s="157" t="s">
        <v>1736</v>
      </c>
    </row>
    <row r="150" spans="1:47" s="2" customFormat="1" ht="12">
      <c r="A150" s="34"/>
      <c r="B150" s="35"/>
      <c r="C150" s="34"/>
      <c r="D150" s="159" t="s">
        <v>120</v>
      </c>
      <c r="E150" s="34"/>
      <c r="F150" s="160" t="s">
        <v>1735</v>
      </c>
      <c r="G150" s="34"/>
      <c r="H150" s="34"/>
      <c r="I150" s="161"/>
      <c r="J150" s="34"/>
      <c r="K150" s="34"/>
      <c r="L150" s="35"/>
      <c r="M150" s="162"/>
      <c r="N150" s="163"/>
      <c r="O150" s="55"/>
      <c r="P150" s="55"/>
      <c r="Q150" s="55"/>
      <c r="R150" s="55"/>
      <c r="S150" s="55"/>
      <c r="T150" s="56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9" t="s">
        <v>120</v>
      </c>
      <c r="AU150" s="19" t="s">
        <v>81</v>
      </c>
    </row>
    <row r="151" spans="2:63" s="12" customFormat="1" ht="22.95" customHeight="1">
      <c r="B151" s="132"/>
      <c r="D151" s="133" t="s">
        <v>71</v>
      </c>
      <c r="E151" s="143" t="s">
        <v>632</v>
      </c>
      <c r="F151" s="143" t="s">
        <v>633</v>
      </c>
      <c r="I151" s="135"/>
      <c r="J151" s="144">
        <f>BK151</f>
        <v>0</v>
      </c>
      <c r="L151" s="132"/>
      <c r="M151" s="137"/>
      <c r="N151" s="138"/>
      <c r="O151" s="138"/>
      <c r="P151" s="139">
        <f>SUM(P152:P153)</f>
        <v>0</v>
      </c>
      <c r="Q151" s="138"/>
      <c r="R151" s="139">
        <f>SUM(R152:R153)</f>
        <v>0</v>
      </c>
      <c r="S151" s="138"/>
      <c r="T151" s="140">
        <f>SUM(T152:T153)</f>
        <v>0</v>
      </c>
      <c r="AR151" s="133" t="s">
        <v>79</v>
      </c>
      <c r="AT151" s="141" t="s">
        <v>71</v>
      </c>
      <c r="AU151" s="141" t="s">
        <v>79</v>
      </c>
      <c r="AY151" s="133" t="s">
        <v>182</v>
      </c>
      <c r="BK151" s="142">
        <f>SUM(BK152:BK153)</f>
        <v>0</v>
      </c>
    </row>
    <row r="152" spans="1:65" s="2" customFormat="1" ht="33" customHeight="1">
      <c r="A152" s="34"/>
      <c r="B152" s="145"/>
      <c r="C152" s="146" t="s">
        <v>281</v>
      </c>
      <c r="D152" s="146" t="s">
        <v>184</v>
      </c>
      <c r="E152" s="147" t="s">
        <v>635</v>
      </c>
      <c r="F152" s="148" t="s">
        <v>636</v>
      </c>
      <c r="G152" s="149" t="s">
        <v>233</v>
      </c>
      <c r="H152" s="150">
        <v>221.979</v>
      </c>
      <c r="I152" s="151"/>
      <c r="J152" s="152">
        <f>ROUND(I152*H152,2)</f>
        <v>0</v>
      </c>
      <c r="K152" s="148" t="s">
        <v>188</v>
      </c>
      <c r="L152" s="35"/>
      <c r="M152" s="153" t="s">
        <v>3</v>
      </c>
      <c r="N152" s="154" t="s">
        <v>43</v>
      </c>
      <c r="O152" s="55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7" t="s">
        <v>189</v>
      </c>
      <c r="AT152" s="157" t="s">
        <v>184</v>
      </c>
      <c r="AU152" s="157" t="s">
        <v>81</v>
      </c>
      <c r="AY152" s="19" t="s">
        <v>182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9" t="s">
        <v>79</v>
      </c>
      <c r="BK152" s="158">
        <f>ROUND(I152*H152,2)</f>
        <v>0</v>
      </c>
      <c r="BL152" s="19" t="s">
        <v>189</v>
      </c>
      <c r="BM152" s="157" t="s">
        <v>1737</v>
      </c>
    </row>
    <row r="153" spans="1:47" s="2" customFormat="1" ht="19.2">
      <c r="A153" s="34"/>
      <c r="B153" s="35"/>
      <c r="C153" s="34"/>
      <c r="D153" s="159" t="s">
        <v>120</v>
      </c>
      <c r="E153" s="34"/>
      <c r="F153" s="160" t="s">
        <v>636</v>
      </c>
      <c r="G153" s="34"/>
      <c r="H153" s="34"/>
      <c r="I153" s="161"/>
      <c r="J153" s="34"/>
      <c r="K153" s="34"/>
      <c r="L153" s="35"/>
      <c r="M153" s="202"/>
      <c r="N153" s="203"/>
      <c r="O153" s="204"/>
      <c r="P153" s="204"/>
      <c r="Q153" s="204"/>
      <c r="R153" s="204"/>
      <c r="S153" s="204"/>
      <c r="T153" s="20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120</v>
      </c>
      <c r="AU153" s="19" t="s">
        <v>81</v>
      </c>
    </row>
    <row r="154" spans="1:31" s="2" customFormat="1" ht="6.9" customHeight="1">
      <c r="A154" s="34"/>
      <c r="B154" s="44"/>
      <c r="C154" s="45"/>
      <c r="D154" s="45"/>
      <c r="E154" s="45"/>
      <c r="F154" s="45"/>
      <c r="G154" s="45"/>
      <c r="H154" s="45"/>
      <c r="I154" s="45"/>
      <c r="J154" s="45"/>
      <c r="K154" s="45"/>
      <c r="L154" s="35"/>
      <c r="M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autoFilter ref="C84:K15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44"/>
  <sheetViews>
    <sheetView showGridLines="0" workbookViewId="0" topLeftCell="A735">
      <selection activeCell="F752" sqref="F75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365" t="s">
        <v>6</v>
      </c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9" t="s">
        <v>100</v>
      </c>
      <c r="AZ2" s="95" t="s">
        <v>1738</v>
      </c>
      <c r="BA2" s="95" t="s">
        <v>1739</v>
      </c>
      <c r="BB2" s="95" t="s">
        <v>113</v>
      </c>
      <c r="BC2" s="95" t="s">
        <v>1740</v>
      </c>
      <c r="BD2" s="95" t="s">
        <v>81</v>
      </c>
    </row>
    <row r="3" spans="2:5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  <c r="AZ3" s="95" t="s">
        <v>1741</v>
      </c>
      <c r="BA3" s="95" t="s">
        <v>1742</v>
      </c>
      <c r="BB3" s="95" t="s">
        <v>117</v>
      </c>
      <c r="BC3" s="95" t="s">
        <v>309</v>
      </c>
      <c r="BD3" s="95" t="s">
        <v>81</v>
      </c>
    </row>
    <row r="4" spans="2:56" s="1" customFormat="1" ht="24.9" customHeight="1">
      <c r="B4" s="22"/>
      <c r="D4" s="23" t="s">
        <v>119</v>
      </c>
      <c r="L4" s="22"/>
      <c r="M4" s="96" t="s">
        <v>11</v>
      </c>
      <c r="AT4" s="19" t="s">
        <v>4</v>
      </c>
      <c r="AZ4" s="95" t="s">
        <v>1743</v>
      </c>
      <c r="BA4" s="95" t="s">
        <v>1744</v>
      </c>
      <c r="BB4" s="95" t="s">
        <v>117</v>
      </c>
      <c r="BC4" s="95" t="s">
        <v>1745</v>
      </c>
      <c r="BD4" s="95" t="s">
        <v>81</v>
      </c>
    </row>
    <row r="5" spans="2:56" s="1" customFormat="1" ht="6.9" customHeight="1">
      <c r="B5" s="22"/>
      <c r="L5" s="22"/>
      <c r="AZ5" s="95" t="s">
        <v>1746</v>
      </c>
      <c r="BA5" s="95" t="s">
        <v>1747</v>
      </c>
      <c r="BB5" s="95" t="s">
        <v>113</v>
      </c>
      <c r="BC5" s="95" t="s">
        <v>1748</v>
      </c>
      <c r="BD5" s="95" t="s">
        <v>81</v>
      </c>
    </row>
    <row r="6" spans="2:56" s="1" customFormat="1" ht="12" customHeight="1">
      <c r="B6" s="22"/>
      <c r="D6" s="29" t="s">
        <v>17</v>
      </c>
      <c r="L6" s="22"/>
      <c r="AZ6" s="95" t="s">
        <v>49</v>
      </c>
      <c r="BA6" s="95" t="s">
        <v>1749</v>
      </c>
      <c r="BB6" s="95" t="s">
        <v>122</v>
      </c>
      <c r="BC6" s="95" t="s">
        <v>1750</v>
      </c>
      <c r="BD6" s="95" t="s">
        <v>81</v>
      </c>
    </row>
    <row r="7" spans="2:56" s="1" customFormat="1" ht="16.5" customHeight="1">
      <c r="B7" s="22"/>
      <c r="E7" s="401" t="str">
        <f>'Rekapitulace stavby'!K6</f>
        <v>Branná, odkanalizování obce - ČOV a kanalizace - etapa 1a</v>
      </c>
      <c r="F7" s="402"/>
      <c r="G7" s="402"/>
      <c r="H7" s="402"/>
      <c r="L7" s="22"/>
      <c r="AZ7" s="95" t="s">
        <v>1751</v>
      </c>
      <c r="BA7" s="95" t="s">
        <v>1752</v>
      </c>
      <c r="BB7" s="95" t="s">
        <v>122</v>
      </c>
      <c r="BC7" s="95" t="s">
        <v>1753</v>
      </c>
      <c r="BD7" s="95" t="s">
        <v>81</v>
      </c>
    </row>
    <row r="8" spans="2:56" s="1" customFormat="1" ht="12" customHeight="1">
      <c r="B8" s="22"/>
      <c r="D8" s="29" t="s">
        <v>132</v>
      </c>
      <c r="L8" s="22"/>
      <c r="AZ8" s="95" t="s">
        <v>1271</v>
      </c>
      <c r="BA8" s="95" t="s">
        <v>1754</v>
      </c>
      <c r="BB8" s="95" t="s">
        <v>122</v>
      </c>
      <c r="BC8" s="95" t="s">
        <v>1755</v>
      </c>
      <c r="BD8" s="95" t="s">
        <v>81</v>
      </c>
    </row>
    <row r="9" spans="1:56" s="2" customFormat="1" ht="16.5" customHeight="1">
      <c r="A9" s="34"/>
      <c r="B9" s="35"/>
      <c r="C9" s="34"/>
      <c r="D9" s="34"/>
      <c r="E9" s="401" t="s">
        <v>1756</v>
      </c>
      <c r="F9" s="400"/>
      <c r="G9" s="400"/>
      <c r="H9" s="400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95" t="s">
        <v>1757</v>
      </c>
      <c r="BA9" s="95" t="s">
        <v>1758</v>
      </c>
      <c r="BB9" s="95" t="s">
        <v>122</v>
      </c>
      <c r="BC9" s="95" t="s">
        <v>1759</v>
      </c>
      <c r="BD9" s="95" t="s">
        <v>81</v>
      </c>
    </row>
    <row r="10" spans="1:56" s="2" customFormat="1" ht="12" customHeight="1">
      <c r="A10" s="34"/>
      <c r="B10" s="35"/>
      <c r="C10" s="34"/>
      <c r="D10" s="29" t="s">
        <v>134</v>
      </c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95" t="s">
        <v>117</v>
      </c>
      <c r="BA10" s="95" t="s">
        <v>1760</v>
      </c>
      <c r="BB10" s="95" t="s">
        <v>122</v>
      </c>
      <c r="BC10" s="95" t="s">
        <v>9</v>
      </c>
      <c r="BD10" s="95" t="s">
        <v>81</v>
      </c>
    </row>
    <row r="11" spans="1:56" s="2" customFormat="1" ht="16.5" customHeight="1">
      <c r="A11" s="34"/>
      <c r="B11" s="35"/>
      <c r="C11" s="34"/>
      <c r="D11" s="34"/>
      <c r="E11" s="393" t="s">
        <v>1761</v>
      </c>
      <c r="F11" s="400"/>
      <c r="G11" s="400"/>
      <c r="H11" s="400"/>
      <c r="I11" s="34"/>
      <c r="J11" s="34"/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95" t="s">
        <v>1762</v>
      </c>
      <c r="BA11" s="95" t="s">
        <v>1763</v>
      </c>
      <c r="BB11" s="95" t="s">
        <v>117</v>
      </c>
      <c r="BC11" s="95" t="s">
        <v>1764</v>
      </c>
      <c r="BD11" s="95" t="s">
        <v>81</v>
      </c>
    </row>
    <row r="12" spans="1:56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95" t="s">
        <v>1765</v>
      </c>
      <c r="BA12" s="95" t="s">
        <v>1766</v>
      </c>
      <c r="BB12" s="95" t="s">
        <v>117</v>
      </c>
      <c r="BC12" s="95" t="s">
        <v>1767</v>
      </c>
      <c r="BD12" s="95" t="s">
        <v>81</v>
      </c>
    </row>
    <row r="13" spans="1:56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95" t="s">
        <v>1768</v>
      </c>
      <c r="BA13" s="95" t="s">
        <v>1769</v>
      </c>
      <c r="BB13" s="95" t="s">
        <v>117</v>
      </c>
      <c r="BC13" s="95" t="s">
        <v>1770</v>
      </c>
      <c r="BD13" s="95" t="s">
        <v>81</v>
      </c>
    </row>
    <row r="14" spans="1:56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20. 8. 2019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95" t="s">
        <v>1771</v>
      </c>
      <c r="BA14" s="95" t="s">
        <v>1772</v>
      </c>
      <c r="BB14" s="95" t="s">
        <v>117</v>
      </c>
      <c r="BC14" s="95" t="s">
        <v>1773</v>
      </c>
      <c r="BD14" s="95" t="s">
        <v>81</v>
      </c>
    </row>
    <row r="15" spans="1:56" s="2" customFormat="1" ht="10.95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Z15" s="95" t="s">
        <v>1274</v>
      </c>
      <c r="BA15" s="95" t="s">
        <v>1774</v>
      </c>
      <c r="BB15" s="95" t="s">
        <v>122</v>
      </c>
      <c r="BC15" s="95" t="s">
        <v>1775</v>
      </c>
      <c r="BD15" s="95" t="s">
        <v>81</v>
      </c>
    </row>
    <row r="16" spans="1:56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Z16" s="95" t="s">
        <v>1281</v>
      </c>
      <c r="BA16" s="95" t="s">
        <v>1776</v>
      </c>
      <c r="BB16" s="95" t="s">
        <v>344</v>
      </c>
      <c r="BC16" s="95" t="s">
        <v>324</v>
      </c>
      <c r="BD16" s="95" t="s">
        <v>81</v>
      </c>
    </row>
    <row r="17" spans="1:56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Z17" s="95" t="s">
        <v>1777</v>
      </c>
      <c r="BA17" s="95" t="s">
        <v>1778</v>
      </c>
      <c r="BB17" s="95" t="s">
        <v>113</v>
      </c>
      <c r="BC17" s="95" t="s">
        <v>1779</v>
      </c>
      <c r="BD17" s="95" t="s">
        <v>81</v>
      </c>
    </row>
    <row r="18" spans="1:56" s="2" customFormat="1" ht="6.9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Z18" s="95" t="s">
        <v>1780</v>
      </c>
      <c r="BA18" s="95" t="s">
        <v>1781</v>
      </c>
      <c r="BB18" s="95" t="s">
        <v>117</v>
      </c>
      <c r="BC18" s="95" t="s">
        <v>1782</v>
      </c>
      <c r="BD18" s="95" t="s">
        <v>81</v>
      </c>
    </row>
    <row r="19" spans="1:56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Z19" s="95" t="s">
        <v>1783</v>
      </c>
      <c r="BA19" s="95" t="s">
        <v>1784</v>
      </c>
      <c r="BB19" s="95" t="s">
        <v>117</v>
      </c>
      <c r="BC19" s="95" t="s">
        <v>1785</v>
      </c>
      <c r="BD19" s="95" t="s">
        <v>81</v>
      </c>
    </row>
    <row r="20" spans="1:56" s="2" customFormat="1" ht="18" customHeight="1">
      <c r="A20" s="34"/>
      <c r="B20" s="35"/>
      <c r="C20" s="34"/>
      <c r="D20" s="34"/>
      <c r="E20" s="403" t="str">
        <f>'Rekapitulace stavby'!E14</f>
        <v>Vyplň údaj</v>
      </c>
      <c r="F20" s="385"/>
      <c r="G20" s="385"/>
      <c r="H20" s="385"/>
      <c r="I20" s="29" t="s">
        <v>28</v>
      </c>
      <c r="J20" s="30" t="str">
        <f>'Rekapitulace stavby'!AN14</f>
        <v>Vyplň údaj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Z20" s="95" t="s">
        <v>1786</v>
      </c>
      <c r="BA20" s="95" t="s">
        <v>1787</v>
      </c>
      <c r="BB20" s="95" t="s">
        <v>117</v>
      </c>
      <c r="BC20" s="95" t="s">
        <v>1788</v>
      </c>
      <c r="BD20" s="95" t="s">
        <v>81</v>
      </c>
    </row>
    <row r="21" spans="1:56" s="2" customFormat="1" ht="6.9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Z21" s="95" t="s">
        <v>1789</v>
      </c>
      <c r="BA21" s="95" t="s">
        <v>1790</v>
      </c>
      <c r="BB21" s="95" t="s">
        <v>117</v>
      </c>
      <c r="BC21" s="95" t="s">
        <v>1791</v>
      </c>
      <c r="BD21" s="95" t="s">
        <v>81</v>
      </c>
    </row>
    <row r="22" spans="1:56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Z22" s="95" t="s">
        <v>1792</v>
      </c>
      <c r="BA22" s="95" t="s">
        <v>1793</v>
      </c>
      <c r="BB22" s="95" t="s">
        <v>122</v>
      </c>
      <c r="BC22" s="95" t="s">
        <v>1794</v>
      </c>
      <c r="BD22" s="95" t="s">
        <v>81</v>
      </c>
    </row>
    <row r="23" spans="1:56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Z23" s="95" t="s">
        <v>1795</v>
      </c>
      <c r="BA23" s="95" t="s">
        <v>1796</v>
      </c>
      <c r="BB23" s="95" t="s">
        <v>122</v>
      </c>
      <c r="BC23" s="95" t="s">
        <v>1797</v>
      </c>
      <c r="BD23" s="95" t="s">
        <v>81</v>
      </c>
    </row>
    <row r="24" spans="1:56" s="2" customFormat="1" ht="6.9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Z24" s="95" t="s">
        <v>1798</v>
      </c>
      <c r="BA24" s="95" t="s">
        <v>1799</v>
      </c>
      <c r="BB24" s="95" t="s">
        <v>122</v>
      </c>
      <c r="BC24" s="95" t="s">
        <v>1800</v>
      </c>
      <c r="BD24" s="95" t="s">
        <v>81</v>
      </c>
    </row>
    <row r="25" spans="1:56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Z25" s="95" t="s">
        <v>1801</v>
      </c>
      <c r="BA25" s="95" t="s">
        <v>1802</v>
      </c>
      <c r="BB25" s="95" t="s">
        <v>122</v>
      </c>
      <c r="BC25" s="95" t="s">
        <v>1803</v>
      </c>
      <c r="BD25" s="95" t="s">
        <v>81</v>
      </c>
    </row>
    <row r="26" spans="1:56" s="2" customFormat="1" ht="18" customHeight="1">
      <c r="A26" s="34"/>
      <c r="B26" s="35"/>
      <c r="C26" s="34"/>
      <c r="D26" s="34"/>
      <c r="E26" s="27" t="s">
        <v>35</v>
      </c>
      <c r="F26" s="34"/>
      <c r="G26" s="34"/>
      <c r="H26" s="34"/>
      <c r="I26" s="29" t="s">
        <v>28</v>
      </c>
      <c r="J26" s="27" t="s">
        <v>3</v>
      </c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Z26" s="95" t="s">
        <v>1804</v>
      </c>
      <c r="BA26" s="95" t="s">
        <v>1284</v>
      </c>
      <c r="BB26" s="95" t="s">
        <v>122</v>
      </c>
      <c r="BC26" s="95" t="s">
        <v>1805</v>
      </c>
      <c r="BD26" s="95" t="s">
        <v>81</v>
      </c>
    </row>
    <row r="27" spans="1:56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7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Z27" s="95" t="s">
        <v>1806</v>
      </c>
      <c r="BA27" s="95" t="s">
        <v>1284</v>
      </c>
      <c r="BB27" s="95" t="s">
        <v>122</v>
      </c>
      <c r="BC27" s="95" t="s">
        <v>1807</v>
      </c>
      <c r="BD27" s="95" t="s">
        <v>81</v>
      </c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8"/>
      <c r="B29" s="99"/>
      <c r="C29" s="98"/>
      <c r="D29" s="98"/>
      <c r="E29" s="389" t="s">
        <v>3</v>
      </c>
      <c r="F29" s="389"/>
      <c r="G29" s="389"/>
      <c r="H29" s="389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1" t="s">
        <v>38</v>
      </c>
      <c r="E32" s="34"/>
      <c r="F32" s="34"/>
      <c r="G32" s="34"/>
      <c r="H32" s="34"/>
      <c r="I32" s="34"/>
      <c r="J32" s="68">
        <f>ROUND(J106,2)</f>
        <v>0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5"/>
      <c r="C35" s="34"/>
      <c r="D35" s="102" t="s">
        <v>42</v>
      </c>
      <c r="E35" s="29" t="s">
        <v>43</v>
      </c>
      <c r="F35" s="103">
        <f>ROUND((SUM(BE106:BE843)),2)</f>
        <v>0</v>
      </c>
      <c r="G35" s="34"/>
      <c r="H35" s="34"/>
      <c r="I35" s="104">
        <v>0.21</v>
      </c>
      <c r="J35" s="103">
        <f>ROUND(((SUM(BE106:BE843))*I35),2)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5"/>
      <c r="C36" s="34"/>
      <c r="D36" s="34"/>
      <c r="E36" s="29" t="s">
        <v>44</v>
      </c>
      <c r="F36" s="103">
        <f>ROUND((SUM(BF106:BF843)),2)</f>
        <v>0</v>
      </c>
      <c r="G36" s="34"/>
      <c r="H36" s="34"/>
      <c r="I36" s="104">
        <v>0.15</v>
      </c>
      <c r="J36" s="103">
        <f>ROUND(((SUM(BF106:BF843))*I36),2)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45</v>
      </c>
      <c r="F37" s="103">
        <f>ROUND((SUM(BG106:BG843)),2)</f>
        <v>0</v>
      </c>
      <c r="G37" s="34"/>
      <c r="H37" s="34"/>
      <c r="I37" s="104">
        <v>0.21</v>
      </c>
      <c r="J37" s="103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5"/>
      <c r="C38" s="34"/>
      <c r="D38" s="34"/>
      <c r="E38" s="29" t="s">
        <v>46</v>
      </c>
      <c r="F38" s="103">
        <f>ROUND((SUM(BH106:BH843)),2)</f>
        <v>0</v>
      </c>
      <c r="G38" s="34"/>
      <c r="H38" s="34"/>
      <c r="I38" s="104">
        <v>0.15</v>
      </c>
      <c r="J38" s="103">
        <f>0</f>
        <v>0</v>
      </c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5"/>
      <c r="C39" s="34"/>
      <c r="D39" s="34"/>
      <c r="E39" s="29" t="s">
        <v>47</v>
      </c>
      <c r="F39" s="103">
        <f>ROUND((SUM(BI106:BI843)),2)</f>
        <v>0</v>
      </c>
      <c r="G39" s="34"/>
      <c r="H39" s="34"/>
      <c r="I39" s="104">
        <v>0</v>
      </c>
      <c r="J39" s="103">
        <f>0</f>
        <v>0</v>
      </c>
      <c r="K39" s="34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5"/>
      <c r="D41" s="106" t="s">
        <v>48</v>
      </c>
      <c r="E41" s="57"/>
      <c r="F41" s="57"/>
      <c r="G41" s="107" t="s">
        <v>49</v>
      </c>
      <c r="H41" s="108" t="s">
        <v>50</v>
      </c>
      <c r="I41" s="57"/>
      <c r="J41" s="109">
        <f>SUM(J32:J39)</f>
        <v>0</v>
      </c>
      <c r="K41" s="110"/>
      <c r="L41" s="97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7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" customHeight="1">
      <c r="A47" s="34"/>
      <c r="B47" s="35"/>
      <c r="C47" s="23" t="s">
        <v>136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401" t="str">
        <f>E7</f>
        <v>Branná, odkanalizování obce - ČOV a kanalizace - etapa 1a</v>
      </c>
      <c r="F50" s="402"/>
      <c r="G50" s="402"/>
      <c r="H50" s="402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132</v>
      </c>
      <c r="L51" s="22"/>
    </row>
    <row r="52" spans="1:31" s="2" customFormat="1" ht="16.5" customHeight="1">
      <c r="A52" s="34"/>
      <c r="B52" s="35"/>
      <c r="C52" s="34"/>
      <c r="D52" s="34"/>
      <c r="E52" s="401" t="s">
        <v>1756</v>
      </c>
      <c r="F52" s="400"/>
      <c r="G52" s="400"/>
      <c r="H52" s="400"/>
      <c r="I52" s="34"/>
      <c r="J52" s="34"/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93" t="str">
        <f>E11</f>
        <v>01 - SO 03-01 Hlavní dešťová kanalizace</v>
      </c>
      <c r="F54" s="400"/>
      <c r="G54" s="400"/>
      <c r="H54" s="400"/>
      <c r="I54" s="34"/>
      <c r="J54" s="34"/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>Třeboň - místní část Branná</v>
      </c>
      <c r="G56" s="34"/>
      <c r="H56" s="34"/>
      <c r="I56" s="29" t="s">
        <v>23</v>
      </c>
      <c r="J56" s="52" t="str">
        <f>IF(J14="","",J14)</f>
        <v>20. 8. 2019</v>
      </c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40.2" customHeight="1">
      <c r="A58" s="34"/>
      <c r="B58" s="35"/>
      <c r="C58" s="29" t="s">
        <v>25</v>
      </c>
      <c r="D58" s="34"/>
      <c r="E58" s="34"/>
      <c r="F58" s="27" t="str">
        <f>E17</f>
        <v>Město Třeboň</v>
      </c>
      <c r="G58" s="34"/>
      <c r="H58" s="34"/>
      <c r="I58" s="29" t="s">
        <v>31</v>
      </c>
      <c r="J58" s="32" t="str">
        <f>E23</f>
        <v>PROVOD - inženýrská společnost s r.o.</v>
      </c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7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1" t="s">
        <v>137</v>
      </c>
      <c r="D61" s="105"/>
      <c r="E61" s="105"/>
      <c r="F61" s="105"/>
      <c r="G61" s="105"/>
      <c r="H61" s="105"/>
      <c r="I61" s="105"/>
      <c r="J61" s="112" t="s">
        <v>138</v>
      </c>
      <c r="K61" s="105"/>
      <c r="L61" s="97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7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5" customHeight="1">
      <c r="A63" s="34"/>
      <c r="B63" s="35"/>
      <c r="C63" s="113" t="s">
        <v>70</v>
      </c>
      <c r="D63" s="34"/>
      <c r="E63" s="34"/>
      <c r="F63" s="34"/>
      <c r="G63" s="34"/>
      <c r="H63" s="34"/>
      <c r="I63" s="34"/>
      <c r="J63" s="68">
        <f>J106</f>
        <v>0</v>
      </c>
      <c r="K63" s="34"/>
      <c r="L63" s="97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139</v>
      </c>
    </row>
    <row r="64" spans="2:12" s="9" customFormat="1" ht="24.9" customHeight="1">
      <c r="B64" s="114"/>
      <c r="D64" s="115" t="s">
        <v>140</v>
      </c>
      <c r="E64" s="116"/>
      <c r="F64" s="116"/>
      <c r="G64" s="116"/>
      <c r="H64" s="116"/>
      <c r="I64" s="116"/>
      <c r="J64" s="117">
        <f>J107</f>
        <v>0</v>
      </c>
      <c r="L64" s="114"/>
    </row>
    <row r="65" spans="2:12" s="10" customFormat="1" ht="19.95" customHeight="1">
      <c r="B65" s="118"/>
      <c r="D65" s="119" t="s">
        <v>1808</v>
      </c>
      <c r="E65" s="120"/>
      <c r="F65" s="120"/>
      <c r="G65" s="120"/>
      <c r="H65" s="120"/>
      <c r="I65" s="120"/>
      <c r="J65" s="121">
        <f>J108</f>
        <v>0</v>
      </c>
      <c r="L65" s="118"/>
    </row>
    <row r="66" spans="2:12" s="10" customFormat="1" ht="14.85" customHeight="1">
      <c r="B66" s="118"/>
      <c r="D66" s="119" t="s">
        <v>1809</v>
      </c>
      <c r="E66" s="120"/>
      <c r="F66" s="120"/>
      <c r="G66" s="120"/>
      <c r="H66" s="120"/>
      <c r="I66" s="120"/>
      <c r="J66" s="121">
        <f>J109</f>
        <v>0</v>
      </c>
      <c r="L66" s="118"/>
    </row>
    <row r="67" spans="2:12" s="10" customFormat="1" ht="14.85" customHeight="1">
      <c r="B67" s="118"/>
      <c r="D67" s="119" t="s">
        <v>1810</v>
      </c>
      <c r="E67" s="120"/>
      <c r="F67" s="120"/>
      <c r="G67" s="120"/>
      <c r="H67" s="120"/>
      <c r="I67" s="120"/>
      <c r="J67" s="121">
        <f>J269</f>
        <v>0</v>
      </c>
      <c r="L67" s="118"/>
    </row>
    <row r="68" spans="2:12" s="10" customFormat="1" ht="14.85" customHeight="1">
      <c r="B68" s="118"/>
      <c r="D68" s="119" t="s">
        <v>1811</v>
      </c>
      <c r="E68" s="120"/>
      <c r="F68" s="120"/>
      <c r="G68" s="120"/>
      <c r="H68" s="120"/>
      <c r="I68" s="120"/>
      <c r="J68" s="121">
        <f>J292</f>
        <v>0</v>
      </c>
      <c r="L68" s="118"/>
    </row>
    <row r="69" spans="2:12" s="10" customFormat="1" ht="14.85" customHeight="1">
      <c r="B69" s="118"/>
      <c r="D69" s="119" t="s">
        <v>1812</v>
      </c>
      <c r="E69" s="120"/>
      <c r="F69" s="120"/>
      <c r="G69" s="120"/>
      <c r="H69" s="120"/>
      <c r="I69" s="120"/>
      <c r="J69" s="121">
        <f>J370</f>
        <v>0</v>
      </c>
      <c r="L69" s="118"/>
    </row>
    <row r="70" spans="2:12" s="10" customFormat="1" ht="14.85" customHeight="1">
      <c r="B70" s="118"/>
      <c r="D70" s="119" t="s">
        <v>1813</v>
      </c>
      <c r="E70" s="120"/>
      <c r="F70" s="120"/>
      <c r="G70" s="120"/>
      <c r="H70" s="120"/>
      <c r="I70" s="120"/>
      <c r="J70" s="121">
        <f>J407</f>
        <v>0</v>
      </c>
      <c r="L70" s="118"/>
    </row>
    <row r="71" spans="2:12" s="10" customFormat="1" ht="14.85" customHeight="1">
      <c r="B71" s="118"/>
      <c r="D71" s="119" t="s">
        <v>1814</v>
      </c>
      <c r="E71" s="120"/>
      <c r="F71" s="120"/>
      <c r="G71" s="120"/>
      <c r="H71" s="120"/>
      <c r="I71" s="120"/>
      <c r="J71" s="121">
        <f>J456</f>
        <v>0</v>
      </c>
      <c r="L71" s="118"/>
    </row>
    <row r="72" spans="2:12" s="10" customFormat="1" ht="14.85" customHeight="1">
      <c r="B72" s="118"/>
      <c r="D72" s="119" t="s">
        <v>1815</v>
      </c>
      <c r="E72" s="120"/>
      <c r="F72" s="120"/>
      <c r="G72" s="120"/>
      <c r="H72" s="120"/>
      <c r="I72" s="120"/>
      <c r="J72" s="121">
        <f>J464</f>
        <v>0</v>
      </c>
      <c r="L72" s="118"/>
    </row>
    <row r="73" spans="2:12" s="10" customFormat="1" ht="14.85" customHeight="1">
      <c r="B73" s="118"/>
      <c r="D73" s="119" t="s">
        <v>1816</v>
      </c>
      <c r="E73" s="120"/>
      <c r="F73" s="120"/>
      <c r="G73" s="120"/>
      <c r="H73" s="120"/>
      <c r="I73" s="120"/>
      <c r="J73" s="121">
        <f>J583</f>
        <v>0</v>
      </c>
      <c r="L73" s="118"/>
    </row>
    <row r="74" spans="2:12" s="10" customFormat="1" ht="14.85" customHeight="1">
      <c r="B74" s="118"/>
      <c r="D74" s="119" t="s">
        <v>1817</v>
      </c>
      <c r="E74" s="120"/>
      <c r="F74" s="120"/>
      <c r="G74" s="120"/>
      <c r="H74" s="120"/>
      <c r="I74" s="120"/>
      <c r="J74" s="121">
        <f>J618</f>
        <v>0</v>
      </c>
      <c r="L74" s="118"/>
    </row>
    <row r="75" spans="2:12" s="10" customFormat="1" ht="14.85" customHeight="1">
      <c r="B75" s="118"/>
      <c r="D75" s="119" t="s">
        <v>1818</v>
      </c>
      <c r="E75" s="120"/>
      <c r="F75" s="120"/>
      <c r="G75" s="120"/>
      <c r="H75" s="120"/>
      <c r="I75" s="120"/>
      <c r="J75" s="121">
        <f>J640</f>
        <v>0</v>
      </c>
      <c r="L75" s="118"/>
    </row>
    <row r="76" spans="2:12" s="10" customFormat="1" ht="19.95" customHeight="1">
      <c r="B76" s="118"/>
      <c r="D76" s="119" t="s">
        <v>1819</v>
      </c>
      <c r="E76" s="120"/>
      <c r="F76" s="120"/>
      <c r="G76" s="120"/>
      <c r="H76" s="120"/>
      <c r="I76" s="120"/>
      <c r="J76" s="121">
        <f>J643</f>
        <v>0</v>
      </c>
      <c r="L76" s="118"/>
    </row>
    <row r="77" spans="2:12" s="10" customFormat="1" ht="14.85" customHeight="1">
      <c r="B77" s="118"/>
      <c r="D77" s="119" t="s">
        <v>1809</v>
      </c>
      <c r="E77" s="120"/>
      <c r="F77" s="120"/>
      <c r="G77" s="120"/>
      <c r="H77" s="120"/>
      <c r="I77" s="120"/>
      <c r="J77" s="121">
        <f>J644</f>
        <v>0</v>
      </c>
      <c r="L77" s="118"/>
    </row>
    <row r="78" spans="2:12" s="10" customFormat="1" ht="14.85" customHeight="1">
      <c r="B78" s="118"/>
      <c r="D78" s="119" t="s">
        <v>1811</v>
      </c>
      <c r="E78" s="120"/>
      <c r="F78" s="120"/>
      <c r="G78" s="120"/>
      <c r="H78" s="120"/>
      <c r="I78" s="120"/>
      <c r="J78" s="121">
        <f>J734</f>
        <v>0</v>
      </c>
      <c r="L78" s="118"/>
    </row>
    <row r="79" spans="2:12" s="10" customFormat="1" ht="14.85" customHeight="1">
      <c r="B79" s="118"/>
      <c r="D79" s="119" t="s">
        <v>1812</v>
      </c>
      <c r="E79" s="120"/>
      <c r="F79" s="120"/>
      <c r="G79" s="120"/>
      <c r="H79" s="120"/>
      <c r="I79" s="120"/>
      <c r="J79" s="121">
        <f>J743</f>
        <v>0</v>
      </c>
      <c r="L79" s="118"/>
    </row>
    <row r="80" spans="2:12" s="10" customFormat="1" ht="14.85" customHeight="1">
      <c r="B80" s="118"/>
      <c r="D80" s="119" t="s">
        <v>1813</v>
      </c>
      <c r="E80" s="120"/>
      <c r="F80" s="120"/>
      <c r="G80" s="120"/>
      <c r="H80" s="120"/>
      <c r="I80" s="120"/>
      <c r="J80" s="121">
        <f>J748</f>
        <v>0</v>
      </c>
      <c r="L80" s="118"/>
    </row>
    <row r="81" spans="2:12" s="10" customFormat="1" ht="14.85" customHeight="1">
      <c r="B81" s="118"/>
      <c r="D81" s="119" t="s">
        <v>1815</v>
      </c>
      <c r="E81" s="120"/>
      <c r="F81" s="120"/>
      <c r="G81" s="120"/>
      <c r="H81" s="120"/>
      <c r="I81" s="120"/>
      <c r="J81" s="121">
        <f>J778</f>
        <v>0</v>
      </c>
      <c r="L81" s="118"/>
    </row>
    <row r="82" spans="2:12" s="10" customFormat="1" ht="14.85" customHeight="1">
      <c r="B82" s="118"/>
      <c r="D82" s="119" t="s">
        <v>1816</v>
      </c>
      <c r="E82" s="120"/>
      <c r="F82" s="120"/>
      <c r="G82" s="120"/>
      <c r="H82" s="120"/>
      <c r="I82" s="120"/>
      <c r="J82" s="121">
        <f>J795</f>
        <v>0</v>
      </c>
      <c r="L82" s="118"/>
    </row>
    <row r="83" spans="2:12" s="10" customFormat="1" ht="14.85" customHeight="1">
      <c r="B83" s="118"/>
      <c r="D83" s="119" t="s">
        <v>1817</v>
      </c>
      <c r="E83" s="120"/>
      <c r="F83" s="120"/>
      <c r="G83" s="120"/>
      <c r="H83" s="120"/>
      <c r="I83" s="120"/>
      <c r="J83" s="121">
        <f>J821</f>
        <v>0</v>
      </c>
      <c r="L83" s="118"/>
    </row>
    <row r="84" spans="2:12" s="10" customFormat="1" ht="14.85" customHeight="1">
      <c r="B84" s="118"/>
      <c r="D84" s="119" t="s">
        <v>1818</v>
      </c>
      <c r="E84" s="120"/>
      <c r="F84" s="120"/>
      <c r="G84" s="120"/>
      <c r="H84" s="120"/>
      <c r="I84" s="120"/>
      <c r="J84" s="121">
        <f>J840</f>
        <v>0</v>
      </c>
      <c r="L84" s="118"/>
    </row>
    <row r="85" spans="1:31" s="2" customFormat="1" ht="21.7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7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" customHeight="1">
      <c r="A86" s="34"/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97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90" spans="1:31" s="2" customFormat="1" ht="6.9" customHeight="1">
      <c r="A90" s="34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97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4.9" customHeight="1">
      <c r="A91" s="34"/>
      <c r="B91" s="35"/>
      <c r="C91" s="23" t="s">
        <v>167</v>
      </c>
      <c r="D91" s="34"/>
      <c r="E91" s="34"/>
      <c r="F91" s="34"/>
      <c r="G91" s="34"/>
      <c r="H91" s="34"/>
      <c r="I91" s="34"/>
      <c r="J91" s="34"/>
      <c r="K91" s="34"/>
      <c r="L91" s="97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97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2" customHeight="1">
      <c r="A93" s="34"/>
      <c r="B93" s="35"/>
      <c r="C93" s="29" t="s">
        <v>17</v>
      </c>
      <c r="D93" s="34"/>
      <c r="E93" s="34"/>
      <c r="F93" s="34"/>
      <c r="G93" s="34"/>
      <c r="H93" s="34"/>
      <c r="I93" s="34"/>
      <c r="J93" s="34"/>
      <c r="K93" s="34"/>
      <c r="L93" s="97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6.5" customHeight="1">
      <c r="A94" s="34"/>
      <c r="B94" s="35"/>
      <c r="C94" s="34"/>
      <c r="D94" s="34"/>
      <c r="E94" s="401" t="str">
        <f>E7</f>
        <v>Branná, odkanalizování obce - ČOV a kanalizace - etapa 1a</v>
      </c>
      <c r="F94" s="402"/>
      <c r="G94" s="402"/>
      <c r="H94" s="402"/>
      <c r="I94" s="34"/>
      <c r="J94" s="34"/>
      <c r="K94" s="34"/>
      <c r="L94" s="97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2:12" s="1" customFormat="1" ht="12" customHeight="1">
      <c r="B95" s="22"/>
      <c r="C95" s="29" t="s">
        <v>132</v>
      </c>
      <c r="L95" s="22"/>
    </row>
    <row r="96" spans="1:31" s="2" customFormat="1" ht="16.5" customHeight="1">
      <c r="A96" s="34"/>
      <c r="B96" s="35"/>
      <c r="C96" s="34"/>
      <c r="D96" s="34"/>
      <c r="E96" s="401" t="s">
        <v>1756</v>
      </c>
      <c r="F96" s="400"/>
      <c r="G96" s="400"/>
      <c r="H96" s="400"/>
      <c r="I96" s="34"/>
      <c r="J96" s="34"/>
      <c r="K96" s="34"/>
      <c r="L96" s="97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2" customHeight="1">
      <c r="A97" s="34"/>
      <c r="B97" s="35"/>
      <c r="C97" s="29" t="s">
        <v>134</v>
      </c>
      <c r="D97" s="34"/>
      <c r="E97" s="34"/>
      <c r="F97" s="34"/>
      <c r="G97" s="34"/>
      <c r="H97" s="34"/>
      <c r="I97" s="34"/>
      <c r="J97" s="34"/>
      <c r="K97" s="34"/>
      <c r="L97" s="97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16.5" customHeight="1">
      <c r="A98" s="34"/>
      <c r="B98" s="35"/>
      <c r="C98" s="34"/>
      <c r="D98" s="34"/>
      <c r="E98" s="393" t="str">
        <f>E11</f>
        <v>01 - SO 03-01 Hlavní dešťová kanalizace</v>
      </c>
      <c r="F98" s="400"/>
      <c r="G98" s="400"/>
      <c r="H98" s="400"/>
      <c r="I98" s="34"/>
      <c r="J98" s="34"/>
      <c r="K98" s="34"/>
      <c r="L98" s="97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97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12" customHeight="1">
      <c r="A100" s="34"/>
      <c r="B100" s="35"/>
      <c r="C100" s="29" t="s">
        <v>21</v>
      </c>
      <c r="D100" s="34"/>
      <c r="E100" s="34"/>
      <c r="F100" s="27" t="str">
        <f>F14</f>
        <v>Třeboň - místní část Branná</v>
      </c>
      <c r="G100" s="34"/>
      <c r="H100" s="34"/>
      <c r="I100" s="29" t="s">
        <v>23</v>
      </c>
      <c r="J100" s="52" t="str">
        <f>IF(J14="","",J14)</f>
        <v>20. 8. 2019</v>
      </c>
      <c r="K100" s="34"/>
      <c r="L100" s="97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97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40.2" customHeight="1">
      <c r="A102" s="34"/>
      <c r="B102" s="35"/>
      <c r="C102" s="29" t="s">
        <v>25</v>
      </c>
      <c r="D102" s="34"/>
      <c r="E102" s="34"/>
      <c r="F102" s="27" t="str">
        <f>E17</f>
        <v>Město Třeboň</v>
      </c>
      <c r="G102" s="34"/>
      <c r="H102" s="34"/>
      <c r="I102" s="29" t="s">
        <v>31</v>
      </c>
      <c r="J102" s="32" t="str">
        <f>E23</f>
        <v>PROVOD - inženýrská společnost s r.o.</v>
      </c>
      <c r="K102" s="34"/>
      <c r="L102" s="97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15.15" customHeight="1">
      <c r="A103" s="34"/>
      <c r="B103" s="35"/>
      <c r="C103" s="29" t="s">
        <v>29</v>
      </c>
      <c r="D103" s="34"/>
      <c r="E103" s="34"/>
      <c r="F103" s="27" t="str">
        <f>IF(E20="","",E20)</f>
        <v>Vyplň údaj</v>
      </c>
      <c r="G103" s="34"/>
      <c r="H103" s="34"/>
      <c r="I103" s="29" t="s">
        <v>34</v>
      </c>
      <c r="J103" s="32" t="str">
        <f>E26</f>
        <v xml:space="preserve"> </v>
      </c>
      <c r="K103" s="34"/>
      <c r="L103" s="97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10.35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97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11" customFormat="1" ht="29.25" customHeight="1">
      <c r="A105" s="122"/>
      <c r="B105" s="123"/>
      <c r="C105" s="124" t="s">
        <v>168</v>
      </c>
      <c r="D105" s="125" t="s">
        <v>57</v>
      </c>
      <c r="E105" s="125" t="s">
        <v>53</v>
      </c>
      <c r="F105" s="125" t="s">
        <v>54</v>
      </c>
      <c r="G105" s="125" t="s">
        <v>169</v>
      </c>
      <c r="H105" s="125" t="s">
        <v>170</v>
      </c>
      <c r="I105" s="125" t="s">
        <v>171</v>
      </c>
      <c r="J105" s="125" t="s">
        <v>138</v>
      </c>
      <c r="K105" s="126" t="s">
        <v>172</v>
      </c>
      <c r="L105" s="127"/>
      <c r="M105" s="59" t="s">
        <v>3</v>
      </c>
      <c r="N105" s="60" t="s">
        <v>42</v>
      </c>
      <c r="O105" s="60" t="s">
        <v>173</v>
      </c>
      <c r="P105" s="60" t="s">
        <v>174</v>
      </c>
      <c r="Q105" s="60" t="s">
        <v>175</v>
      </c>
      <c r="R105" s="60" t="s">
        <v>176</v>
      </c>
      <c r="S105" s="60" t="s">
        <v>177</v>
      </c>
      <c r="T105" s="61" t="s">
        <v>178</v>
      </c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</row>
    <row r="106" spans="1:63" s="2" customFormat="1" ht="22.95" customHeight="1">
      <c r="A106" s="34"/>
      <c r="B106" s="35"/>
      <c r="C106" s="66" t="s">
        <v>179</v>
      </c>
      <c r="D106" s="34"/>
      <c r="E106" s="34"/>
      <c r="F106" s="34"/>
      <c r="G106" s="34"/>
      <c r="H106" s="34"/>
      <c r="I106" s="34"/>
      <c r="J106" s="128">
        <f>BK106</f>
        <v>0</v>
      </c>
      <c r="K106" s="34"/>
      <c r="L106" s="35"/>
      <c r="M106" s="62"/>
      <c r="N106" s="53"/>
      <c r="O106" s="63"/>
      <c r="P106" s="129">
        <f>P107</f>
        <v>0</v>
      </c>
      <c r="Q106" s="63"/>
      <c r="R106" s="129">
        <f>R107</f>
        <v>315.37779116</v>
      </c>
      <c r="S106" s="63"/>
      <c r="T106" s="130">
        <f>T107</f>
        <v>1577.2397950000002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71</v>
      </c>
      <c r="AU106" s="19" t="s">
        <v>139</v>
      </c>
      <c r="BK106" s="131">
        <f>BK107</f>
        <v>0</v>
      </c>
    </row>
    <row r="107" spans="2:63" s="12" customFormat="1" ht="25.95" customHeight="1">
      <c r="B107" s="132"/>
      <c r="D107" s="133" t="s">
        <v>71</v>
      </c>
      <c r="E107" s="134" t="s">
        <v>180</v>
      </c>
      <c r="F107" s="134" t="s">
        <v>181</v>
      </c>
      <c r="I107" s="135"/>
      <c r="J107" s="136">
        <f>BK107</f>
        <v>0</v>
      </c>
      <c r="L107" s="132"/>
      <c r="M107" s="137"/>
      <c r="N107" s="138"/>
      <c r="O107" s="138"/>
      <c r="P107" s="139">
        <f>P108+P643</f>
        <v>0</v>
      </c>
      <c r="Q107" s="138"/>
      <c r="R107" s="139">
        <f>R108+R643</f>
        <v>315.37779116</v>
      </c>
      <c r="S107" s="138"/>
      <c r="T107" s="140">
        <f>T108+T643</f>
        <v>1577.2397950000002</v>
      </c>
      <c r="AR107" s="133" t="s">
        <v>79</v>
      </c>
      <c r="AT107" s="141" t="s">
        <v>71</v>
      </c>
      <c r="AU107" s="141" t="s">
        <v>72</v>
      </c>
      <c r="AY107" s="133" t="s">
        <v>182</v>
      </c>
      <c r="BK107" s="142">
        <f>BK108+BK643</f>
        <v>0</v>
      </c>
    </row>
    <row r="108" spans="2:63" s="12" customFormat="1" ht="22.95" customHeight="1">
      <c r="B108" s="132"/>
      <c r="D108" s="133" t="s">
        <v>71</v>
      </c>
      <c r="E108" s="143" t="s">
        <v>1820</v>
      </c>
      <c r="F108" s="143" t="s">
        <v>1821</v>
      </c>
      <c r="I108" s="135"/>
      <c r="J108" s="144">
        <f>BK108</f>
        <v>0</v>
      </c>
      <c r="L108" s="132"/>
      <c r="M108" s="137"/>
      <c r="N108" s="138"/>
      <c r="O108" s="138"/>
      <c r="P108" s="139">
        <f>P109+P269+P292+P370+P407+P456+P464+P583+P618+P640</f>
        <v>0</v>
      </c>
      <c r="Q108" s="138"/>
      <c r="R108" s="139">
        <f>R109+R269+R292+R370+R407+R456+R464+R583+R618+R640</f>
        <v>312.90129608</v>
      </c>
      <c r="S108" s="138"/>
      <c r="T108" s="140">
        <f>T109+T269+T292+T370+T407+T456+T464+T583+T618+T640</f>
        <v>1285.0720000000001</v>
      </c>
      <c r="AR108" s="133" t="s">
        <v>79</v>
      </c>
      <c r="AT108" s="141" t="s">
        <v>71</v>
      </c>
      <c r="AU108" s="141" t="s">
        <v>79</v>
      </c>
      <c r="AY108" s="133" t="s">
        <v>182</v>
      </c>
      <c r="BK108" s="142">
        <f>BK109+BK269+BK292+BK370+BK407+BK456+BK464+BK583+BK618+BK640</f>
        <v>0</v>
      </c>
    </row>
    <row r="109" spans="2:63" s="12" customFormat="1" ht="20.85" customHeight="1">
      <c r="B109" s="132"/>
      <c r="D109" s="133" t="s">
        <v>71</v>
      </c>
      <c r="E109" s="143" t="s">
        <v>79</v>
      </c>
      <c r="F109" s="143" t="s">
        <v>183</v>
      </c>
      <c r="I109" s="135"/>
      <c r="J109" s="144">
        <f>BK109</f>
        <v>0</v>
      </c>
      <c r="L109" s="132"/>
      <c r="M109" s="137"/>
      <c r="N109" s="138"/>
      <c r="O109" s="138"/>
      <c r="P109" s="139">
        <f>SUM(P110:P268)</f>
        <v>0</v>
      </c>
      <c r="Q109" s="138"/>
      <c r="R109" s="139">
        <f>SUM(R110:R268)</f>
        <v>5.840743699999999</v>
      </c>
      <c r="S109" s="138"/>
      <c r="T109" s="140">
        <f>SUM(T110:T268)</f>
        <v>1285.0720000000001</v>
      </c>
      <c r="AR109" s="133" t="s">
        <v>79</v>
      </c>
      <c r="AT109" s="141" t="s">
        <v>71</v>
      </c>
      <c r="AU109" s="141" t="s">
        <v>81</v>
      </c>
      <c r="AY109" s="133" t="s">
        <v>182</v>
      </c>
      <c r="BK109" s="142">
        <f>SUM(BK110:BK268)</f>
        <v>0</v>
      </c>
    </row>
    <row r="110" spans="1:65" s="2" customFormat="1" ht="34.2">
      <c r="A110" s="34"/>
      <c r="B110" s="145"/>
      <c r="C110" s="146" t="s">
        <v>79</v>
      </c>
      <c r="D110" s="146" t="s">
        <v>184</v>
      </c>
      <c r="E110" s="147" t="s">
        <v>1822</v>
      </c>
      <c r="F110" s="148" t="s">
        <v>1823</v>
      </c>
      <c r="G110" s="149" t="s">
        <v>113</v>
      </c>
      <c r="H110" s="150">
        <v>2.4</v>
      </c>
      <c r="I110" s="151"/>
      <c r="J110" s="152">
        <f>ROUND(I110*H110,2)</f>
        <v>0</v>
      </c>
      <c r="K110" s="148" t="s">
        <v>188</v>
      </c>
      <c r="L110" s="35"/>
      <c r="M110" s="153" t="s">
        <v>3</v>
      </c>
      <c r="N110" s="154" t="s">
        <v>43</v>
      </c>
      <c r="O110" s="55"/>
      <c r="P110" s="155">
        <f>O110*H110</f>
        <v>0</v>
      </c>
      <c r="Q110" s="155">
        <v>0</v>
      </c>
      <c r="R110" s="155">
        <f>Q110*H110</f>
        <v>0</v>
      </c>
      <c r="S110" s="155">
        <v>0.255</v>
      </c>
      <c r="T110" s="156">
        <f>S110*H110</f>
        <v>0.612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7" t="s">
        <v>189</v>
      </c>
      <c r="AT110" s="157" t="s">
        <v>184</v>
      </c>
      <c r="AU110" s="157" t="s">
        <v>197</v>
      </c>
      <c r="AY110" s="19" t="s">
        <v>182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79</v>
      </c>
      <c r="BK110" s="158">
        <f>ROUND(I110*H110,2)</f>
        <v>0</v>
      </c>
      <c r="BL110" s="19" t="s">
        <v>189</v>
      </c>
      <c r="BM110" s="157" t="s">
        <v>1824</v>
      </c>
    </row>
    <row r="111" spans="1:47" s="2" customFormat="1" ht="28.8">
      <c r="A111" s="34"/>
      <c r="B111" s="35"/>
      <c r="C111" s="34"/>
      <c r="D111" s="159" t="s">
        <v>120</v>
      </c>
      <c r="E111" s="34"/>
      <c r="F111" s="160" t="s">
        <v>1825</v>
      </c>
      <c r="G111" s="34"/>
      <c r="H111" s="34"/>
      <c r="I111" s="161"/>
      <c r="J111" s="34"/>
      <c r="K111" s="34"/>
      <c r="L111" s="35"/>
      <c r="M111" s="162"/>
      <c r="N111" s="163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120</v>
      </c>
      <c r="AU111" s="19" t="s">
        <v>197</v>
      </c>
    </row>
    <row r="112" spans="2:51" s="13" customFormat="1" ht="12">
      <c r="B112" s="164"/>
      <c r="D112" s="159" t="s">
        <v>191</v>
      </c>
      <c r="E112" s="165" t="s">
        <v>3</v>
      </c>
      <c r="F112" s="166" t="s">
        <v>1826</v>
      </c>
      <c r="H112" s="167">
        <v>2.4</v>
      </c>
      <c r="I112" s="168"/>
      <c r="L112" s="164"/>
      <c r="M112" s="169"/>
      <c r="N112" s="170"/>
      <c r="O112" s="170"/>
      <c r="P112" s="170"/>
      <c r="Q112" s="170"/>
      <c r="R112" s="170"/>
      <c r="S112" s="170"/>
      <c r="T112" s="171"/>
      <c r="AT112" s="165" t="s">
        <v>191</v>
      </c>
      <c r="AU112" s="165" t="s">
        <v>197</v>
      </c>
      <c r="AV112" s="13" t="s">
        <v>81</v>
      </c>
      <c r="AW112" s="13" t="s">
        <v>33</v>
      </c>
      <c r="AX112" s="13" t="s">
        <v>79</v>
      </c>
      <c r="AY112" s="165" t="s">
        <v>182</v>
      </c>
    </row>
    <row r="113" spans="1:65" s="2" customFormat="1" ht="34.2">
      <c r="A113" s="34"/>
      <c r="B113" s="145"/>
      <c r="C113" s="146" t="s">
        <v>81</v>
      </c>
      <c r="D113" s="146" t="s">
        <v>184</v>
      </c>
      <c r="E113" s="147" t="s">
        <v>1827</v>
      </c>
      <c r="F113" s="148" t="s">
        <v>1828</v>
      </c>
      <c r="G113" s="149" t="s">
        <v>113</v>
      </c>
      <c r="H113" s="150">
        <v>789.6</v>
      </c>
      <c r="I113" s="151"/>
      <c r="J113" s="152">
        <f>ROUND(I113*H113,2)</f>
        <v>0</v>
      </c>
      <c r="K113" s="148" t="s">
        <v>188</v>
      </c>
      <c r="L113" s="35"/>
      <c r="M113" s="153" t="s">
        <v>3</v>
      </c>
      <c r="N113" s="154" t="s">
        <v>43</v>
      </c>
      <c r="O113" s="55"/>
      <c r="P113" s="155">
        <f>O113*H113</f>
        <v>0</v>
      </c>
      <c r="Q113" s="155">
        <v>0</v>
      </c>
      <c r="R113" s="155">
        <f>Q113*H113</f>
        <v>0</v>
      </c>
      <c r="S113" s="155">
        <v>0.75</v>
      </c>
      <c r="T113" s="156">
        <f>S113*H113</f>
        <v>592.2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7" t="s">
        <v>189</v>
      </c>
      <c r="AT113" s="157" t="s">
        <v>184</v>
      </c>
      <c r="AU113" s="157" t="s">
        <v>197</v>
      </c>
      <c r="AY113" s="19" t="s">
        <v>182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79</v>
      </c>
      <c r="BK113" s="158">
        <f>ROUND(I113*H113,2)</f>
        <v>0</v>
      </c>
      <c r="BL113" s="19" t="s">
        <v>189</v>
      </c>
      <c r="BM113" s="157" t="s">
        <v>1829</v>
      </c>
    </row>
    <row r="114" spans="1:47" s="2" customFormat="1" ht="19.2">
      <c r="A114" s="34"/>
      <c r="B114" s="35"/>
      <c r="C114" s="34"/>
      <c r="D114" s="159" t="s">
        <v>120</v>
      </c>
      <c r="E114" s="34"/>
      <c r="F114" s="160" t="s">
        <v>1828</v>
      </c>
      <c r="G114" s="34"/>
      <c r="H114" s="34"/>
      <c r="I114" s="161"/>
      <c r="J114" s="34"/>
      <c r="K114" s="34"/>
      <c r="L114" s="35"/>
      <c r="M114" s="162"/>
      <c r="N114" s="163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120</v>
      </c>
      <c r="AU114" s="19" t="s">
        <v>197</v>
      </c>
    </row>
    <row r="115" spans="2:51" s="13" customFormat="1" ht="12">
      <c r="B115" s="164"/>
      <c r="D115" s="159" t="s">
        <v>191</v>
      </c>
      <c r="E115" s="165" t="s">
        <v>3</v>
      </c>
      <c r="F115" s="166" t="s">
        <v>1830</v>
      </c>
      <c r="H115" s="167">
        <v>789.6</v>
      </c>
      <c r="I115" s="168"/>
      <c r="L115" s="164"/>
      <c r="M115" s="169"/>
      <c r="N115" s="170"/>
      <c r="O115" s="170"/>
      <c r="P115" s="170"/>
      <c r="Q115" s="170"/>
      <c r="R115" s="170"/>
      <c r="S115" s="170"/>
      <c r="T115" s="171"/>
      <c r="AT115" s="165" t="s">
        <v>191</v>
      </c>
      <c r="AU115" s="165" t="s">
        <v>197</v>
      </c>
      <c r="AV115" s="13" t="s">
        <v>81</v>
      </c>
      <c r="AW115" s="13" t="s">
        <v>33</v>
      </c>
      <c r="AX115" s="13" t="s">
        <v>79</v>
      </c>
      <c r="AY115" s="165" t="s">
        <v>182</v>
      </c>
    </row>
    <row r="116" spans="1:65" s="2" customFormat="1" ht="33" customHeight="1">
      <c r="A116" s="34"/>
      <c r="B116" s="145"/>
      <c r="C116" s="146" t="s">
        <v>197</v>
      </c>
      <c r="D116" s="146" t="s">
        <v>184</v>
      </c>
      <c r="E116" s="147" t="s">
        <v>1831</v>
      </c>
      <c r="F116" s="148" t="s">
        <v>1832</v>
      </c>
      <c r="G116" s="149" t="s">
        <v>113</v>
      </c>
      <c r="H116" s="150">
        <v>1938.2</v>
      </c>
      <c r="I116" s="151"/>
      <c r="J116" s="152">
        <f>ROUND(I116*H116,2)</f>
        <v>0</v>
      </c>
      <c r="K116" s="148" t="s">
        <v>188</v>
      </c>
      <c r="L116" s="35"/>
      <c r="M116" s="153" t="s">
        <v>3</v>
      </c>
      <c r="N116" s="154" t="s">
        <v>43</v>
      </c>
      <c r="O116" s="55"/>
      <c r="P116" s="155">
        <f>O116*H116</f>
        <v>0</v>
      </c>
      <c r="Q116" s="155">
        <v>0</v>
      </c>
      <c r="R116" s="155">
        <f>Q116*H116</f>
        <v>0</v>
      </c>
      <c r="S116" s="155">
        <v>0.22</v>
      </c>
      <c r="T116" s="156">
        <f>S116*H116</f>
        <v>426.404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7" t="s">
        <v>189</v>
      </c>
      <c r="AT116" s="157" t="s">
        <v>184</v>
      </c>
      <c r="AU116" s="157" t="s">
        <v>197</v>
      </c>
      <c r="AY116" s="19" t="s">
        <v>182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79</v>
      </c>
      <c r="BK116" s="158">
        <f>ROUND(I116*H116,2)</f>
        <v>0</v>
      </c>
      <c r="BL116" s="19" t="s">
        <v>189</v>
      </c>
      <c r="BM116" s="157" t="s">
        <v>1833</v>
      </c>
    </row>
    <row r="117" spans="1:47" s="2" customFormat="1" ht="19.2">
      <c r="A117" s="34"/>
      <c r="B117" s="35"/>
      <c r="C117" s="34"/>
      <c r="D117" s="159" t="s">
        <v>120</v>
      </c>
      <c r="E117" s="34"/>
      <c r="F117" s="160" t="s">
        <v>1832</v>
      </c>
      <c r="G117" s="34"/>
      <c r="H117" s="34"/>
      <c r="I117" s="161"/>
      <c r="J117" s="34"/>
      <c r="K117" s="34"/>
      <c r="L117" s="35"/>
      <c r="M117" s="162"/>
      <c r="N117" s="163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120</v>
      </c>
      <c r="AU117" s="19" t="s">
        <v>197</v>
      </c>
    </row>
    <row r="118" spans="2:51" s="13" customFormat="1" ht="12">
      <c r="B118" s="164"/>
      <c r="D118" s="159" t="s">
        <v>191</v>
      </c>
      <c r="E118" s="165" t="s">
        <v>3</v>
      </c>
      <c r="F118" s="166" t="s">
        <v>1834</v>
      </c>
      <c r="H118" s="167">
        <v>1118.6</v>
      </c>
      <c r="I118" s="168"/>
      <c r="L118" s="164"/>
      <c r="M118" s="169"/>
      <c r="N118" s="170"/>
      <c r="O118" s="170"/>
      <c r="P118" s="170"/>
      <c r="Q118" s="170"/>
      <c r="R118" s="170"/>
      <c r="S118" s="170"/>
      <c r="T118" s="171"/>
      <c r="AT118" s="165" t="s">
        <v>191</v>
      </c>
      <c r="AU118" s="165" t="s">
        <v>197</v>
      </c>
      <c r="AV118" s="13" t="s">
        <v>81</v>
      </c>
      <c r="AW118" s="13" t="s">
        <v>33</v>
      </c>
      <c r="AX118" s="13" t="s">
        <v>72</v>
      </c>
      <c r="AY118" s="165" t="s">
        <v>182</v>
      </c>
    </row>
    <row r="119" spans="2:51" s="13" customFormat="1" ht="12">
      <c r="B119" s="164"/>
      <c r="D119" s="159" t="s">
        <v>191</v>
      </c>
      <c r="E119" s="165" t="s">
        <v>3</v>
      </c>
      <c r="F119" s="166" t="s">
        <v>1830</v>
      </c>
      <c r="H119" s="167">
        <v>789.6</v>
      </c>
      <c r="I119" s="168"/>
      <c r="L119" s="164"/>
      <c r="M119" s="169"/>
      <c r="N119" s="170"/>
      <c r="O119" s="170"/>
      <c r="P119" s="170"/>
      <c r="Q119" s="170"/>
      <c r="R119" s="170"/>
      <c r="S119" s="170"/>
      <c r="T119" s="171"/>
      <c r="AT119" s="165" t="s">
        <v>191</v>
      </c>
      <c r="AU119" s="165" t="s">
        <v>197</v>
      </c>
      <c r="AV119" s="13" t="s">
        <v>81</v>
      </c>
      <c r="AW119" s="13" t="s">
        <v>33</v>
      </c>
      <c r="AX119" s="13" t="s">
        <v>72</v>
      </c>
      <c r="AY119" s="165" t="s">
        <v>182</v>
      </c>
    </row>
    <row r="120" spans="2:51" s="13" customFormat="1" ht="12">
      <c r="B120" s="164"/>
      <c r="D120" s="159" t="s">
        <v>191</v>
      </c>
      <c r="E120" s="165" t="s">
        <v>3</v>
      </c>
      <c r="F120" s="166" t="s">
        <v>1835</v>
      </c>
      <c r="H120" s="167">
        <v>30</v>
      </c>
      <c r="I120" s="168"/>
      <c r="L120" s="164"/>
      <c r="M120" s="169"/>
      <c r="N120" s="170"/>
      <c r="O120" s="170"/>
      <c r="P120" s="170"/>
      <c r="Q120" s="170"/>
      <c r="R120" s="170"/>
      <c r="S120" s="170"/>
      <c r="T120" s="171"/>
      <c r="AT120" s="165" t="s">
        <v>191</v>
      </c>
      <c r="AU120" s="165" t="s">
        <v>197</v>
      </c>
      <c r="AV120" s="13" t="s">
        <v>81</v>
      </c>
      <c r="AW120" s="13" t="s">
        <v>33</v>
      </c>
      <c r="AX120" s="13" t="s">
        <v>72</v>
      </c>
      <c r="AY120" s="165" t="s">
        <v>182</v>
      </c>
    </row>
    <row r="121" spans="2:51" s="14" customFormat="1" ht="12">
      <c r="B121" s="172"/>
      <c r="D121" s="159" t="s">
        <v>191</v>
      </c>
      <c r="E121" s="173" t="s">
        <v>3</v>
      </c>
      <c r="F121" s="174" t="s">
        <v>211</v>
      </c>
      <c r="H121" s="175">
        <v>1938.2</v>
      </c>
      <c r="I121" s="176"/>
      <c r="L121" s="172"/>
      <c r="M121" s="177"/>
      <c r="N121" s="178"/>
      <c r="O121" s="178"/>
      <c r="P121" s="178"/>
      <c r="Q121" s="178"/>
      <c r="R121" s="178"/>
      <c r="S121" s="178"/>
      <c r="T121" s="179"/>
      <c r="AT121" s="173" t="s">
        <v>191</v>
      </c>
      <c r="AU121" s="173" t="s">
        <v>197</v>
      </c>
      <c r="AV121" s="14" t="s">
        <v>189</v>
      </c>
      <c r="AW121" s="14" t="s">
        <v>33</v>
      </c>
      <c r="AX121" s="14" t="s">
        <v>79</v>
      </c>
      <c r="AY121" s="173" t="s">
        <v>182</v>
      </c>
    </row>
    <row r="122" spans="1:65" s="2" customFormat="1" ht="34.2">
      <c r="A122" s="34"/>
      <c r="B122" s="145"/>
      <c r="C122" s="146" t="s">
        <v>189</v>
      </c>
      <c r="D122" s="146" t="s">
        <v>184</v>
      </c>
      <c r="E122" s="147" t="s">
        <v>1836</v>
      </c>
      <c r="F122" s="148" t="s">
        <v>1837</v>
      </c>
      <c r="G122" s="149" t="s">
        <v>113</v>
      </c>
      <c r="H122" s="150">
        <v>34.8</v>
      </c>
      <c r="I122" s="151"/>
      <c r="J122" s="152">
        <f>ROUND(I122*H122,2)</f>
        <v>0</v>
      </c>
      <c r="K122" s="148" t="s">
        <v>188</v>
      </c>
      <c r="L122" s="35"/>
      <c r="M122" s="153" t="s">
        <v>3</v>
      </c>
      <c r="N122" s="154" t="s">
        <v>43</v>
      </c>
      <c r="O122" s="55"/>
      <c r="P122" s="155">
        <f>O122*H122</f>
        <v>0</v>
      </c>
      <c r="Q122" s="155">
        <v>0</v>
      </c>
      <c r="R122" s="155">
        <f>Q122*H122</f>
        <v>0</v>
      </c>
      <c r="S122" s="155">
        <v>0.17</v>
      </c>
      <c r="T122" s="156">
        <f>S122*H122</f>
        <v>5.916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7" t="s">
        <v>189</v>
      </c>
      <c r="AT122" s="157" t="s">
        <v>184</v>
      </c>
      <c r="AU122" s="157" t="s">
        <v>197</v>
      </c>
      <c r="AY122" s="19" t="s">
        <v>182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9" t="s">
        <v>79</v>
      </c>
      <c r="BK122" s="158">
        <f>ROUND(I122*H122,2)</f>
        <v>0</v>
      </c>
      <c r="BL122" s="19" t="s">
        <v>189</v>
      </c>
      <c r="BM122" s="157" t="s">
        <v>1838</v>
      </c>
    </row>
    <row r="123" spans="1:47" s="2" customFormat="1" ht="19.2">
      <c r="A123" s="34"/>
      <c r="B123" s="35"/>
      <c r="C123" s="34"/>
      <c r="D123" s="159" t="s">
        <v>120</v>
      </c>
      <c r="E123" s="34"/>
      <c r="F123" s="160" t="s">
        <v>1837</v>
      </c>
      <c r="G123" s="34"/>
      <c r="H123" s="34"/>
      <c r="I123" s="161"/>
      <c r="J123" s="34"/>
      <c r="K123" s="34"/>
      <c r="L123" s="35"/>
      <c r="M123" s="162"/>
      <c r="N123" s="163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120</v>
      </c>
      <c r="AU123" s="19" t="s">
        <v>197</v>
      </c>
    </row>
    <row r="124" spans="2:51" s="13" customFormat="1" ht="12">
      <c r="B124" s="164"/>
      <c r="D124" s="159" t="s">
        <v>191</v>
      </c>
      <c r="E124" s="165" t="s">
        <v>3</v>
      </c>
      <c r="F124" s="166" t="s">
        <v>1839</v>
      </c>
      <c r="H124" s="167">
        <v>34.8</v>
      </c>
      <c r="I124" s="168"/>
      <c r="L124" s="164"/>
      <c r="M124" s="169"/>
      <c r="N124" s="170"/>
      <c r="O124" s="170"/>
      <c r="P124" s="170"/>
      <c r="Q124" s="170"/>
      <c r="R124" s="170"/>
      <c r="S124" s="170"/>
      <c r="T124" s="171"/>
      <c r="AT124" s="165" t="s">
        <v>191</v>
      </c>
      <c r="AU124" s="165" t="s">
        <v>197</v>
      </c>
      <c r="AV124" s="13" t="s">
        <v>81</v>
      </c>
      <c r="AW124" s="13" t="s">
        <v>33</v>
      </c>
      <c r="AX124" s="13" t="s">
        <v>79</v>
      </c>
      <c r="AY124" s="165" t="s">
        <v>182</v>
      </c>
    </row>
    <row r="125" spans="1:65" s="2" customFormat="1" ht="34.2">
      <c r="A125" s="34"/>
      <c r="B125" s="145"/>
      <c r="C125" s="146" t="s">
        <v>206</v>
      </c>
      <c r="D125" s="146" t="s">
        <v>184</v>
      </c>
      <c r="E125" s="147" t="s">
        <v>1840</v>
      </c>
      <c r="F125" s="148" t="s">
        <v>1841</v>
      </c>
      <c r="G125" s="149" t="s">
        <v>113</v>
      </c>
      <c r="H125" s="150">
        <v>2.4</v>
      </c>
      <c r="I125" s="151"/>
      <c r="J125" s="152">
        <f>ROUND(I125*H125,2)</f>
        <v>0</v>
      </c>
      <c r="K125" s="148" t="s">
        <v>188</v>
      </c>
      <c r="L125" s="35"/>
      <c r="M125" s="153" t="s">
        <v>3</v>
      </c>
      <c r="N125" s="154" t="s">
        <v>43</v>
      </c>
      <c r="O125" s="55"/>
      <c r="P125" s="155">
        <f>O125*H125</f>
        <v>0</v>
      </c>
      <c r="Q125" s="155">
        <v>0</v>
      </c>
      <c r="R125" s="155">
        <f>Q125*H125</f>
        <v>0</v>
      </c>
      <c r="S125" s="155">
        <v>0.29</v>
      </c>
      <c r="T125" s="156">
        <f>S125*H125</f>
        <v>0.696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7" t="s">
        <v>189</v>
      </c>
      <c r="AT125" s="157" t="s">
        <v>184</v>
      </c>
      <c r="AU125" s="157" t="s">
        <v>197</v>
      </c>
      <c r="AY125" s="19" t="s">
        <v>182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79</v>
      </c>
      <c r="BK125" s="158">
        <f>ROUND(I125*H125,2)</f>
        <v>0</v>
      </c>
      <c r="BL125" s="19" t="s">
        <v>189</v>
      </c>
      <c r="BM125" s="157" t="s">
        <v>1842</v>
      </c>
    </row>
    <row r="126" spans="1:47" s="2" customFormat="1" ht="19.2">
      <c r="A126" s="34"/>
      <c r="B126" s="35"/>
      <c r="C126" s="34"/>
      <c r="D126" s="159" t="s">
        <v>120</v>
      </c>
      <c r="E126" s="34"/>
      <c r="F126" s="160" t="s">
        <v>1841</v>
      </c>
      <c r="G126" s="34"/>
      <c r="H126" s="34"/>
      <c r="I126" s="161"/>
      <c r="J126" s="34"/>
      <c r="K126" s="34"/>
      <c r="L126" s="35"/>
      <c r="M126" s="162"/>
      <c r="N126" s="163"/>
      <c r="O126" s="55"/>
      <c r="P126" s="55"/>
      <c r="Q126" s="55"/>
      <c r="R126" s="55"/>
      <c r="S126" s="55"/>
      <c r="T126" s="56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9" t="s">
        <v>120</v>
      </c>
      <c r="AU126" s="19" t="s">
        <v>197</v>
      </c>
    </row>
    <row r="127" spans="2:51" s="13" customFormat="1" ht="12">
      <c r="B127" s="164"/>
      <c r="D127" s="159" t="s">
        <v>191</v>
      </c>
      <c r="E127" s="165" t="s">
        <v>3</v>
      </c>
      <c r="F127" s="166" t="s">
        <v>1826</v>
      </c>
      <c r="H127" s="167">
        <v>2.4</v>
      </c>
      <c r="I127" s="168"/>
      <c r="L127" s="164"/>
      <c r="M127" s="169"/>
      <c r="N127" s="170"/>
      <c r="O127" s="170"/>
      <c r="P127" s="170"/>
      <c r="Q127" s="170"/>
      <c r="R127" s="170"/>
      <c r="S127" s="170"/>
      <c r="T127" s="171"/>
      <c r="AT127" s="165" t="s">
        <v>191</v>
      </c>
      <c r="AU127" s="165" t="s">
        <v>197</v>
      </c>
      <c r="AV127" s="13" t="s">
        <v>81</v>
      </c>
      <c r="AW127" s="13" t="s">
        <v>33</v>
      </c>
      <c r="AX127" s="13" t="s">
        <v>79</v>
      </c>
      <c r="AY127" s="165" t="s">
        <v>182</v>
      </c>
    </row>
    <row r="128" spans="1:65" s="2" customFormat="1" ht="34.2">
      <c r="A128" s="34"/>
      <c r="B128" s="145"/>
      <c r="C128" s="146" t="s">
        <v>213</v>
      </c>
      <c r="D128" s="146" t="s">
        <v>184</v>
      </c>
      <c r="E128" s="147" t="s">
        <v>1843</v>
      </c>
      <c r="F128" s="148" t="s">
        <v>1844</v>
      </c>
      <c r="G128" s="149" t="s">
        <v>113</v>
      </c>
      <c r="H128" s="150">
        <v>30</v>
      </c>
      <c r="I128" s="151"/>
      <c r="J128" s="152">
        <f>ROUND(I128*H128,2)</f>
        <v>0</v>
      </c>
      <c r="K128" s="148" t="s">
        <v>188</v>
      </c>
      <c r="L128" s="35"/>
      <c r="M128" s="153" t="s">
        <v>3</v>
      </c>
      <c r="N128" s="154" t="s">
        <v>43</v>
      </c>
      <c r="O128" s="55"/>
      <c r="P128" s="155">
        <f>O128*H128</f>
        <v>0</v>
      </c>
      <c r="Q128" s="155">
        <v>0</v>
      </c>
      <c r="R128" s="155">
        <f>Q128*H128</f>
        <v>0</v>
      </c>
      <c r="S128" s="155">
        <v>0.58</v>
      </c>
      <c r="T128" s="156">
        <f>S128*H128</f>
        <v>17.4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7" t="s">
        <v>189</v>
      </c>
      <c r="AT128" s="157" t="s">
        <v>184</v>
      </c>
      <c r="AU128" s="157" t="s">
        <v>197</v>
      </c>
      <c r="AY128" s="19" t="s">
        <v>182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79</v>
      </c>
      <c r="BK128" s="158">
        <f>ROUND(I128*H128,2)</f>
        <v>0</v>
      </c>
      <c r="BL128" s="19" t="s">
        <v>189</v>
      </c>
      <c r="BM128" s="157" t="s">
        <v>1845</v>
      </c>
    </row>
    <row r="129" spans="1:47" s="2" customFormat="1" ht="19.2">
      <c r="A129" s="34"/>
      <c r="B129" s="35"/>
      <c r="C129" s="34"/>
      <c r="D129" s="159" t="s">
        <v>120</v>
      </c>
      <c r="E129" s="34"/>
      <c r="F129" s="160" t="s">
        <v>1844</v>
      </c>
      <c r="G129" s="34"/>
      <c r="H129" s="34"/>
      <c r="I129" s="161"/>
      <c r="J129" s="34"/>
      <c r="K129" s="34"/>
      <c r="L129" s="35"/>
      <c r="M129" s="162"/>
      <c r="N129" s="163"/>
      <c r="O129" s="55"/>
      <c r="P129" s="55"/>
      <c r="Q129" s="55"/>
      <c r="R129" s="55"/>
      <c r="S129" s="55"/>
      <c r="T129" s="5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9" t="s">
        <v>120</v>
      </c>
      <c r="AU129" s="19" t="s">
        <v>197</v>
      </c>
    </row>
    <row r="130" spans="2:51" s="13" customFormat="1" ht="12">
      <c r="B130" s="164"/>
      <c r="D130" s="159" t="s">
        <v>191</v>
      </c>
      <c r="E130" s="165" t="s">
        <v>3</v>
      </c>
      <c r="F130" s="166" t="s">
        <v>1835</v>
      </c>
      <c r="H130" s="167">
        <v>30</v>
      </c>
      <c r="I130" s="168"/>
      <c r="L130" s="164"/>
      <c r="M130" s="169"/>
      <c r="N130" s="170"/>
      <c r="O130" s="170"/>
      <c r="P130" s="170"/>
      <c r="Q130" s="170"/>
      <c r="R130" s="170"/>
      <c r="S130" s="170"/>
      <c r="T130" s="171"/>
      <c r="AT130" s="165" t="s">
        <v>191</v>
      </c>
      <c r="AU130" s="165" t="s">
        <v>197</v>
      </c>
      <c r="AV130" s="13" t="s">
        <v>81</v>
      </c>
      <c r="AW130" s="13" t="s">
        <v>33</v>
      </c>
      <c r="AX130" s="13" t="s">
        <v>79</v>
      </c>
      <c r="AY130" s="165" t="s">
        <v>182</v>
      </c>
    </row>
    <row r="131" spans="1:65" s="2" customFormat="1" ht="22.8">
      <c r="A131" s="34"/>
      <c r="B131" s="145"/>
      <c r="C131" s="146" t="s">
        <v>218</v>
      </c>
      <c r="D131" s="146" t="s">
        <v>184</v>
      </c>
      <c r="E131" s="147" t="s">
        <v>1846</v>
      </c>
      <c r="F131" s="148" t="s">
        <v>1847</v>
      </c>
      <c r="G131" s="149" t="s">
        <v>113</v>
      </c>
      <c r="H131" s="150">
        <v>2348</v>
      </c>
      <c r="I131" s="151"/>
      <c r="J131" s="152">
        <f>ROUND(I131*H131,2)</f>
        <v>0</v>
      </c>
      <c r="K131" s="148" t="s">
        <v>188</v>
      </c>
      <c r="L131" s="35"/>
      <c r="M131" s="153" t="s">
        <v>3</v>
      </c>
      <c r="N131" s="154" t="s">
        <v>43</v>
      </c>
      <c r="O131" s="55"/>
      <c r="P131" s="155">
        <f>O131*H131</f>
        <v>0</v>
      </c>
      <c r="Q131" s="155">
        <v>6E-05</v>
      </c>
      <c r="R131" s="155">
        <f>Q131*H131</f>
        <v>0.14088</v>
      </c>
      <c r="S131" s="155">
        <v>0.103</v>
      </c>
      <c r="T131" s="156">
        <f>S131*H131</f>
        <v>241.844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7" t="s">
        <v>189</v>
      </c>
      <c r="AT131" s="157" t="s">
        <v>184</v>
      </c>
      <c r="AU131" s="157" t="s">
        <v>197</v>
      </c>
      <c r="AY131" s="19" t="s">
        <v>182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9" t="s">
        <v>79</v>
      </c>
      <c r="BK131" s="158">
        <f>ROUND(I131*H131,2)</f>
        <v>0</v>
      </c>
      <c r="BL131" s="19" t="s">
        <v>189</v>
      </c>
      <c r="BM131" s="157" t="s">
        <v>1848</v>
      </c>
    </row>
    <row r="132" spans="1:47" s="2" customFormat="1" ht="19.2">
      <c r="A132" s="34"/>
      <c r="B132" s="35"/>
      <c r="C132" s="34"/>
      <c r="D132" s="159" t="s">
        <v>120</v>
      </c>
      <c r="E132" s="34"/>
      <c r="F132" s="160" t="s">
        <v>1847</v>
      </c>
      <c r="G132" s="34"/>
      <c r="H132" s="34"/>
      <c r="I132" s="161"/>
      <c r="J132" s="34"/>
      <c r="K132" s="34"/>
      <c r="L132" s="35"/>
      <c r="M132" s="162"/>
      <c r="N132" s="163"/>
      <c r="O132" s="55"/>
      <c r="P132" s="55"/>
      <c r="Q132" s="55"/>
      <c r="R132" s="55"/>
      <c r="S132" s="55"/>
      <c r="T132" s="5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9" t="s">
        <v>120</v>
      </c>
      <c r="AU132" s="19" t="s">
        <v>197</v>
      </c>
    </row>
    <row r="133" spans="2:51" s="13" customFormat="1" ht="12">
      <c r="B133" s="164"/>
      <c r="D133" s="159" t="s">
        <v>191</v>
      </c>
      <c r="E133" s="165" t="s">
        <v>3</v>
      </c>
      <c r="F133" s="166" t="s">
        <v>1849</v>
      </c>
      <c r="H133" s="167">
        <v>2303</v>
      </c>
      <c r="I133" s="168"/>
      <c r="L133" s="164"/>
      <c r="M133" s="169"/>
      <c r="N133" s="170"/>
      <c r="O133" s="170"/>
      <c r="P133" s="170"/>
      <c r="Q133" s="170"/>
      <c r="R133" s="170"/>
      <c r="S133" s="170"/>
      <c r="T133" s="171"/>
      <c r="AT133" s="165" t="s">
        <v>191</v>
      </c>
      <c r="AU133" s="165" t="s">
        <v>197</v>
      </c>
      <c r="AV133" s="13" t="s">
        <v>81</v>
      </c>
      <c r="AW133" s="13" t="s">
        <v>33</v>
      </c>
      <c r="AX133" s="13" t="s">
        <v>72</v>
      </c>
      <c r="AY133" s="165" t="s">
        <v>182</v>
      </c>
    </row>
    <row r="134" spans="2:51" s="13" customFormat="1" ht="12">
      <c r="B134" s="164"/>
      <c r="D134" s="159" t="s">
        <v>191</v>
      </c>
      <c r="E134" s="165" t="s">
        <v>3</v>
      </c>
      <c r="F134" s="166" t="s">
        <v>1850</v>
      </c>
      <c r="H134" s="167">
        <v>45</v>
      </c>
      <c r="I134" s="168"/>
      <c r="L134" s="164"/>
      <c r="M134" s="169"/>
      <c r="N134" s="170"/>
      <c r="O134" s="170"/>
      <c r="P134" s="170"/>
      <c r="Q134" s="170"/>
      <c r="R134" s="170"/>
      <c r="S134" s="170"/>
      <c r="T134" s="171"/>
      <c r="AT134" s="165" t="s">
        <v>191</v>
      </c>
      <c r="AU134" s="165" t="s">
        <v>197</v>
      </c>
      <c r="AV134" s="13" t="s">
        <v>81</v>
      </c>
      <c r="AW134" s="13" t="s">
        <v>33</v>
      </c>
      <c r="AX134" s="13" t="s">
        <v>72</v>
      </c>
      <c r="AY134" s="165" t="s">
        <v>182</v>
      </c>
    </row>
    <row r="135" spans="2:51" s="14" customFormat="1" ht="12">
      <c r="B135" s="172"/>
      <c r="D135" s="159" t="s">
        <v>191</v>
      </c>
      <c r="E135" s="173" t="s">
        <v>3</v>
      </c>
      <c r="F135" s="174" t="s">
        <v>211</v>
      </c>
      <c r="H135" s="175">
        <v>2348</v>
      </c>
      <c r="I135" s="176"/>
      <c r="L135" s="172"/>
      <c r="M135" s="177"/>
      <c r="N135" s="178"/>
      <c r="O135" s="178"/>
      <c r="P135" s="178"/>
      <c r="Q135" s="178"/>
      <c r="R135" s="178"/>
      <c r="S135" s="178"/>
      <c r="T135" s="179"/>
      <c r="AT135" s="173" t="s">
        <v>191</v>
      </c>
      <c r="AU135" s="173" t="s">
        <v>197</v>
      </c>
      <c r="AV135" s="14" t="s">
        <v>189</v>
      </c>
      <c r="AW135" s="14" t="s">
        <v>33</v>
      </c>
      <c r="AX135" s="14" t="s">
        <v>79</v>
      </c>
      <c r="AY135" s="173" t="s">
        <v>182</v>
      </c>
    </row>
    <row r="136" spans="1:65" s="2" customFormat="1" ht="16.5" customHeight="1">
      <c r="A136" s="34"/>
      <c r="B136" s="145"/>
      <c r="C136" s="146" t="s">
        <v>223</v>
      </c>
      <c r="D136" s="146" t="s">
        <v>184</v>
      </c>
      <c r="E136" s="147" t="s">
        <v>185</v>
      </c>
      <c r="F136" s="148" t="s">
        <v>186</v>
      </c>
      <c r="G136" s="149" t="s">
        <v>187</v>
      </c>
      <c r="H136" s="150">
        <v>720</v>
      </c>
      <c r="I136" s="151"/>
      <c r="J136" s="152">
        <f>ROUND(I136*H136,2)</f>
        <v>0</v>
      </c>
      <c r="K136" s="148" t="s">
        <v>188</v>
      </c>
      <c r="L136" s="35"/>
      <c r="M136" s="153" t="s">
        <v>3</v>
      </c>
      <c r="N136" s="154" t="s">
        <v>43</v>
      </c>
      <c r="O136" s="55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7" t="s">
        <v>189</v>
      </c>
      <c r="AT136" s="157" t="s">
        <v>184</v>
      </c>
      <c r="AU136" s="157" t="s">
        <v>197</v>
      </c>
      <c r="AY136" s="19" t="s">
        <v>182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79</v>
      </c>
      <c r="BK136" s="158">
        <f>ROUND(I136*H136,2)</f>
        <v>0</v>
      </c>
      <c r="BL136" s="19" t="s">
        <v>189</v>
      </c>
      <c r="BM136" s="157" t="s">
        <v>1851</v>
      </c>
    </row>
    <row r="137" spans="1:47" s="2" customFormat="1" ht="12">
      <c r="A137" s="34"/>
      <c r="B137" s="35"/>
      <c r="C137" s="34"/>
      <c r="D137" s="159" t="s">
        <v>120</v>
      </c>
      <c r="E137" s="34"/>
      <c r="F137" s="160" t="s">
        <v>186</v>
      </c>
      <c r="G137" s="34"/>
      <c r="H137" s="34"/>
      <c r="I137" s="161"/>
      <c r="J137" s="34"/>
      <c r="K137" s="34"/>
      <c r="L137" s="35"/>
      <c r="M137" s="162"/>
      <c r="N137" s="163"/>
      <c r="O137" s="55"/>
      <c r="P137" s="55"/>
      <c r="Q137" s="55"/>
      <c r="R137" s="55"/>
      <c r="S137" s="55"/>
      <c r="T137" s="5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120</v>
      </c>
      <c r="AU137" s="19" t="s">
        <v>197</v>
      </c>
    </row>
    <row r="138" spans="2:51" s="13" customFormat="1" ht="12">
      <c r="B138" s="164"/>
      <c r="D138" s="159" t="s">
        <v>191</v>
      </c>
      <c r="E138" s="165" t="s">
        <v>3</v>
      </c>
      <c r="F138" s="166" t="s">
        <v>1852</v>
      </c>
      <c r="H138" s="167">
        <v>720</v>
      </c>
      <c r="I138" s="168"/>
      <c r="L138" s="164"/>
      <c r="M138" s="169"/>
      <c r="N138" s="170"/>
      <c r="O138" s="170"/>
      <c r="P138" s="170"/>
      <c r="Q138" s="170"/>
      <c r="R138" s="170"/>
      <c r="S138" s="170"/>
      <c r="T138" s="171"/>
      <c r="AT138" s="165" t="s">
        <v>191</v>
      </c>
      <c r="AU138" s="165" t="s">
        <v>197</v>
      </c>
      <c r="AV138" s="13" t="s">
        <v>81</v>
      </c>
      <c r="AW138" s="13" t="s">
        <v>33</v>
      </c>
      <c r="AX138" s="13" t="s">
        <v>79</v>
      </c>
      <c r="AY138" s="165" t="s">
        <v>182</v>
      </c>
    </row>
    <row r="139" spans="1:65" s="2" customFormat="1" ht="22.8">
      <c r="A139" s="34"/>
      <c r="B139" s="145"/>
      <c r="C139" s="146" t="s">
        <v>227</v>
      </c>
      <c r="D139" s="146" t="s">
        <v>184</v>
      </c>
      <c r="E139" s="147" t="s">
        <v>193</v>
      </c>
      <c r="F139" s="148" t="s">
        <v>194</v>
      </c>
      <c r="G139" s="149" t="s">
        <v>195</v>
      </c>
      <c r="H139" s="150">
        <v>30</v>
      </c>
      <c r="I139" s="151"/>
      <c r="J139" s="152">
        <f>ROUND(I139*H139,2)</f>
        <v>0</v>
      </c>
      <c r="K139" s="148" t="s">
        <v>188</v>
      </c>
      <c r="L139" s="35"/>
      <c r="M139" s="153" t="s">
        <v>3</v>
      </c>
      <c r="N139" s="154" t="s">
        <v>43</v>
      </c>
      <c r="O139" s="55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7" t="s">
        <v>189</v>
      </c>
      <c r="AT139" s="157" t="s">
        <v>184</v>
      </c>
      <c r="AU139" s="157" t="s">
        <v>197</v>
      </c>
      <c r="AY139" s="19" t="s">
        <v>182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79</v>
      </c>
      <c r="BK139" s="158">
        <f>ROUND(I139*H139,2)</f>
        <v>0</v>
      </c>
      <c r="BL139" s="19" t="s">
        <v>189</v>
      </c>
      <c r="BM139" s="157" t="s">
        <v>1853</v>
      </c>
    </row>
    <row r="140" spans="1:47" s="2" customFormat="1" ht="12">
      <c r="A140" s="34"/>
      <c r="B140" s="35"/>
      <c r="C140" s="34"/>
      <c r="D140" s="159" t="s">
        <v>120</v>
      </c>
      <c r="E140" s="34"/>
      <c r="F140" s="160" t="s">
        <v>194</v>
      </c>
      <c r="G140" s="34"/>
      <c r="H140" s="34"/>
      <c r="I140" s="161"/>
      <c r="J140" s="34"/>
      <c r="K140" s="34"/>
      <c r="L140" s="35"/>
      <c r="M140" s="162"/>
      <c r="N140" s="163"/>
      <c r="O140" s="55"/>
      <c r="P140" s="55"/>
      <c r="Q140" s="55"/>
      <c r="R140" s="55"/>
      <c r="S140" s="55"/>
      <c r="T140" s="56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120</v>
      </c>
      <c r="AU140" s="19" t="s">
        <v>197</v>
      </c>
    </row>
    <row r="141" spans="1:65" s="2" customFormat="1" ht="34.2">
      <c r="A141" s="34"/>
      <c r="B141" s="145"/>
      <c r="C141" s="146" t="s">
        <v>231</v>
      </c>
      <c r="D141" s="146" t="s">
        <v>184</v>
      </c>
      <c r="E141" s="147" t="s">
        <v>1854</v>
      </c>
      <c r="F141" s="148" t="s">
        <v>1855</v>
      </c>
      <c r="G141" s="149" t="s">
        <v>117</v>
      </c>
      <c r="H141" s="150">
        <v>16.8</v>
      </c>
      <c r="I141" s="151"/>
      <c r="J141" s="152">
        <f>ROUND(I141*H141,2)</f>
        <v>0</v>
      </c>
      <c r="K141" s="148" t="s">
        <v>188</v>
      </c>
      <c r="L141" s="35"/>
      <c r="M141" s="153" t="s">
        <v>3</v>
      </c>
      <c r="N141" s="154" t="s">
        <v>43</v>
      </c>
      <c r="O141" s="55"/>
      <c r="P141" s="155">
        <f>O141*H141</f>
        <v>0</v>
      </c>
      <c r="Q141" s="155">
        <v>0.0369</v>
      </c>
      <c r="R141" s="155">
        <f>Q141*H141</f>
        <v>0.61992</v>
      </c>
      <c r="S141" s="155">
        <v>0</v>
      </c>
      <c r="T141" s="15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7" t="s">
        <v>189</v>
      </c>
      <c r="AT141" s="157" t="s">
        <v>184</v>
      </c>
      <c r="AU141" s="157" t="s">
        <v>197</v>
      </c>
      <c r="AY141" s="19" t="s">
        <v>182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79</v>
      </c>
      <c r="BK141" s="158">
        <f>ROUND(I141*H141,2)</f>
        <v>0</v>
      </c>
      <c r="BL141" s="19" t="s">
        <v>189</v>
      </c>
      <c r="BM141" s="157" t="s">
        <v>1856</v>
      </c>
    </row>
    <row r="142" spans="1:47" s="2" customFormat="1" ht="28.8">
      <c r="A142" s="34"/>
      <c r="B142" s="35"/>
      <c r="C142" s="34"/>
      <c r="D142" s="159" t="s">
        <v>120</v>
      </c>
      <c r="E142" s="34"/>
      <c r="F142" s="160" t="s">
        <v>1857</v>
      </c>
      <c r="G142" s="34"/>
      <c r="H142" s="34"/>
      <c r="I142" s="161"/>
      <c r="J142" s="34"/>
      <c r="K142" s="34"/>
      <c r="L142" s="35"/>
      <c r="M142" s="162"/>
      <c r="N142" s="163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120</v>
      </c>
      <c r="AU142" s="19" t="s">
        <v>197</v>
      </c>
    </row>
    <row r="143" spans="2:51" s="13" customFormat="1" ht="12">
      <c r="B143" s="164"/>
      <c r="D143" s="159" t="s">
        <v>191</v>
      </c>
      <c r="E143" s="165" t="s">
        <v>3</v>
      </c>
      <c r="F143" s="166" t="s">
        <v>1858</v>
      </c>
      <c r="H143" s="167">
        <v>16.8</v>
      </c>
      <c r="I143" s="168"/>
      <c r="L143" s="164"/>
      <c r="M143" s="169"/>
      <c r="N143" s="170"/>
      <c r="O143" s="170"/>
      <c r="P143" s="170"/>
      <c r="Q143" s="170"/>
      <c r="R143" s="170"/>
      <c r="S143" s="170"/>
      <c r="T143" s="171"/>
      <c r="AT143" s="165" t="s">
        <v>191</v>
      </c>
      <c r="AU143" s="165" t="s">
        <v>197</v>
      </c>
      <c r="AV143" s="13" t="s">
        <v>81</v>
      </c>
      <c r="AW143" s="13" t="s">
        <v>33</v>
      </c>
      <c r="AX143" s="13" t="s">
        <v>79</v>
      </c>
      <c r="AY143" s="165" t="s">
        <v>182</v>
      </c>
    </row>
    <row r="144" spans="1:65" s="2" customFormat="1" ht="34.2">
      <c r="A144" s="34"/>
      <c r="B144" s="145"/>
      <c r="C144" s="146" t="s">
        <v>236</v>
      </c>
      <c r="D144" s="146" t="s">
        <v>184</v>
      </c>
      <c r="E144" s="147" t="s">
        <v>1859</v>
      </c>
      <c r="F144" s="148" t="s">
        <v>1855</v>
      </c>
      <c r="G144" s="149" t="s">
        <v>117</v>
      </c>
      <c r="H144" s="150">
        <v>19.6</v>
      </c>
      <c r="I144" s="151"/>
      <c r="J144" s="152">
        <f>ROUND(I144*H144,2)</f>
        <v>0</v>
      </c>
      <c r="K144" s="148" t="s">
        <v>188</v>
      </c>
      <c r="L144" s="35"/>
      <c r="M144" s="153" t="s">
        <v>3</v>
      </c>
      <c r="N144" s="154" t="s">
        <v>43</v>
      </c>
      <c r="O144" s="55"/>
      <c r="P144" s="155">
        <f>O144*H144</f>
        <v>0</v>
      </c>
      <c r="Q144" s="155">
        <v>0.00868</v>
      </c>
      <c r="R144" s="155">
        <f>Q144*H144</f>
        <v>0.17012800000000003</v>
      </c>
      <c r="S144" s="155">
        <v>0</v>
      </c>
      <c r="T144" s="15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7" t="s">
        <v>189</v>
      </c>
      <c r="AT144" s="157" t="s">
        <v>184</v>
      </c>
      <c r="AU144" s="157" t="s">
        <v>197</v>
      </c>
      <c r="AY144" s="19" t="s">
        <v>182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79</v>
      </c>
      <c r="BK144" s="158">
        <f>ROUND(I144*H144,2)</f>
        <v>0</v>
      </c>
      <c r="BL144" s="19" t="s">
        <v>189</v>
      </c>
      <c r="BM144" s="157" t="s">
        <v>1860</v>
      </c>
    </row>
    <row r="145" spans="1:47" s="2" customFormat="1" ht="28.8">
      <c r="A145" s="34"/>
      <c r="B145" s="35"/>
      <c r="C145" s="34"/>
      <c r="D145" s="159" t="s">
        <v>120</v>
      </c>
      <c r="E145" s="34"/>
      <c r="F145" s="160" t="s">
        <v>1861</v>
      </c>
      <c r="G145" s="34"/>
      <c r="H145" s="34"/>
      <c r="I145" s="161"/>
      <c r="J145" s="34"/>
      <c r="K145" s="34"/>
      <c r="L145" s="35"/>
      <c r="M145" s="162"/>
      <c r="N145" s="163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120</v>
      </c>
      <c r="AU145" s="19" t="s">
        <v>197</v>
      </c>
    </row>
    <row r="146" spans="2:51" s="13" customFormat="1" ht="12">
      <c r="B146" s="164"/>
      <c r="D146" s="159" t="s">
        <v>191</v>
      </c>
      <c r="E146" s="165" t="s">
        <v>3</v>
      </c>
      <c r="F146" s="166" t="s">
        <v>1862</v>
      </c>
      <c r="H146" s="167">
        <v>19.6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1"/>
      <c r="AT146" s="165" t="s">
        <v>191</v>
      </c>
      <c r="AU146" s="165" t="s">
        <v>197</v>
      </c>
      <c r="AV146" s="13" t="s">
        <v>81</v>
      </c>
      <c r="AW146" s="13" t="s">
        <v>33</v>
      </c>
      <c r="AX146" s="13" t="s">
        <v>79</v>
      </c>
      <c r="AY146" s="165" t="s">
        <v>182</v>
      </c>
    </row>
    <row r="147" spans="1:65" s="2" customFormat="1" ht="34.2">
      <c r="A147" s="34"/>
      <c r="B147" s="145"/>
      <c r="C147" s="146" t="s">
        <v>241</v>
      </c>
      <c r="D147" s="146" t="s">
        <v>184</v>
      </c>
      <c r="E147" s="147" t="s">
        <v>1863</v>
      </c>
      <c r="F147" s="148" t="s">
        <v>1855</v>
      </c>
      <c r="G147" s="149" t="s">
        <v>117</v>
      </c>
      <c r="H147" s="150">
        <v>2.8</v>
      </c>
      <c r="I147" s="151"/>
      <c r="J147" s="152">
        <f>ROUND(I147*H147,2)</f>
        <v>0</v>
      </c>
      <c r="K147" s="148" t="s">
        <v>188</v>
      </c>
      <c r="L147" s="35"/>
      <c r="M147" s="153" t="s">
        <v>3</v>
      </c>
      <c r="N147" s="154" t="s">
        <v>43</v>
      </c>
      <c r="O147" s="55"/>
      <c r="P147" s="155">
        <f>O147*H147</f>
        <v>0</v>
      </c>
      <c r="Q147" s="155">
        <v>0.0369</v>
      </c>
      <c r="R147" s="155">
        <f>Q147*H147</f>
        <v>0.10332</v>
      </c>
      <c r="S147" s="155">
        <v>0</v>
      </c>
      <c r="T147" s="15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7" t="s">
        <v>189</v>
      </c>
      <c r="AT147" s="157" t="s">
        <v>184</v>
      </c>
      <c r="AU147" s="157" t="s">
        <v>197</v>
      </c>
      <c r="AY147" s="19" t="s">
        <v>182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9" t="s">
        <v>79</v>
      </c>
      <c r="BK147" s="158">
        <f>ROUND(I147*H147,2)</f>
        <v>0</v>
      </c>
      <c r="BL147" s="19" t="s">
        <v>189</v>
      </c>
      <c r="BM147" s="157" t="s">
        <v>1864</v>
      </c>
    </row>
    <row r="148" spans="1:47" s="2" customFormat="1" ht="28.8">
      <c r="A148" s="34"/>
      <c r="B148" s="35"/>
      <c r="C148" s="34"/>
      <c r="D148" s="159" t="s">
        <v>120</v>
      </c>
      <c r="E148" s="34"/>
      <c r="F148" s="160" t="s">
        <v>1865</v>
      </c>
      <c r="G148" s="34"/>
      <c r="H148" s="34"/>
      <c r="I148" s="161"/>
      <c r="J148" s="34"/>
      <c r="K148" s="34"/>
      <c r="L148" s="35"/>
      <c r="M148" s="162"/>
      <c r="N148" s="163"/>
      <c r="O148" s="55"/>
      <c r="P148" s="55"/>
      <c r="Q148" s="55"/>
      <c r="R148" s="55"/>
      <c r="S148" s="55"/>
      <c r="T148" s="5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120</v>
      </c>
      <c r="AU148" s="19" t="s">
        <v>197</v>
      </c>
    </row>
    <row r="149" spans="2:51" s="13" customFormat="1" ht="12">
      <c r="B149" s="164"/>
      <c r="D149" s="159" t="s">
        <v>191</v>
      </c>
      <c r="E149" s="165" t="s">
        <v>3</v>
      </c>
      <c r="F149" s="166" t="s">
        <v>1866</v>
      </c>
      <c r="H149" s="167">
        <v>2.8</v>
      </c>
      <c r="I149" s="168"/>
      <c r="L149" s="164"/>
      <c r="M149" s="169"/>
      <c r="N149" s="170"/>
      <c r="O149" s="170"/>
      <c r="P149" s="170"/>
      <c r="Q149" s="170"/>
      <c r="R149" s="170"/>
      <c r="S149" s="170"/>
      <c r="T149" s="171"/>
      <c r="AT149" s="165" t="s">
        <v>191</v>
      </c>
      <c r="AU149" s="165" t="s">
        <v>197</v>
      </c>
      <c r="AV149" s="13" t="s">
        <v>81</v>
      </c>
      <c r="AW149" s="13" t="s">
        <v>33</v>
      </c>
      <c r="AX149" s="13" t="s">
        <v>79</v>
      </c>
      <c r="AY149" s="165" t="s">
        <v>182</v>
      </c>
    </row>
    <row r="150" spans="1:65" s="2" customFormat="1" ht="34.2">
      <c r="A150" s="34"/>
      <c r="B150" s="145"/>
      <c r="C150" s="146" t="s">
        <v>246</v>
      </c>
      <c r="D150" s="146" t="s">
        <v>184</v>
      </c>
      <c r="E150" s="147" t="s">
        <v>1867</v>
      </c>
      <c r="F150" s="148" t="s">
        <v>1855</v>
      </c>
      <c r="G150" s="149" t="s">
        <v>117</v>
      </c>
      <c r="H150" s="150">
        <v>12.6</v>
      </c>
      <c r="I150" s="151"/>
      <c r="J150" s="152">
        <f>ROUND(I150*H150,2)</f>
        <v>0</v>
      </c>
      <c r="K150" s="148" t="s">
        <v>188</v>
      </c>
      <c r="L150" s="35"/>
      <c r="M150" s="153" t="s">
        <v>3</v>
      </c>
      <c r="N150" s="154" t="s">
        <v>43</v>
      </c>
      <c r="O150" s="55"/>
      <c r="P150" s="155">
        <f>O150*H150</f>
        <v>0</v>
      </c>
      <c r="Q150" s="155">
        <v>0.06053</v>
      </c>
      <c r="R150" s="155">
        <f>Q150*H150</f>
        <v>0.762678</v>
      </c>
      <c r="S150" s="155">
        <v>0</v>
      </c>
      <c r="T150" s="15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7" t="s">
        <v>189</v>
      </c>
      <c r="AT150" s="157" t="s">
        <v>184</v>
      </c>
      <c r="AU150" s="157" t="s">
        <v>197</v>
      </c>
      <c r="AY150" s="19" t="s">
        <v>182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79</v>
      </c>
      <c r="BK150" s="158">
        <f>ROUND(I150*H150,2)</f>
        <v>0</v>
      </c>
      <c r="BL150" s="19" t="s">
        <v>189</v>
      </c>
      <c r="BM150" s="157" t="s">
        <v>1868</v>
      </c>
    </row>
    <row r="151" spans="1:47" s="2" customFormat="1" ht="28.8">
      <c r="A151" s="34"/>
      <c r="B151" s="35"/>
      <c r="C151" s="34"/>
      <c r="D151" s="159" t="s">
        <v>120</v>
      </c>
      <c r="E151" s="34"/>
      <c r="F151" s="160" t="s">
        <v>1869</v>
      </c>
      <c r="G151" s="34"/>
      <c r="H151" s="34"/>
      <c r="I151" s="161"/>
      <c r="J151" s="34"/>
      <c r="K151" s="34"/>
      <c r="L151" s="35"/>
      <c r="M151" s="162"/>
      <c r="N151" s="163"/>
      <c r="O151" s="55"/>
      <c r="P151" s="55"/>
      <c r="Q151" s="55"/>
      <c r="R151" s="55"/>
      <c r="S151" s="55"/>
      <c r="T151" s="56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9" t="s">
        <v>120</v>
      </c>
      <c r="AU151" s="19" t="s">
        <v>197</v>
      </c>
    </row>
    <row r="152" spans="2:51" s="13" customFormat="1" ht="12">
      <c r="B152" s="164"/>
      <c r="D152" s="159" t="s">
        <v>191</v>
      </c>
      <c r="E152" s="165" t="s">
        <v>3</v>
      </c>
      <c r="F152" s="166" t="s">
        <v>1870</v>
      </c>
      <c r="H152" s="167">
        <v>12.6</v>
      </c>
      <c r="I152" s="168"/>
      <c r="L152" s="164"/>
      <c r="M152" s="169"/>
      <c r="N152" s="170"/>
      <c r="O152" s="170"/>
      <c r="P152" s="170"/>
      <c r="Q152" s="170"/>
      <c r="R152" s="170"/>
      <c r="S152" s="170"/>
      <c r="T152" s="171"/>
      <c r="AT152" s="165" t="s">
        <v>191</v>
      </c>
      <c r="AU152" s="165" t="s">
        <v>197</v>
      </c>
      <c r="AV152" s="13" t="s">
        <v>81</v>
      </c>
      <c r="AW152" s="13" t="s">
        <v>33</v>
      </c>
      <c r="AX152" s="13" t="s">
        <v>79</v>
      </c>
      <c r="AY152" s="165" t="s">
        <v>182</v>
      </c>
    </row>
    <row r="153" spans="1:65" s="2" customFormat="1" ht="22.8">
      <c r="A153" s="34"/>
      <c r="B153" s="145"/>
      <c r="C153" s="146" t="s">
        <v>251</v>
      </c>
      <c r="D153" s="146" t="s">
        <v>184</v>
      </c>
      <c r="E153" s="147" t="s">
        <v>198</v>
      </c>
      <c r="F153" s="148" t="s">
        <v>199</v>
      </c>
      <c r="G153" s="149" t="s">
        <v>122</v>
      </c>
      <c r="H153" s="150">
        <v>13.74</v>
      </c>
      <c r="I153" s="151"/>
      <c r="J153" s="152">
        <f>ROUND(I153*H153,2)</f>
        <v>0</v>
      </c>
      <c r="K153" s="148" t="s">
        <v>188</v>
      </c>
      <c r="L153" s="35"/>
      <c r="M153" s="153" t="s">
        <v>3</v>
      </c>
      <c r="N153" s="154" t="s">
        <v>43</v>
      </c>
      <c r="O153" s="55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7" t="s">
        <v>189</v>
      </c>
      <c r="AT153" s="157" t="s">
        <v>184</v>
      </c>
      <c r="AU153" s="157" t="s">
        <v>197</v>
      </c>
      <c r="AY153" s="19" t="s">
        <v>182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79</v>
      </c>
      <c r="BK153" s="158">
        <f>ROUND(I153*H153,2)</f>
        <v>0</v>
      </c>
      <c r="BL153" s="19" t="s">
        <v>189</v>
      </c>
      <c r="BM153" s="157" t="s">
        <v>1871</v>
      </c>
    </row>
    <row r="154" spans="1:47" s="2" customFormat="1" ht="19.2">
      <c r="A154" s="34"/>
      <c r="B154" s="35"/>
      <c r="C154" s="34"/>
      <c r="D154" s="159" t="s">
        <v>120</v>
      </c>
      <c r="E154" s="34"/>
      <c r="F154" s="160" t="s">
        <v>199</v>
      </c>
      <c r="G154" s="34"/>
      <c r="H154" s="34"/>
      <c r="I154" s="161"/>
      <c r="J154" s="34"/>
      <c r="K154" s="34"/>
      <c r="L154" s="35"/>
      <c r="M154" s="162"/>
      <c r="N154" s="163"/>
      <c r="O154" s="55"/>
      <c r="P154" s="55"/>
      <c r="Q154" s="55"/>
      <c r="R154" s="55"/>
      <c r="S154" s="55"/>
      <c r="T154" s="56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9" t="s">
        <v>120</v>
      </c>
      <c r="AU154" s="19" t="s">
        <v>197</v>
      </c>
    </row>
    <row r="155" spans="2:51" s="13" customFormat="1" ht="12">
      <c r="B155" s="164"/>
      <c r="D155" s="159" t="s">
        <v>191</v>
      </c>
      <c r="E155" s="165" t="s">
        <v>3</v>
      </c>
      <c r="F155" s="166" t="s">
        <v>1872</v>
      </c>
      <c r="H155" s="167">
        <v>13.74</v>
      </c>
      <c r="I155" s="168"/>
      <c r="L155" s="164"/>
      <c r="M155" s="169"/>
      <c r="N155" s="170"/>
      <c r="O155" s="170"/>
      <c r="P155" s="170"/>
      <c r="Q155" s="170"/>
      <c r="R155" s="170"/>
      <c r="S155" s="170"/>
      <c r="T155" s="171"/>
      <c r="AT155" s="165" t="s">
        <v>191</v>
      </c>
      <c r="AU155" s="165" t="s">
        <v>197</v>
      </c>
      <c r="AV155" s="13" t="s">
        <v>81</v>
      </c>
      <c r="AW155" s="13" t="s">
        <v>33</v>
      </c>
      <c r="AX155" s="13" t="s">
        <v>79</v>
      </c>
      <c r="AY155" s="165" t="s">
        <v>182</v>
      </c>
    </row>
    <row r="156" spans="1:65" s="2" customFormat="1" ht="22.8">
      <c r="A156" s="34"/>
      <c r="B156" s="145"/>
      <c r="C156" s="146" t="s">
        <v>9</v>
      </c>
      <c r="D156" s="146" t="s">
        <v>184</v>
      </c>
      <c r="E156" s="147" t="s">
        <v>1873</v>
      </c>
      <c r="F156" s="148" t="s">
        <v>1874</v>
      </c>
      <c r="G156" s="149" t="s">
        <v>122</v>
      </c>
      <c r="H156" s="150">
        <v>77.7</v>
      </c>
      <c r="I156" s="151"/>
      <c r="J156" s="152">
        <f>ROUND(I156*H156,2)</f>
        <v>0</v>
      </c>
      <c r="K156" s="148" t="s">
        <v>188</v>
      </c>
      <c r="L156" s="35"/>
      <c r="M156" s="153" t="s">
        <v>3</v>
      </c>
      <c r="N156" s="154" t="s">
        <v>43</v>
      </c>
      <c r="O156" s="55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7" t="s">
        <v>189</v>
      </c>
      <c r="AT156" s="157" t="s">
        <v>184</v>
      </c>
      <c r="AU156" s="157" t="s">
        <v>197</v>
      </c>
      <c r="AY156" s="19" t="s">
        <v>182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79</v>
      </c>
      <c r="BK156" s="158">
        <f>ROUND(I156*H156,2)</f>
        <v>0</v>
      </c>
      <c r="BL156" s="19" t="s">
        <v>189</v>
      </c>
      <c r="BM156" s="157" t="s">
        <v>1875</v>
      </c>
    </row>
    <row r="157" spans="1:47" s="2" customFormat="1" ht="19.2">
      <c r="A157" s="34"/>
      <c r="B157" s="35"/>
      <c r="C157" s="34"/>
      <c r="D157" s="159" t="s">
        <v>120</v>
      </c>
      <c r="E157" s="34"/>
      <c r="F157" s="160" t="s">
        <v>1874</v>
      </c>
      <c r="G157" s="34"/>
      <c r="H157" s="34"/>
      <c r="I157" s="161"/>
      <c r="J157" s="34"/>
      <c r="K157" s="34"/>
      <c r="L157" s="35"/>
      <c r="M157" s="162"/>
      <c r="N157" s="163"/>
      <c r="O157" s="55"/>
      <c r="P157" s="55"/>
      <c r="Q157" s="55"/>
      <c r="R157" s="55"/>
      <c r="S157" s="55"/>
      <c r="T157" s="5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120</v>
      </c>
      <c r="AU157" s="19" t="s">
        <v>197</v>
      </c>
    </row>
    <row r="158" spans="2:51" s="13" customFormat="1" ht="12">
      <c r="B158" s="164"/>
      <c r="D158" s="159" t="s">
        <v>191</v>
      </c>
      <c r="E158" s="165" t="s">
        <v>3</v>
      </c>
      <c r="F158" s="166" t="s">
        <v>1876</v>
      </c>
      <c r="H158" s="167">
        <v>77.7</v>
      </c>
      <c r="I158" s="168"/>
      <c r="L158" s="164"/>
      <c r="M158" s="169"/>
      <c r="N158" s="170"/>
      <c r="O158" s="170"/>
      <c r="P158" s="170"/>
      <c r="Q158" s="170"/>
      <c r="R158" s="170"/>
      <c r="S158" s="170"/>
      <c r="T158" s="171"/>
      <c r="AT158" s="165" t="s">
        <v>191</v>
      </c>
      <c r="AU158" s="165" t="s">
        <v>197</v>
      </c>
      <c r="AV158" s="13" t="s">
        <v>81</v>
      </c>
      <c r="AW158" s="13" t="s">
        <v>33</v>
      </c>
      <c r="AX158" s="13" t="s">
        <v>79</v>
      </c>
      <c r="AY158" s="165" t="s">
        <v>182</v>
      </c>
    </row>
    <row r="159" spans="1:65" s="2" customFormat="1" ht="22.8">
      <c r="A159" s="34"/>
      <c r="B159" s="145"/>
      <c r="C159" s="146" t="s">
        <v>261</v>
      </c>
      <c r="D159" s="146" t="s">
        <v>184</v>
      </c>
      <c r="E159" s="147" t="s">
        <v>1877</v>
      </c>
      <c r="F159" s="148" t="s">
        <v>1878</v>
      </c>
      <c r="G159" s="149" t="s">
        <v>122</v>
      </c>
      <c r="H159" s="150">
        <v>447.088</v>
      </c>
      <c r="I159" s="151"/>
      <c r="J159" s="152">
        <f>ROUND(I159*H159,2)</f>
        <v>0</v>
      </c>
      <c r="K159" s="148" t="s">
        <v>188</v>
      </c>
      <c r="L159" s="35"/>
      <c r="M159" s="153" t="s">
        <v>3</v>
      </c>
      <c r="N159" s="154" t="s">
        <v>43</v>
      </c>
      <c r="O159" s="55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7" t="s">
        <v>189</v>
      </c>
      <c r="AT159" s="157" t="s">
        <v>184</v>
      </c>
      <c r="AU159" s="157" t="s">
        <v>197</v>
      </c>
      <c r="AY159" s="19" t="s">
        <v>182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9" t="s">
        <v>79</v>
      </c>
      <c r="BK159" s="158">
        <f>ROUND(I159*H159,2)</f>
        <v>0</v>
      </c>
      <c r="BL159" s="19" t="s">
        <v>189</v>
      </c>
      <c r="BM159" s="157" t="s">
        <v>1879</v>
      </c>
    </row>
    <row r="160" spans="1:47" s="2" customFormat="1" ht="19.2">
      <c r="A160" s="34"/>
      <c r="B160" s="35"/>
      <c r="C160" s="34"/>
      <c r="D160" s="159" t="s">
        <v>120</v>
      </c>
      <c r="E160" s="34"/>
      <c r="F160" s="160" t="s">
        <v>1878</v>
      </c>
      <c r="G160" s="34"/>
      <c r="H160" s="34"/>
      <c r="I160" s="161"/>
      <c r="J160" s="34"/>
      <c r="K160" s="34"/>
      <c r="L160" s="35"/>
      <c r="M160" s="162"/>
      <c r="N160" s="163"/>
      <c r="O160" s="55"/>
      <c r="P160" s="55"/>
      <c r="Q160" s="55"/>
      <c r="R160" s="55"/>
      <c r="S160" s="55"/>
      <c r="T160" s="56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9" t="s">
        <v>120</v>
      </c>
      <c r="AU160" s="19" t="s">
        <v>197</v>
      </c>
    </row>
    <row r="161" spans="2:51" s="13" customFormat="1" ht="12">
      <c r="B161" s="164"/>
      <c r="D161" s="159" t="s">
        <v>191</v>
      </c>
      <c r="E161" s="165" t="s">
        <v>3</v>
      </c>
      <c r="F161" s="166" t="s">
        <v>205</v>
      </c>
      <c r="H161" s="167">
        <v>447.088</v>
      </c>
      <c r="I161" s="168"/>
      <c r="L161" s="164"/>
      <c r="M161" s="169"/>
      <c r="N161" s="170"/>
      <c r="O161" s="170"/>
      <c r="P161" s="170"/>
      <c r="Q161" s="170"/>
      <c r="R161" s="170"/>
      <c r="S161" s="170"/>
      <c r="T161" s="171"/>
      <c r="AT161" s="165" t="s">
        <v>191</v>
      </c>
      <c r="AU161" s="165" t="s">
        <v>197</v>
      </c>
      <c r="AV161" s="13" t="s">
        <v>81</v>
      </c>
      <c r="AW161" s="13" t="s">
        <v>33</v>
      </c>
      <c r="AX161" s="13" t="s">
        <v>79</v>
      </c>
      <c r="AY161" s="165" t="s">
        <v>182</v>
      </c>
    </row>
    <row r="162" spans="1:65" s="2" customFormat="1" ht="22.8">
      <c r="A162" s="34"/>
      <c r="B162" s="145"/>
      <c r="C162" s="146" t="s">
        <v>266</v>
      </c>
      <c r="D162" s="146" t="s">
        <v>184</v>
      </c>
      <c r="E162" s="147" t="s">
        <v>1880</v>
      </c>
      <c r="F162" s="148" t="s">
        <v>1881</v>
      </c>
      <c r="G162" s="149" t="s">
        <v>122</v>
      </c>
      <c r="H162" s="150">
        <v>894.176</v>
      </c>
      <c r="I162" s="151"/>
      <c r="J162" s="152">
        <f>ROUND(I162*H162,2)</f>
        <v>0</v>
      </c>
      <c r="K162" s="148" t="s">
        <v>188</v>
      </c>
      <c r="L162" s="35"/>
      <c r="M162" s="153" t="s">
        <v>3</v>
      </c>
      <c r="N162" s="154" t="s">
        <v>43</v>
      </c>
      <c r="O162" s="55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7" t="s">
        <v>189</v>
      </c>
      <c r="AT162" s="157" t="s">
        <v>184</v>
      </c>
      <c r="AU162" s="157" t="s">
        <v>197</v>
      </c>
      <c r="AY162" s="19" t="s">
        <v>182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9" t="s">
        <v>79</v>
      </c>
      <c r="BK162" s="158">
        <f>ROUND(I162*H162,2)</f>
        <v>0</v>
      </c>
      <c r="BL162" s="19" t="s">
        <v>189</v>
      </c>
      <c r="BM162" s="157" t="s">
        <v>1882</v>
      </c>
    </row>
    <row r="163" spans="1:47" s="2" customFormat="1" ht="19.2">
      <c r="A163" s="34"/>
      <c r="B163" s="35"/>
      <c r="C163" s="34"/>
      <c r="D163" s="159" t="s">
        <v>120</v>
      </c>
      <c r="E163" s="34"/>
      <c r="F163" s="160" t="s">
        <v>1881</v>
      </c>
      <c r="G163" s="34"/>
      <c r="H163" s="34"/>
      <c r="I163" s="161"/>
      <c r="J163" s="34"/>
      <c r="K163" s="34"/>
      <c r="L163" s="35"/>
      <c r="M163" s="162"/>
      <c r="N163" s="163"/>
      <c r="O163" s="55"/>
      <c r="P163" s="55"/>
      <c r="Q163" s="55"/>
      <c r="R163" s="55"/>
      <c r="S163" s="55"/>
      <c r="T163" s="5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120</v>
      </c>
      <c r="AU163" s="19" t="s">
        <v>197</v>
      </c>
    </row>
    <row r="164" spans="2:51" s="15" customFormat="1" ht="12">
      <c r="B164" s="190"/>
      <c r="D164" s="159" t="s">
        <v>191</v>
      </c>
      <c r="E164" s="191" t="s">
        <v>3</v>
      </c>
      <c r="F164" s="192" t="s">
        <v>1883</v>
      </c>
      <c r="H164" s="191" t="s">
        <v>3</v>
      </c>
      <c r="I164" s="193"/>
      <c r="L164" s="190"/>
      <c r="M164" s="194"/>
      <c r="N164" s="195"/>
      <c r="O164" s="195"/>
      <c r="P164" s="195"/>
      <c r="Q164" s="195"/>
      <c r="R164" s="195"/>
      <c r="S164" s="195"/>
      <c r="T164" s="196"/>
      <c r="AT164" s="191" t="s">
        <v>191</v>
      </c>
      <c r="AU164" s="191" t="s">
        <v>197</v>
      </c>
      <c r="AV164" s="15" t="s">
        <v>79</v>
      </c>
      <c r="AW164" s="15" t="s">
        <v>33</v>
      </c>
      <c r="AX164" s="15" t="s">
        <v>72</v>
      </c>
      <c r="AY164" s="191" t="s">
        <v>182</v>
      </c>
    </row>
    <row r="165" spans="2:51" s="13" customFormat="1" ht="12">
      <c r="B165" s="164"/>
      <c r="D165" s="159" t="s">
        <v>191</v>
      </c>
      <c r="E165" s="165" t="s">
        <v>3</v>
      </c>
      <c r="F165" s="166" t="s">
        <v>1884</v>
      </c>
      <c r="H165" s="167">
        <v>478.17</v>
      </c>
      <c r="I165" s="168"/>
      <c r="L165" s="164"/>
      <c r="M165" s="169"/>
      <c r="N165" s="170"/>
      <c r="O165" s="170"/>
      <c r="P165" s="170"/>
      <c r="Q165" s="170"/>
      <c r="R165" s="170"/>
      <c r="S165" s="170"/>
      <c r="T165" s="171"/>
      <c r="AT165" s="165" t="s">
        <v>191</v>
      </c>
      <c r="AU165" s="165" t="s">
        <v>197</v>
      </c>
      <c r="AV165" s="13" t="s">
        <v>81</v>
      </c>
      <c r="AW165" s="13" t="s">
        <v>33</v>
      </c>
      <c r="AX165" s="13" t="s">
        <v>72</v>
      </c>
      <c r="AY165" s="165" t="s">
        <v>182</v>
      </c>
    </row>
    <row r="166" spans="2:51" s="13" customFormat="1" ht="12">
      <c r="B166" s="164"/>
      <c r="D166" s="159" t="s">
        <v>191</v>
      </c>
      <c r="E166" s="165" t="s">
        <v>3</v>
      </c>
      <c r="F166" s="166" t="s">
        <v>1885</v>
      </c>
      <c r="H166" s="167">
        <v>470.88</v>
      </c>
      <c r="I166" s="168"/>
      <c r="L166" s="164"/>
      <c r="M166" s="169"/>
      <c r="N166" s="170"/>
      <c r="O166" s="170"/>
      <c r="P166" s="170"/>
      <c r="Q166" s="170"/>
      <c r="R166" s="170"/>
      <c r="S166" s="170"/>
      <c r="T166" s="171"/>
      <c r="AT166" s="165" t="s">
        <v>191</v>
      </c>
      <c r="AU166" s="165" t="s">
        <v>197</v>
      </c>
      <c r="AV166" s="13" t="s">
        <v>81</v>
      </c>
      <c r="AW166" s="13" t="s">
        <v>33</v>
      </c>
      <c r="AX166" s="13" t="s">
        <v>72</v>
      </c>
      <c r="AY166" s="165" t="s">
        <v>182</v>
      </c>
    </row>
    <row r="167" spans="2:51" s="13" customFormat="1" ht="12">
      <c r="B167" s="164"/>
      <c r="D167" s="159" t="s">
        <v>191</v>
      </c>
      <c r="E167" s="165" t="s">
        <v>3</v>
      </c>
      <c r="F167" s="166" t="s">
        <v>1886</v>
      </c>
      <c r="H167" s="167">
        <v>803.79</v>
      </c>
      <c r="I167" s="168"/>
      <c r="L167" s="164"/>
      <c r="M167" s="169"/>
      <c r="N167" s="170"/>
      <c r="O167" s="170"/>
      <c r="P167" s="170"/>
      <c r="Q167" s="170"/>
      <c r="R167" s="170"/>
      <c r="S167" s="170"/>
      <c r="T167" s="171"/>
      <c r="AT167" s="165" t="s">
        <v>191</v>
      </c>
      <c r="AU167" s="165" t="s">
        <v>197</v>
      </c>
      <c r="AV167" s="13" t="s">
        <v>81</v>
      </c>
      <c r="AW167" s="13" t="s">
        <v>33</v>
      </c>
      <c r="AX167" s="13" t="s">
        <v>72</v>
      </c>
      <c r="AY167" s="165" t="s">
        <v>182</v>
      </c>
    </row>
    <row r="168" spans="2:51" s="13" customFormat="1" ht="12">
      <c r="B168" s="164"/>
      <c r="D168" s="159" t="s">
        <v>191</v>
      </c>
      <c r="E168" s="165" t="s">
        <v>3</v>
      </c>
      <c r="F168" s="166" t="s">
        <v>1887</v>
      </c>
      <c r="H168" s="167">
        <v>68.85</v>
      </c>
      <c r="I168" s="168"/>
      <c r="L168" s="164"/>
      <c r="M168" s="169"/>
      <c r="N168" s="170"/>
      <c r="O168" s="170"/>
      <c r="P168" s="170"/>
      <c r="Q168" s="170"/>
      <c r="R168" s="170"/>
      <c r="S168" s="170"/>
      <c r="T168" s="171"/>
      <c r="AT168" s="165" t="s">
        <v>191</v>
      </c>
      <c r="AU168" s="165" t="s">
        <v>197</v>
      </c>
      <c r="AV168" s="13" t="s">
        <v>81</v>
      </c>
      <c r="AW168" s="13" t="s">
        <v>33</v>
      </c>
      <c r="AX168" s="13" t="s">
        <v>72</v>
      </c>
      <c r="AY168" s="165" t="s">
        <v>182</v>
      </c>
    </row>
    <row r="169" spans="2:51" s="15" customFormat="1" ht="12">
      <c r="B169" s="190"/>
      <c r="D169" s="159" t="s">
        <v>191</v>
      </c>
      <c r="E169" s="191" t="s">
        <v>3</v>
      </c>
      <c r="F169" s="192" t="s">
        <v>1888</v>
      </c>
      <c r="H169" s="191" t="s">
        <v>3</v>
      </c>
      <c r="I169" s="193"/>
      <c r="L169" s="190"/>
      <c r="M169" s="194"/>
      <c r="N169" s="195"/>
      <c r="O169" s="195"/>
      <c r="P169" s="195"/>
      <c r="Q169" s="195"/>
      <c r="R169" s="195"/>
      <c r="S169" s="195"/>
      <c r="T169" s="196"/>
      <c r="AT169" s="191" t="s">
        <v>191</v>
      </c>
      <c r="AU169" s="191" t="s">
        <v>197</v>
      </c>
      <c r="AV169" s="15" t="s">
        <v>79</v>
      </c>
      <c r="AW169" s="15" t="s">
        <v>33</v>
      </c>
      <c r="AX169" s="15" t="s">
        <v>72</v>
      </c>
      <c r="AY169" s="191" t="s">
        <v>182</v>
      </c>
    </row>
    <row r="170" spans="2:51" s="13" customFormat="1" ht="12">
      <c r="B170" s="164"/>
      <c r="D170" s="159" t="s">
        <v>191</v>
      </c>
      <c r="E170" s="165" t="s">
        <v>3</v>
      </c>
      <c r="F170" s="166" t="s">
        <v>1889</v>
      </c>
      <c r="H170" s="167">
        <v>182</v>
      </c>
      <c r="I170" s="168"/>
      <c r="L170" s="164"/>
      <c r="M170" s="169"/>
      <c r="N170" s="170"/>
      <c r="O170" s="170"/>
      <c r="P170" s="170"/>
      <c r="Q170" s="170"/>
      <c r="R170" s="170"/>
      <c r="S170" s="170"/>
      <c r="T170" s="171"/>
      <c r="AT170" s="165" t="s">
        <v>191</v>
      </c>
      <c r="AU170" s="165" t="s">
        <v>197</v>
      </c>
      <c r="AV170" s="13" t="s">
        <v>81</v>
      </c>
      <c r="AW170" s="13" t="s">
        <v>33</v>
      </c>
      <c r="AX170" s="13" t="s">
        <v>72</v>
      </c>
      <c r="AY170" s="165" t="s">
        <v>182</v>
      </c>
    </row>
    <row r="171" spans="2:51" s="15" customFormat="1" ht="12">
      <c r="B171" s="190"/>
      <c r="D171" s="159" t="s">
        <v>191</v>
      </c>
      <c r="E171" s="191" t="s">
        <v>3</v>
      </c>
      <c r="F171" s="192" t="s">
        <v>1890</v>
      </c>
      <c r="H171" s="191" t="s">
        <v>3</v>
      </c>
      <c r="I171" s="193"/>
      <c r="L171" s="190"/>
      <c r="M171" s="194"/>
      <c r="N171" s="195"/>
      <c r="O171" s="195"/>
      <c r="P171" s="195"/>
      <c r="Q171" s="195"/>
      <c r="R171" s="195"/>
      <c r="S171" s="195"/>
      <c r="T171" s="196"/>
      <c r="AT171" s="191" t="s">
        <v>191</v>
      </c>
      <c r="AU171" s="191" t="s">
        <v>197</v>
      </c>
      <c r="AV171" s="15" t="s">
        <v>79</v>
      </c>
      <c r="AW171" s="15" t="s">
        <v>33</v>
      </c>
      <c r="AX171" s="15" t="s">
        <v>72</v>
      </c>
      <c r="AY171" s="191" t="s">
        <v>182</v>
      </c>
    </row>
    <row r="172" spans="2:51" s="13" customFormat="1" ht="12">
      <c r="B172" s="164"/>
      <c r="D172" s="159" t="s">
        <v>191</v>
      </c>
      <c r="E172" s="165" t="s">
        <v>3</v>
      </c>
      <c r="F172" s="166" t="s">
        <v>1891</v>
      </c>
      <c r="H172" s="167">
        <v>-481.656</v>
      </c>
      <c r="I172" s="168"/>
      <c r="L172" s="164"/>
      <c r="M172" s="169"/>
      <c r="N172" s="170"/>
      <c r="O172" s="170"/>
      <c r="P172" s="170"/>
      <c r="Q172" s="170"/>
      <c r="R172" s="170"/>
      <c r="S172" s="170"/>
      <c r="T172" s="171"/>
      <c r="AT172" s="165" t="s">
        <v>191</v>
      </c>
      <c r="AU172" s="165" t="s">
        <v>197</v>
      </c>
      <c r="AV172" s="13" t="s">
        <v>81</v>
      </c>
      <c r="AW172" s="13" t="s">
        <v>33</v>
      </c>
      <c r="AX172" s="13" t="s">
        <v>72</v>
      </c>
      <c r="AY172" s="165" t="s">
        <v>182</v>
      </c>
    </row>
    <row r="173" spans="2:51" s="13" customFormat="1" ht="12">
      <c r="B173" s="164"/>
      <c r="D173" s="159" t="s">
        <v>191</v>
      </c>
      <c r="E173" s="165" t="s">
        <v>3</v>
      </c>
      <c r="F173" s="166" t="s">
        <v>1892</v>
      </c>
      <c r="H173" s="167">
        <v>-13.8</v>
      </c>
      <c r="I173" s="168"/>
      <c r="L173" s="164"/>
      <c r="M173" s="169"/>
      <c r="N173" s="170"/>
      <c r="O173" s="170"/>
      <c r="P173" s="170"/>
      <c r="Q173" s="170"/>
      <c r="R173" s="170"/>
      <c r="S173" s="170"/>
      <c r="T173" s="171"/>
      <c r="AT173" s="165" t="s">
        <v>191</v>
      </c>
      <c r="AU173" s="165" t="s">
        <v>197</v>
      </c>
      <c r="AV173" s="13" t="s">
        <v>81</v>
      </c>
      <c r="AW173" s="13" t="s">
        <v>33</v>
      </c>
      <c r="AX173" s="13" t="s">
        <v>72</v>
      </c>
      <c r="AY173" s="165" t="s">
        <v>182</v>
      </c>
    </row>
    <row r="174" spans="2:51" s="13" customFormat="1" ht="12">
      <c r="B174" s="164"/>
      <c r="D174" s="159" t="s">
        <v>191</v>
      </c>
      <c r="E174" s="165" t="s">
        <v>3</v>
      </c>
      <c r="F174" s="166" t="s">
        <v>1893</v>
      </c>
      <c r="H174" s="167">
        <v>-3.48</v>
      </c>
      <c r="I174" s="168"/>
      <c r="L174" s="164"/>
      <c r="M174" s="169"/>
      <c r="N174" s="170"/>
      <c r="O174" s="170"/>
      <c r="P174" s="170"/>
      <c r="Q174" s="170"/>
      <c r="R174" s="170"/>
      <c r="S174" s="170"/>
      <c r="T174" s="171"/>
      <c r="AT174" s="165" t="s">
        <v>191</v>
      </c>
      <c r="AU174" s="165" t="s">
        <v>197</v>
      </c>
      <c r="AV174" s="13" t="s">
        <v>81</v>
      </c>
      <c r="AW174" s="13" t="s">
        <v>33</v>
      </c>
      <c r="AX174" s="13" t="s">
        <v>72</v>
      </c>
      <c r="AY174" s="165" t="s">
        <v>182</v>
      </c>
    </row>
    <row r="175" spans="2:51" s="13" customFormat="1" ht="12">
      <c r="B175" s="164"/>
      <c r="D175" s="159" t="s">
        <v>191</v>
      </c>
      <c r="E175" s="165" t="s">
        <v>3</v>
      </c>
      <c r="F175" s="166" t="s">
        <v>1894</v>
      </c>
      <c r="H175" s="167">
        <v>-0.72</v>
      </c>
      <c r="I175" s="168"/>
      <c r="L175" s="164"/>
      <c r="M175" s="169"/>
      <c r="N175" s="170"/>
      <c r="O175" s="170"/>
      <c r="P175" s="170"/>
      <c r="Q175" s="170"/>
      <c r="R175" s="170"/>
      <c r="S175" s="170"/>
      <c r="T175" s="171"/>
      <c r="AT175" s="165" t="s">
        <v>191</v>
      </c>
      <c r="AU175" s="165" t="s">
        <v>197</v>
      </c>
      <c r="AV175" s="13" t="s">
        <v>81</v>
      </c>
      <c r="AW175" s="13" t="s">
        <v>33</v>
      </c>
      <c r="AX175" s="13" t="s">
        <v>72</v>
      </c>
      <c r="AY175" s="165" t="s">
        <v>182</v>
      </c>
    </row>
    <row r="176" spans="2:51" s="13" customFormat="1" ht="12">
      <c r="B176" s="164"/>
      <c r="D176" s="159" t="s">
        <v>191</v>
      </c>
      <c r="E176" s="165" t="s">
        <v>3</v>
      </c>
      <c r="F176" s="166" t="s">
        <v>1895</v>
      </c>
      <c r="H176" s="167">
        <v>-13.74</v>
      </c>
      <c r="I176" s="168"/>
      <c r="L176" s="164"/>
      <c r="M176" s="169"/>
      <c r="N176" s="170"/>
      <c r="O176" s="170"/>
      <c r="P176" s="170"/>
      <c r="Q176" s="170"/>
      <c r="R176" s="170"/>
      <c r="S176" s="170"/>
      <c r="T176" s="171"/>
      <c r="AT176" s="165" t="s">
        <v>191</v>
      </c>
      <c r="AU176" s="165" t="s">
        <v>197</v>
      </c>
      <c r="AV176" s="13" t="s">
        <v>81</v>
      </c>
      <c r="AW176" s="13" t="s">
        <v>33</v>
      </c>
      <c r="AX176" s="13" t="s">
        <v>72</v>
      </c>
      <c r="AY176" s="165" t="s">
        <v>182</v>
      </c>
    </row>
    <row r="177" spans="2:51" s="14" customFormat="1" ht="12">
      <c r="B177" s="172"/>
      <c r="D177" s="159" t="s">
        <v>191</v>
      </c>
      <c r="E177" s="173" t="s">
        <v>49</v>
      </c>
      <c r="F177" s="174" t="s">
        <v>211</v>
      </c>
      <c r="H177" s="175">
        <v>1490.294</v>
      </c>
      <c r="I177" s="176"/>
      <c r="L177" s="172"/>
      <c r="M177" s="177"/>
      <c r="N177" s="178"/>
      <c r="O177" s="178"/>
      <c r="P177" s="178"/>
      <c r="Q177" s="178"/>
      <c r="R177" s="178"/>
      <c r="S177" s="178"/>
      <c r="T177" s="179"/>
      <c r="AT177" s="173" t="s">
        <v>191</v>
      </c>
      <c r="AU177" s="173" t="s">
        <v>197</v>
      </c>
      <c r="AV177" s="14" t="s">
        <v>189</v>
      </c>
      <c r="AW177" s="14" t="s">
        <v>33</v>
      </c>
      <c r="AX177" s="14" t="s">
        <v>72</v>
      </c>
      <c r="AY177" s="173" t="s">
        <v>182</v>
      </c>
    </row>
    <row r="178" spans="2:51" s="13" customFormat="1" ht="12">
      <c r="B178" s="164"/>
      <c r="D178" s="159" t="s">
        <v>191</v>
      </c>
      <c r="E178" s="165" t="s">
        <v>3</v>
      </c>
      <c r="F178" s="166" t="s">
        <v>212</v>
      </c>
      <c r="H178" s="167">
        <v>894.176</v>
      </c>
      <c r="I178" s="168"/>
      <c r="L178" s="164"/>
      <c r="M178" s="169"/>
      <c r="N178" s="170"/>
      <c r="O178" s="170"/>
      <c r="P178" s="170"/>
      <c r="Q178" s="170"/>
      <c r="R178" s="170"/>
      <c r="S178" s="170"/>
      <c r="T178" s="171"/>
      <c r="AT178" s="165" t="s">
        <v>191</v>
      </c>
      <c r="AU178" s="165" t="s">
        <v>197</v>
      </c>
      <c r="AV178" s="13" t="s">
        <v>81</v>
      </c>
      <c r="AW178" s="13" t="s">
        <v>33</v>
      </c>
      <c r="AX178" s="13" t="s">
        <v>79</v>
      </c>
      <c r="AY178" s="165" t="s">
        <v>182</v>
      </c>
    </row>
    <row r="179" spans="1:65" s="2" customFormat="1" ht="22.8">
      <c r="A179" s="34"/>
      <c r="B179" s="145"/>
      <c r="C179" s="146" t="s">
        <v>270</v>
      </c>
      <c r="D179" s="146" t="s">
        <v>184</v>
      </c>
      <c r="E179" s="147" t="s">
        <v>1298</v>
      </c>
      <c r="F179" s="148" t="s">
        <v>1299</v>
      </c>
      <c r="G179" s="149" t="s">
        <v>122</v>
      </c>
      <c r="H179" s="150">
        <v>894.176</v>
      </c>
      <c r="I179" s="151"/>
      <c r="J179" s="152">
        <f>ROUND(I179*H179,2)</f>
        <v>0</v>
      </c>
      <c r="K179" s="148" t="s">
        <v>188</v>
      </c>
      <c r="L179" s="35"/>
      <c r="M179" s="153" t="s">
        <v>3</v>
      </c>
      <c r="N179" s="154" t="s">
        <v>43</v>
      </c>
      <c r="O179" s="55"/>
      <c r="P179" s="155">
        <f>O179*H179</f>
        <v>0</v>
      </c>
      <c r="Q179" s="155">
        <v>0</v>
      </c>
      <c r="R179" s="155">
        <f>Q179*H179</f>
        <v>0</v>
      </c>
      <c r="S179" s="155">
        <v>0</v>
      </c>
      <c r="T179" s="15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7" t="s">
        <v>189</v>
      </c>
      <c r="AT179" s="157" t="s">
        <v>184</v>
      </c>
      <c r="AU179" s="157" t="s">
        <v>197</v>
      </c>
      <c r="AY179" s="19" t="s">
        <v>182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9" t="s">
        <v>79</v>
      </c>
      <c r="BK179" s="158">
        <f>ROUND(I179*H179,2)</f>
        <v>0</v>
      </c>
      <c r="BL179" s="19" t="s">
        <v>189</v>
      </c>
      <c r="BM179" s="157" t="s">
        <v>1896</v>
      </c>
    </row>
    <row r="180" spans="1:47" s="2" customFormat="1" ht="19.2">
      <c r="A180" s="34"/>
      <c r="B180" s="35"/>
      <c r="C180" s="34"/>
      <c r="D180" s="159" t="s">
        <v>120</v>
      </c>
      <c r="E180" s="34"/>
      <c r="F180" s="160" t="s">
        <v>1299</v>
      </c>
      <c r="G180" s="34"/>
      <c r="H180" s="34"/>
      <c r="I180" s="161"/>
      <c r="J180" s="34"/>
      <c r="K180" s="34"/>
      <c r="L180" s="35"/>
      <c r="M180" s="162"/>
      <c r="N180" s="163"/>
      <c r="O180" s="55"/>
      <c r="P180" s="55"/>
      <c r="Q180" s="55"/>
      <c r="R180" s="55"/>
      <c r="S180" s="55"/>
      <c r="T180" s="56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120</v>
      </c>
      <c r="AU180" s="19" t="s">
        <v>197</v>
      </c>
    </row>
    <row r="181" spans="1:65" s="2" customFormat="1" ht="22.8">
      <c r="A181" s="34"/>
      <c r="B181" s="145"/>
      <c r="C181" s="146" t="s">
        <v>277</v>
      </c>
      <c r="D181" s="146" t="s">
        <v>184</v>
      </c>
      <c r="E181" s="147" t="s">
        <v>1301</v>
      </c>
      <c r="F181" s="148" t="s">
        <v>1302</v>
      </c>
      <c r="G181" s="149" t="s">
        <v>122</v>
      </c>
      <c r="H181" s="150">
        <v>149.029</v>
      </c>
      <c r="I181" s="151"/>
      <c r="J181" s="152">
        <f>ROUND(I181*H181,2)</f>
        <v>0</v>
      </c>
      <c r="K181" s="148" t="s">
        <v>188</v>
      </c>
      <c r="L181" s="35"/>
      <c r="M181" s="153" t="s">
        <v>3</v>
      </c>
      <c r="N181" s="154" t="s">
        <v>43</v>
      </c>
      <c r="O181" s="55"/>
      <c r="P181" s="155">
        <f>O181*H181</f>
        <v>0</v>
      </c>
      <c r="Q181" s="155">
        <v>0.0103</v>
      </c>
      <c r="R181" s="155">
        <f>Q181*H181</f>
        <v>1.5349987</v>
      </c>
      <c r="S181" s="155">
        <v>0</v>
      </c>
      <c r="T181" s="15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7" t="s">
        <v>189</v>
      </c>
      <c r="AT181" s="157" t="s">
        <v>184</v>
      </c>
      <c r="AU181" s="157" t="s">
        <v>197</v>
      </c>
      <c r="AY181" s="19" t="s">
        <v>182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9" t="s">
        <v>79</v>
      </c>
      <c r="BK181" s="158">
        <f>ROUND(I181*H181,2)</f>
        <v>0</v>
      </c>
      <c r="BL181" s="19" t="s">
        <v>189</v>
      </c>
      <c r="BM181" s="157" t="s">
        <v>1897</v>
      </c>
    </row>
    <row r="182" spans="1:47" s="2" customFormat="1" ht="19.2">
      <c r="A182" s="34"/>
      <c r="B182" s="35"/>
      <c r="C182" s="34"/>
      <c r="D182" s="159" t="s">
        <v>120</v>
      </c>
      <c r="E182" s="34"/>
      <c r="F182" s="160" t="s">
        <v>1302</v>
      </c>
      <c r="G182" s="34"/>
      <c r="H182" s="34"/>
      <c r="I182" s="161"/>
      <c r="J182" s="34"/>
      <c r="K182" s="34"/>
      <c r="L182" s="35"/>
      <c r="M182" s="162"/>
      <c r="N182" s="163"/>
      <c r="O182" s="55"/>
      <c r="P182" s="55"/>
      <c r="Q182" s="55"/>
      <c r="R182" s="55"/>
      <c r="S182" s="55"/>
      <c r="T182" s="56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9" t="s">
        <v>120</v>
      </c>
      <c r="AU182" s="19" t="s">
        <v>197</v>
      </c>
    </row>
    <row r="183" spans="2:51" s="13" customFormat="1" ht="12">
      <c r="B183" s="164"/>
      <c r="D183" s="159" t="s">
        <v>191</v>
      </c>
      <c r="E183" s="165" t="s">
        <v>3</v>
      </c>
      <c r="F183" s="166" t="s">
        <v>217</v>
      </c>
      <c r="H183" s="167">
        <v>149.029</v>
      </c>
      <c r="I183" s="168"/>
      <c r="L183" s="164"/>
      <c r="M183" s="169"/>
      <c r="N183" s="170"/>
      <c r="O183" s="170"/>
      <c r="P183" s="170"/>
      <c r="Q183" s="170"/>
      <c r="R183" s="170"/>
      <c r="S183" s="170"/>
      <c r="T183" s="171"/>
      <c r="AT183" s="165" t="s">
        <v>191</v>
      </c>
      <c r="AU183" s="165" t="s">
        <v>197</v>
      </c>
      <c r="AV183" s="13" t="s">
        <v>81</v>
      </c>
      <c r="AW183" s="13" t="s">
        <v>33</v>
      </c>
      <c r="AX183" s="13" t="s">
        <v>79</v>
      </c>
      <c r="AY183" s="165" t="s">
        <v>182</v>
      </c>
    </row>
    <row r="184" spans="1:65" s="2" customFormat="1" ht="22.8">
      <c r="A184" s="34"/>
      <c r="B184" s="145"/>
      <c r="C184" s="146" t="s">
        <v>281</v>
      </c>
      <c r="D184" s="146" t="s">
        <v>184</v>
      </c>
      <c r="E184" s="147" t="s">
        <v>1304</v>
      </c>
      <c r="F184" s="148" t="s">
        <v>1305</v>
      </c>
      <c r="G184" s="149" t="s">
        <v>113</v>
      </c>
      <c r="H184" s="150">
        <v>2982.6</v>
      </c>
      <c r="I184" s="151"/>
      <c r="J184" s="152">
        <f>ROUND(I184*H184,2)</f>
        <v>0</v>
      </c>
      <c r="K184" s="148" t="s">
        <v>188</v>
      </c>
      <c r="L184" s="35"/>
      <c r="M184" s="153" t="s">
        <v>3</v>
      </c>
      <c r="N184" s="154" t="s">
        <v>43</v>
      </c>
      <c r="O184" s="55"/>
      <c r="P184" s="155">
        <f>O184*H184</f>
        <v>0</v>
      </c>
      <c r="Q184" s="155">
        <v>0.00084</v>
      </c>
      <c r="R184" s="155">
        <f>Q184*H184</f>
        <v>2.505384</v>
      </c>
      <c r="S184" s="155">
        <v>0</v>
      </c>
      <c r="T184" s="15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7" t="s">
        <v>189</v>
      </c>
      <c r="AT184" s="157" t="s">
        <v>184</v>
      </c>
      <c r="AU184" s="157" t="s">
        <v>197</v>
      </c>
      <c r="AY184" s="19" t="s">
        <v>182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9" t="s">
        <v>79</v>
      </c>
      <c r="BK184" s="158">
        <f>ROUND(I184*H184,2)</f>
        <v>0</v>
      </c>
      <c r="BL184" s="19" t="s">
        <v>189</v>
      </c>
      <c r="BM184" s="157" t="s">
        <v>1898</v>
      </c>
    </row>
    <row r="185" spans="1:47" s="2" customFormat="1" ht="19.2">
      <c r="A185" s="34"/>
      <c r="B185" s="35"/>
      <c r="C185" s="34"/>
      <c r="D185" s="159" t="s">
        <v>120</v>
      </c>
      <c r="E185" s="34"/>
      <c r="F185" s="160" t="s">
        <v>1305</v>
      </c>
      <c r="G185" s="34"/>
      <c r="H185" s="34"/>
      <c r="I185" s="161"/>
      <c r="J185" s="34"/>
      <c r="K185" s="34"/>
      <c r="L185" s="35"/>
      <c r="M185" s="162"/>
      <c r="N185" s="163"/>
      <c r="O185" s="55"/>
      <c r="P185" s="55"/>
      <c r="Q185" s="55"/>
      <c r="R185" s="55"/>
      <c r="S185" s="55"/>
      <c r="T185" s="56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9" t="s">
        <v>120</v>
      </c>
      <c r="AU185" s="19" t="s">
        <v>197</v>
      </c>
    </row>
    <row r="186" spans="2:51" s="15" customFormat="1" ht="12">
      <c r="B186" s="190"/>
      <c r="D186" s="159" t="s">
        <v>191</v>
      </c>
      <c r="E186" s="191" t="s">
        <v>3</v>
      </c>
      <c r="F186" s="192" t="s">
        <v>1883</v>
      </c>
      <c r="H186" s="191" t="s">
        <v>3</v>
      </c>
      <c r="I186" s="193"/>
      <c r="L186" s="190"/>
      <c r="M186" s="194"/>
      <c r="N186" s="195"/>
      <c r="O186" s="195"/>
      <c r="P186" s="195"/>
      <c r="Q186" s="195"/>
      <c r="R186" s="195"/>
      <c r="S186" s="195"/>
      <c r="T186" s="196"/>
      <c r="AT186" s="191" t="s">
        <v>191</v>
      </c>
      <c r="AU186" s="191" t="s">
        <v>197</v>
      </c>
      <c r="AV186" s="15" t="s">
        <v>79</v>
      </c>
      <c r="AW186" s="15" t="s">
        <v>33</v>
      </c>
      <c r="AX186" s="15" t="s">
        <v>72</v>
      </c>
      <c r="AY186" s="191" t="s">
        <v>182</v>
      </c>
    </row>
    <row r="187" spans="2:51" s="13" customFormat="1" ht="12">
      <c r="B187" s="164"/>
      <c r="D187" s="159" t="s">
        <v>191</v>
      </c>
      <c r="E187" s="165" t="s">
        <v>3</v>
      </c>
      <c r="F187" s="166" t="s">
        <v>1899</v>
      </c>
      <c r="H187" s="167">
        <v>869.4</v>
      </c>
      <c r="I187" s="168"/>
      <c r="L187" s="164"/>
      <c r="M187" s="169"/>
      <c r="N187" s="170"/>
      <c r="O187" s="170"/>
      <c r="P187" s="170"/>
      <c r="Q187" s="170"/>
      <c r="R187" s="170"/>
      <c r="S187" s="170"/>
      <c r="T187" s="171"/>
      <c r="AT187" s="165" t="s">
        <v>191</v>
      </c>
      <c r="AU187" s="165" t="s">
        <v>197</v>
      </c>
      <c r="AV187" s="13" t="s">
        <v>81</v>
      </c>
      <c r="AW187" s="13" t="s">
        <v>33</v>
      </c>
      <c r="AX187" s="13" t="s">
        <v>72</v>
      </c>
      <c r="AY187" s="165" t="s">
        <v>182</v>
      </c>
    </row>
    <row r="188" spans="2:51" s="13" customFormat="1" ht="12">
      <c r="B188" s="164"/>
      <c r="D188" s="159" t="s">
        <v>191</v>
      </c>
      <c r="E188" s="165" t="s">
        <v>3</v>
      </c>
      <c r="F188" s="166" t="s">
        <v>1900</v>
      </c>
      <c r="H188" s="167">
        <v>784.8</v>
      </c>
      <c r="I188" s="168"/>
      <c r="L188" s="164"/>
      <c r="M188" s="169"/>
      <c r="N188" s="170"/>
      <c r="O188" s="170"/>
      <c r="P188" s="170"/>
      <c r="Q188" s="170"/>
      <c r="R188" s="170"/>
      <c r="S188" s="170"/>
      <c r="T188" s="171"/>
      <c r="AT188" s="165" t="s">
        <v>191</v>
      </c>
      <c r="AU188" s="165" t="s">
        <v>197</v>
      </c>
      <c r="AV188" s="13" t="s">
        <v>81</v>
      </c>
      <c r="AW188" s="13" t="s">
        <v>33</v>
      </c>
      <c r="AX188" s="13" t="s">
        <v>72</v>
      </c>
      <c r="AY188" s="165" t="s">
        <v>182</v>
      </c>
    </row>
    <row r="189" spans="2:51" s="13" customFormat="1" ht="12">
      <c r="B189" s="164"/>
      <c r="D189" s="159" t="s">
        <v>191</v>
      </c>
      <c r="E189" s="165" t="s">
        <v>3</v>
      </c>
      <c r="F189" s="166" t="s">
        <v>1901</v>
      </c>
      <c r="H189" s="167">
        <v>1236.6</v>
      </c>
      <c r="I189" s="168"/>
      <c r="L189" s="164"/>
      <c r="M189" s="169"/>
      <c r="N189" s="170"/>
      <c r="O189" s="170"/>
      <c r="P189" s="170"/>
      <c r="Q189" s="170"/>
      <c r="R189" s="170"/>
      <c r="S189" s="170"/>
      <c r="T189" s="171"/>
      <c r="AT189" s="165" t="s">
        <v>191</v>
      </c>
      <c r="AU189" s="165" t="s">
        <v>197</v>
      </c>
      <c r="AV189" s="13" t="s">
        <v>81</v>
      </c>
      <c r="AW189" s="13" t="s">
        <v>33</v>
      </c>
      <c r="AX189" s="13" t="s">
        <v>72</v>
      </c>
      <c r="AY189" s="165" t="s">
        <v>182</v>
      </c>
    </row>
    <row r="190" spans="2:51" s="13" customFormat="1" ht="12">
      <c r="B190" s="164"/>
      <c r="D190" s="159" t="s">
        <v>191</v>
      </c>
      <c r="E190" s="165" t="s">
        <v>3</v>
      </c>
      <c r="F190" s="166" t="s">
        <v>1902</v>
      </c>
      <c r="H190" s="167">
        <v>91.8</v>
      </c>
      <c r="I190" s="168"/>
      <c r="L190" s="164"/>
      <c r="M190" s="169"/>
      <c r="N190" s="170"/>
      <c r="O190" s="170"/>
      <c r="P190" s="170"/>
      <c r="Q190" s="170"/>
      <c r="R190" s="170"/>
      <c r="S190" s="170"/>
      <c r="T190" s="171"/>
      <c r="AT190" s="165" t="s">
        <v>191</v>
      </c>
      <c r="AU190" s="165" t="s">
        <v>197</v>
      </c>
      <c r="AV190" s="13" t="s">
        <v>81</v>
      </c>
      <c r="AW190" s="13" t="s">
        <v>33</v>
      </c>
      <c r="AX190" s="13" t="s">
        <v>72</v>
      </c>
      <c r="AY190" s="165" t="s">
        <v>182</v>
      </c>
    </row>
    <row r="191" spans="2:51" s="14" customFormat="1" ht="12">
      <c r="B191" s="172"/>
      <c r="D191" s="159" t="s">
        <v>191</v>
      </c>
      <c r="E191" s="173" t="s">
        <v>3</v>
      </c>
      <c r="F191" s="174" t="s">
        <v>211</v>
      </c>
      <c r="H191" s="175">
        <v>2982.6</v>
      </c>
      <c r="I191" s="176"/>
      <c r="L191" s="172"/>
      <c r="M191" s="177"/>
      <c r="N191" s="178"/>
      <c r="O191" s="178"/>
      <c r="P191" s="178"/>
      <c r="Q191" s="178"/>
      <c r="R191" s="178"/>
      <c r="S191" s="178"/>
      <c r="T191" s="179"/>
      <c r="AT191" s="173" t="s">
        <v>191</v>
      </c>
      <c r="AU191" s="173" t="s">
        <v>197</v>
      </c>
      <c r="AV191" s="14" t="s">
        <v>189</v>
      </c>
      <c r="AW191" s="14" t="s">
        <v>33</v>
      </c>
      <c r="AX191" s="14" t="s">
        <v>79</v>
      </c>
      <c r="AY191" s="173" t="s">
        <v>182</v>
      </c>
    </row>
    <row r="192" spans="1:65" s="2" customFormat="1" ht="22.8">
      <c r="A192" s="34"/>
      <c r="B192" s="145"/>
      <c r="C192" s="146" t="s">
        <v>8</v>
      </c>
      <c r="D192" s="146" t="s">
        <v>184</v>
      </c>
      <c r="E192" s="147" t="s">
        <v>1308</v>
      </c>
      <c r="F192" s="148" t="s">
        <v>1309</v>
      </c>
      <c r="G192" s="149" t="s">
        <v>113</v>
      </c>
      <c r="H192" s="150">
        <v>2982.6</v>
      </c>
      <c r="I192" s="151"/>
      <c r="J192" s="152">
        <f>ROUND(I192*H192,2)</f>
        <v>0</v>
      </c>
      <c r="K192" s="148" t="s">
        <v>188</v>
      </c>
      <c r="L192" s="35"/>
      <c r="M192" s="153" t="s">
        <v>3</v>
      </c>
      <c r="N192" s="154" t="s">
        <v>43</v>
      </c>
      <c r="O192" s="55"/>
      <c r="P192" s="155">
        <f>O192*H192</f>
        <v>0</v>
      </c>
      <c r="Q192" s="155">
        <v>0</v>
      </c>
      <c r="R192" s="155">
        <f>Q192*H192</f>
        <v>0</v>
      </c>
      <c r="S192" s="155">
        <v>0</v>
      </c>
      <c r="T192" s="15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7" t="s">
        <v>189</v>
      </c>
      <c r="AT192" s="157" t="s">
        <v>184</v>
      </c>
      <c r="AU192" s="157" t="s">
        <v>197</v>
      </c>
      <c r="AY192" s="19" t="s">
        <v>182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9" t="s">
        <v>79</v>
      </c>
      <c r="BK192" s="158">
        <f>ROUND(I192*H192,2)</f>
        <v>0</v>
      </c>
      <c r="BL192" s="19" t="s">
        <v>189</v>
      </c>
      <c r="BM192" s="157" t="s">
        <v>1903</v>
      </c>
    </row>
    <row r="193" spans="1:47" s="2" customFormat="1" ht="19.2">
      <c r="A193" s="34"/>
      <c r="B193" s="35"/>
      <c r="C193" s="34"/>
      <c r="D193" s="159" t="s">
        <v>120</v>
      </c>
      <c r="E193" s="34"/>
      <c r="F193" s="160" t="s">
        <v>1309</v>
      </c>
      <c r="G193" s="34"/>
      <c r="H193" s="34"/>
      <c r="I193" s="161"/>
      <c r="J193" s="34"/>
      <c r="K193" s="34"/>
      <c r="L193" s="35"/>
      <c r="M193" s="162"/>
      <c r="N193" s="163"/>
      <c r="O193" s="55"/>
      <c r="P193" s="55"/>
      <c r="Q193" s="55"/>
      <c r="R193" s="55"/>
      <c r="S193" s="55"/>
      <c r="T193" s="56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9" t="s">
        <v>120</v>
      </c>
      <c r="AU193" s="19" t="s">
        <v>197</v>
      </c>
    </row>
    <row r="194" spans="1:65" s="2" customFormat="1" ht="33" customHeight="1">
      <c r="A194" s="34"/>
      <c r="B194" s="145"/>
      <c r="C194" s="146" t="s">
        <v>294</v>
      </c>
      <c r="D194" s="146" t="s">
        <v>184</v>
      </c>
      <c r="E194" s="147" t="s">
        <v>1311</v>
      </c>
      <c r="F194" s="148" t="s">
        <v>1312</v>
      </c>
      <c r="G194" s="149" t="s">
        <v>122</v>
      </c>
      <c r="H194" s="150">
        <v>1341.265</v>
      </c>
      <c r="I194" s="151"/>
      <c r="J194" s="152">
        <f>ROUND(I194*H194,2)</f>
        <v>0</v>
      </c>
      <c r="K194" s="148" t="s">
        <v>188</v>
      </c>
      <c r="L194" s="35"/>
      <c r="M194" s="153" t="s">
        <v>3</v>
      </c>
      <c r="N194" s="154" t="s">
        <v>43</v>
      </c>
      <c r="O194" s="55"/>
      <c r="P194" s="155">
        <f>O194*H194</f>
        <v>0</v>
      </c>
      <c r="Q194" s="155">
        <v>0</v>
      </c>
      <c r="R194" s="155">
        <f>Q194*H194</f>
        <v>0</v>
      </c>
      <c r="S194" s="155">
        <v>0</v>
      </c>
      <c r="T194" s="15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7" t="s">
        <v>189</v>
      </c>
      <c r="AT194" s="157" t="s">
        <v>184</v>
      </c>
      <c r="AU194" s="157" t="s">
        <v>197</v>
      </c>
      <c r="AY194" s="19" t="s">
        <v>182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9" t="s">
        <v>79</v>
      </c>
      <c r="BK194" s="158">
        <f>ROUND(I194*H194,2)</f>
        <v>0</v>
      </c>
      <c r="BL194" s="19" t="s">
        <v>189</v>
      </c>
      <c r="BM194" s="157" t="s">
        <v>1904</v>
      </c>
    </row>
    <row r="195" spans="1:47" s="2" customFormat="1" ht="19.2">
      <c r="A195" s="34"/>
      <c r="B195" s="35"/>
      <c r="C195" s="34"/>
      <c r="D195" s="159" t="s">
        <v>120</v>
      </c>
      <c r="E195" s="34"/>
      <c r="F195" s="160" t="s">
        <v>1312</v>
      </c>
      <c r="G195" s="34"/>
      <c r="H195" s="34"/>
      <c r="I195" s="161"/>
      <c r="J195" s="34"/>
      <c r="K195" s="34"/>
      <c r="L195" s="35"/>
      <c r="M195" s="162"/>
      <c r="N195" s="163"/>
      <c r="O195" s="55"/>
      <c r="P195" s="55"/>
      <c r="Q195" s="55"/>
      <c r="R195" s="55"/>
      <c r="S195" s="55"/>
      <c r="T195" s="5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120</v>
      </c>
      <c r="AU195" s="19" t="s">
        <v>197</v>
      </c>
    </row>
    <row r="196" spans="2:51" s="13" customFormat="1" ht="12">
      <c r="B196" s="164"/>
      <c r="D196" s="159" t="s">
        <v>191</v>
      </c>
      <c r="E196" s="165" t="s">
        <v>3</v>
      </c>
      <c r="F196" s="166" t="s">
        <v>265</v>
      </c>
      <c r="H196" s="167">
        <v>1341.265</v>
      </c>
      <c r="I196" s="168"/>
      <c r="L196" s="164"/>
      <c r="M196" s="169"/>
      <c r="N196" s="170"/>
      <c r="O196" s="170"/>
      <c r="P196" s="170"/>
      <c r="Q196" s="170"/>
      <c r="R196" s="170"/>
      <c r="S196" s="170"/>
      <c r="T196" s="171"/>
      <c r="AT196" s="165" t="s">
        <v>191</v>
      </c>
      <c r="AU196" s="165" t="s">
        <v>197</v>
      </c>
      <c r="AV196" s="13" t="s">
        <v>81</v>
      </c>
      <c r="AW196" s="13" t="s">
        <v>33</v>
      </c>
      <c r="AX196" s="13" t="s">
        <v>79</v>
      </c>
      <c r="AY196" s="165" t="s">
        <v>182</v>
      </c>
    </row>
    <row r="197" spans="1:65" s="2" customFormat="1" ht="33" customHeight="1">
      <c r="A197" s="34"/>
      <c r="B197" s="145"/>
      <c r="C197" s="146" t="s">
        <v>299</v>
      </c>
      <c r="D197" s="146" t="s">
        <v>184</v>
      </c>
      <c r="E197" s="147" t="s">
        <v>1314</v>
      </c>
      <c r="F197" s="148" t="s">
        <v>1315</v>
      </c>
      <c r="G197" s="149" t="s">
        <v>122</v>
      </c>
      <c r="H197" s="150">
        <v>149.029</v>
      </c>
      <c r="I197" s="151"/>
      <c r="J197" s="152">
        <f>ROUND(I197*H197,2)</f>
        <v>0</v>
      </c>
      <c r="K197" s="148" t="s">
        <v>188</v>
      </c>
      <c r="L197" s="35"/>
      <c r="M197" s="153" t="s">
        <v>3</v>
      </c>
      <c r="N197" s="154" t="s">
        <v>43</v>
      </c>
      <c r="O197" s="55"/>
      <c r="P197" s="155">
        <f>O197*H197</f>
        <v>0</v>
      </c>
      <c r="Q197" s="155">
        <v>0</v>
      </c>
      <c r="R197" s="155">
        <f>Q197*H197</f>
        <v>0</v>
      </c>
      <c r="S197" s="155">
        <v>0</v>
      </c>
      <c r="T197" s="15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7" t="s">
        <v>189</v>
      </c>
      <c r="AT197" s="157" t="s">
        <v>184</v>
      </c>
      <c r="AU197" s="157" t="s">
        <v>197</v>
      </c>
      <c r="AY197" s="19" t="s">
        <v>182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9" t="s">
        <v>79</v>
      </c>
      <c r="BK197" s="158">
        <f>ROUND(I197*H197,2)</f>
        <v>0</v>
      </c>
      <c r="BL197" s="19" t="s">
        <v>189</v>
      </c>
      <c r="BM197" s="157" t="s">
        <v>1905</v>
      </c>
    </row>
    <row r="198" spans="1:47" s="2" customFormat="1" ht="19.2">
      <c r="A198" s="34"/>
      <c r="B198" s="35"/>
      <c r="C198" s="34"/>
      <c r="D198" s="159" t="s">
        <v>120</v>
      </c>
      <c r="E198" s="34"/>
      <c r="F198" s="160" t="s">
        <v>1315</v>
      </c>
      <c r="G198" s="34"/>
      <c r="H198" s="34"/>
      <c r="I198" s="161"/>
      <c r="J198" s="34"/>
      <c r="K198" s="34"/>
      <c r="L198" s="35"/>
      <c r="M198" s="162"/>
      <c r="N198" s="163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120</v>
      </c>
      <c r="AU198" s="19" t="s">
        <v>197</v>
      </c>
    </row>
    <row r="199" spans="2:51" s="13" customFormat="1" ht="12">
      <c r="B199" s="164"/>
      <c r="D199" s="159" t="s">
        <v>191</v>
      </c>
      <c r="E199" s="165" t="s">
        <v>3</v>
      </c>
      <c r="F199" s="166" t="s">
        <v>217</v>
      </c>
      <c r="H199" s="167">
        <v>149.029</v>
      </c>
      <c r="I199" s="168"/>
      <c r="L199" s="164"/>
      <c r="M199" s="169"/>
      <c r="N199" s="170"/>
      <c r="O199" s="170"/>
      <c r="P199" s="170"/>
      <c r="Q199" s="170"/>
      <c r="R199" s="170"/>
      <c r="S199" s="170"/>
      <c r="T199" s="171"/>
      <c r="AT199" s="165" t="s">
        <v>191</v>
      </c>
      <c r="AU199" s="165" t="s">
        <v>197</v>
      </c>
      <c r="AV199" s="13" t="s">
        <v>81</v>
      </c>
      <c r="AW199" s="13" t="s">
        <v>33</v>
      </c>
      <c r="AX199" s="13" t="s">
        <v>79</v>
      </c>
      <c r="AY199" s="165" t="s">
        <v>182</v>
      </c>
    </row>
    <row r="200" spans="1:65" s="2" customFormat="1" ht="33" customHeight="1">
      <c r="A200" s="34"/>
      <c r="B200" s="145"/>
      <c r="C200" s="146" t="s">
        <v>304</v>
      </c>
      <c r="D200" s="146" t="s">
        <v>184</v>
      </c>
      <c r="E200" s="147" t="s">
        <v>1678</v>
      </c>
      <c r="F200" s="148" t="s">
        <v>1679</v>
      </c>
      <c r="G200" s="149" t="s">
        <v>122</v>
      </c>
      <c r="H200" s="150">
        <v>1173.942</v>
      </c>
      <c r="I200" s="151"/>
      <c r="J200" s="152">
        <f>ROUND(I200*H200,2)</f>
        <v>0</v>
      </c>
      <c r="K200" s="148" t="s">
        <v>188</v>
      </c>
      <c r="L200" s="35"/>
      <c r="M200" s="153" t="s">
        <v>3</v>
      </c>
      <c r="N200" s="154" t="s">
        <v>43</v>
      </c>
      <c r="O200" s="55"/>
      <c r="P200" s="155">
        <f>O200*H200</f>
        <v>0</v>
      </c>
      <c r="Q200" s="155">
        <v>0</v>
      </c>
      <c r="R200" s="155">
        <f>Q200*H200</f>
        <v>0</v>
      </c>
      <c r="S200" s="155">
        <v>0</v>
      </c>
      <c r="T200" s="15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7" t="s">
        <v>189</v>
      </c>
      <c r="AT200" s="157" t="s">
        <v>184</v>
      </c>
      <c r="AU200" s="157" t="s">
        <v>197</v>
      </c>
      <c r="AY200" s="19" t="s">
        <v>182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9" t="s">
        <v>79</v>
      </c>
      <c r="BK200" s="158">
        <f>ROUND(I200*H200,2)</f>
        <v>0</v>
      </c>
      <c r="BL200" s="19" t="s">
        <v>189</v>
      </c>
      <c r="BM200" s="157" t="s">
        <v>1906</v>
      </c>
    </row>
    <row r="201" spans="1:47" s="2" customFormat="1" ht="19.2">
      <c r="A201" s="34"/>
      <c r="B201" s="35"/>
      <c r="C201" s="34"/>
      <c r="D201" s="159" t="s">
        <v>120</v>
      </c>
      <c r="E201" s="34"/>
      <c r="F201" s="160" t="s">
        <v>1679</v>
      </c>
      <c r="G201" s="34"/>
      <c r="H201" s="34"/>
      <c r="I201" s="161"/>
      <c r="J201" s="34"/>
      <c r="K201" s="34"/>
      <c r="L201" s="35"/>
      <c r="M201" s="162"/>
      <c r="N201" s="163"/>
      <c r="O201" s="55"/>
      <c r="P201" s="55"/>
      <c r="Q201" s="55"/>
      <c r="R201" s="55"/>
      <c r="S201" s="55"/>
      <c r="T201" s="5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9" t="s">
        <v>120</v>
      </c>
      <c r="AU201" s="19" t="s">
        <v>197</v>
      </c>
    </row>
    <row r="202" spans="2:51" s="13" customFormat="1" ht="12">
      <c r="B202" s="164"/>
      <c r="D202" s="159" t="s">
        <v>191</v>
      </c>
      <c r="E202" s="165" t="s">
        <v>3</v>
      </c>
      <c r="F202" s="166" t="s">
        <v>1907</v>
      </c>
      <c r="H202" s="167">
        <v>1173.942</v>
      </c>
      <c r="I202" s="168"/>
      <c r="L202" s="164"/>
      <c r="M202" s="169"/>
      <c r="N202" s="170"/>
      <c r="O202" s="170"/>
      <c r="P202" s="170"/>
      <c r="Q202" s="170"/>
      <c r="R202" s="170"/>
      <c r="S202" s="170"/>
      <c r="T202" s="171"/>
      <c r="AT202" s="165" t="s">
        <v>191</v>
      </c>
      <c r="AU202" s="165" t="s">
        <v>197</v>
      </c>
      <c r="AV202" s="13" t="s">
        <v>81</v>
      </c>
      <c r="AW202" s="13" t="s">
        <v>33</v>
      </c>
      <c r="AX202" s="13" t="s">
        <v>79</v>
      </c>
      <c r="AY202" s="165" t="s">
        <v>182</v>
      </c>
    </row>
    <row r="203" spans="1:65" s="2" customFormat="1" ht="34.2">
      <c r="A203" s="34"/>
      <c r="B203" s="145"/>
      <c r="C203" s="146" t="s">
        <v>309</v>
      </c>
      <c r="D203" s="146" t="s">
        <v>184</v>
      </c>
      <c r="E203" s="147" t="s">
        <v>1682</v>
      </c>
      <c r="F203" s="148" t="s">
        <v>1683</v>
      </c>
      <c r="G203" s="149" t="s">
        <v>122</v>
      </c>
      <c r="H203" s="150">
        <v>16435.188</v>
      </c>
      <c r="I203" s="151"/>
      <c r="J203" s="152">
        <f>ROUND(I203*H203,2)</f>
        <v>0</v>
      </c>
      <c r="K203" s="148" t="s">
        <v>188</v>
      </c>
      <c r="L203" s="35"/>
      <c r="M203" s="153" t="s">
        <v>3</v>
      </c>
      <c r="N203" s="154" t="s">
        <v>43</v>
      </c>
      <c r="O203" s="55"/>
      <c r="P203" s="155">
        <f>O203*H203</f>
        <v>0</v>
      </c>
      <c r="Q203" s="155">
        <v>0</v>
      </c>
      <c r="R203" s="155">
        <f>Q203*H203</f>
        <v>0</v>
      </c>
      <c r="S203" s="155">
        <v>0</v>
      </c>
      <c r="T203" s="15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7" t="s">
        <v>189</v>
      </c>
      <c r="AT203" s="157" t="s">
        <v>184</v>
      </c>
      <c r="AU203" s="157" t="s">
        <v>197</v>
      </c>
      <c r="AY203" s="19" t="s">
        <v>182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9" t="s">
        <v>79</v>
      </c>
      <c r="BK203" s="158">
        <f>ROUND(I203*H203,2)</f>
        <v>0</v>
      </c>
      <c r="BL203" s="19" t="s">
        <v>189</v>
      </c>
      <c r="BM203" s="157" t="s">
        <v>1908</v>
      </c>
    </row>
    <row r="204" spans="1:47" s="2" customFormat="1" ht="19.2">
      <c r="A204" s="34"/>
      <c r="B204" s="35"/>
      <c r="C204" s="34"/>
      <c r="D204" s="159" t="s">
        <v>120</v>
      </c>
      <c r="E204" s="34"/>
      <c r="F204" s="160" t="s">
        <v>1683</v>
      </c>
      <c r="G204" s="34"/>
      <c r="H204" s="34"/>
      <c r="I204" s="161"/>
      <c r="J204" s="34"/>
      <c r="K204" s="34"/>
      <c r="L204" s="35"/>
      <c r="M204" s="162"/>
      <c r="N204" s="163"/>
      <c r="O204" s="55"/>
      <c r="P204" s="55"/>
      <c r="Q204" s="55"/>
      <c r="R204" s="55"/>
      <c r="S204" s="55"/>
      <c r="T204" s="56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9" t="s">
        <v>120</v>
      </c>
      <c r="AU204" s="19" t="s">
        <v>197</v>
      </c>
    </row>
    <row r="205" spans="2:51" s="13" customFormat="1" ht="12">
      <c r="B205" s="164"/>
      <c r="D205" s="159" t="s">
        <v>191</v>
      </c>
      <c r="E205" s="165" t="s">
        <v>3</v>
      </c>
      <c r="F205" s="166" t="s">
        <v>1909</v>
      </c>
      <c r="H205" s="167">
        <v>16435.188</v>
      </c>
      <c r="I205" s="168"/>
      <c r="L205" s="164"/>
      <c r="M205" s="169"/>
      <c r="N205" s="170"/>
      <c r="O205" s="170"/>
      <c r="P205" s="170"/>
      <c r="Q205" s="170"/>
      <c r="R205" s="170"/>
      <c r="S205" s="170"/>
      <c r="T205" s="171"/>
      <c r="AT205" s="165" t="s">
        <v>191</v>
      </c>
      <c r="AU205" s="165" t="s">
        <v>197</v>
      </c>
      <c r="AV205" s="13" t="s">
        <v>81</v>
      </c>
      <c r="AW205" s="13" t="s">
        <v>33</v>
      </c>
      <c r="AX205" s="13" t="s">
        <v>79</v>
      </c>
      <c r="AY205" s="165" t="s">
        <v>182</v>
      </c>
    </row>
    <row r="206" spans="1:65" s="2" customFormat="1" ht="33" customHeight="1">
      <c r="A206" s="34"/>
      <c r="B206" s="145"/>
      <c r="C206" s="146" t="s">
        <v>314</v>
      </c>
      <c r="D206" s="146" t="s">
        <v>184</v>
      </c>
      <c r="E206" s="147" t="s">
        <v>1910</v>
      </c>
      <c r="F206" s="148" t="s">
        <v>1911</v>
      </c>
      <c r="G206" s="149" t="s">
        <v>122</v>
      </c>
      <c r="H206" s="150">
        <v>149.029</v>
      </c>
      <c r="I206" s="151"/>
      <c r="J206" s="152">
        <f>ROUND(I206*H206,2)</f>
        <v>0</v>
      </c>
      <c r="K206" s="148" t="s">
        <v>188</v>
      </c>
      <c r="L206" s="35"/>
      <c r="M206" s="153" t="s">
        <v>3</v>
      </c>
      <c r="N206" s="154" t="s">
        <v>43</v>
      </c>
      <c r="O206" s="55"/>
      <c r="P206" s="155">
        <f>O206*H206</f>
        <v>0</v>
      </c>
      <c r="Q206" s="155">
        <v>0</v>
      </c>
      <c r="R206" s="155">
        <f>Q206*H206</f>
        <v>0</v>
      </c>
      <c r="S206" s="155">
        <v>0</v>
      </c>
      <c r="T206" s="15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7" t="s">
        <v>189</v>
      </c>
      <c r="AT206" s="157" t="s">
        <v>184</v>
      </c>
      <c r="AU206" s="157" t="s">
        <v>197</v>
      </c>
      <c r="AY206" s="19" t="s">
        <v>182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9" t="s">
        <v>79</v>
      </c>
      <c r="BK206" s="158">
        <f>ROUND(I206*H206,2)</f>
        <v>0</v>
      </c>
      <c r="BL206" s="19" t="s">
        <v>189</v>
      </c>
      <c r="BM206" s="157" t="s">
        <v>1912</v>
      </c>
    </row>
    <row r="207" spans="1:47" s="2" customFormat="1" ht="19.2">
      <c r="A207" s="34"/>
      <c r="B207" s="35"/>
      <c r="C207" s="34"/>
      <c r="D207" s="159" t="s">
        <v>120</v>
      </c>
      <c r="E207" s="34"/>
      <c r="F207" s="160" t="s">
        <v>1911</v>
      </c>
      <c r="G207" s="34"/>
      <c r="H207" s="34"/>
      <c r="I207" s="161"/>
      <c r="J207" s="34"/>
      <c r="K207" s="34"/>
      <c r="L207" s="35"/>
      <c r="M207" s="162"/>
      <c r="N207" s="163"/>
      <c r="O207" s="55"/>
      <c r="P207" s="55"/>
      <c r="Q207" s="55"/>
      <c r="R207" s="55"/>
      <c r="S207" s="55"/>
      <c r="T207" s="56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9" t="s">
        <v>120</v>
      </c>
      <c r="AU207" s="19" t="s">
        <v>197</v>
      </c>
    </row>
    <row r="208" spans="2:51" s="13" customFormat="1" ht="12">
      <c r="B208" s="164"/>
      <c r="D208" s="159" t="s">
        <v>191</v>
      </c>
      <c r="E208" s="165" t="s">
        <v>3</v>
      </c>
      <c r="F208" s="166" t="s">
        <v>217</v>
      </c>
      <c r="H208" s="167">
        <v>149.029</v>
      </c>
      <c r="I208" s="168"/>
      <c r="L208" s="164"/>
      <c r="M208" s="169"/>
      <c r="N208" s="170"/>
      <c r="O208" s="170"/>
      <c r="P208" s="170"/>
      <c r="Q208" s="170"/>
      <c r="R208" s="170"/>
      <c r="S208" s="170"/>
      <c r="T208" s="171"/>
      <c r="AT208" s="165" t="s">
        <v>191</v>
      </c>
      <c r="AU208" s="165" t="s">
        <v>197</v>
      </c>
      <c r="AV208" s="13" t="s">
        <v>81</v>
      </c>
      <c r="AW208" s="13" t="s">
        <v>33</v>
      </c>
      <c r="AX208" s="13" t="s">
        <v>79</v>
      </c>
      <c r="AY208" s="165" t="s">
        <v>182</v>
      </c>
    </row>
    <row r="209" spans="1:65" s="2" customFormat="1" ht="34.2">
      <c r="A209" s="34"/>
      <c r="B209" s="145"/>
      <c r="C209" s="146" t="s">
        <v>319</v>
      </c>
      <c r="D209" s="146" t="s">
        <v>184</v>
      </c>
      <c r="E209" s="147" t="s">
        <v>1913</v>
      </c>
      <c r="F209" s="148" t="s">
        <v>1914</v>
      </c>
      <c r="G209" s="149" t="s">
        <v>122</v>
      </c>
      <c r="H209" s="150">
        <v>2086.406</v>
      </c>
      <c r="I209" s="151"/>
      <c r="J209" s="152">
        <f>ROUND(I209*H209,2)</f>
        <v>0</v>
      </c>
      <c r="K209" s="148" t="s">
        <v>188</v>
      </c>
      <c r="L209" s="35"/>
      <c r="M209" s="153" t="s">
        <v>3</v>
      </c>
      <c r="N209" s="154" t="s">
        <v>43</v>
      </c>
      <c r="O209" s="55"/>
      <c r="P209" s="155">
        <f>O209*H209</f>
        <v>0</v>
      </c>
      <c r="Q209" s="155">
        <v>0</v>
      </c>
      <c r="R209" s="155">
        <f>Q209*H209</f>
        <v>0</v>
      </c>
      <c r="S209" s="155">
        <v>0</v>
      </c>
      <c r="T209" s="15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7" t="s">
        <v>189</v>
      </c>
      <c r="AT209" s="157" t="s">
        <v>184</v>
      </c>
      <c r="AU209" s="157" t="s">
        <v>197</v>
      </c>
      <c r="AY209" s="19" t="s">
        <v>182</v>
      </c>
      <c r="BE209" s="158">
        <f>IF(N209="základní",J209,0)</f>
        <v>0</v>
      </c>
      <c r="BF209" s="158">
        <f>IF(N209="snížená",J209,0)</f>
        <v>0</v>
      </c>
      <c r="BG209" s="158">
        <f>IF(N209="zákl. přenesená",J209,0)</f>
        <v>0</v>
      </c>
      <c r="BH209" s="158">
        <f>IF(N209="sníž. přenesená",J209,0)</f>
        <v>0</v>
      </c>
      <c r="BI209" s="158">
        <f>IF(N209="nulová",J209,0)</f>
        <v>0</v>
      </c>
      <c r="BJ209" s="19" t="s">
        <v>79</v>
      </c>
      <c r="BK209" s="158">
        <f>ROUND(I209*H209,2)</f>
        <v>0</v>
      </c>
      <c r="BL209" s="19" t="s">
        <v>189</v>
      </c>
      <c r="BM209" s="157" t="s">
        <v>1915</v>
      </c>
    </row>
    <row r="210" spans="1:47" s="2" customFormat="1" ht="19.2">
      <c r="A210" s="34"/>
      <c r="B210" s="35"/>
      <c r="C210" s="34"/>
      <c r="D210" s="159" t="s">
        <v>120</v>
      </c>
      <c r="E210" s="34"/>
      <c r="F210" s="160" t="s">
        <v>1914</v>
      </c>
      <c r="G210" s="34"/>
      <c r="H210" s="34"/>
      <c r="I210" s="161"/>
      <c r="J210" s="34"/>
      <c r="K210" s="34"/>
      <c r="L210" s="35"/>
      <c r="M210" s="162"/>
      <c r="N210" s="163"/>
      <c r="O210" s="55"/>
      <c r="P210" s="55"/>
      <c r="Q210" s="55"/>
      <c r="R210" s="55"/>
      <c r="S210" s="55"/>
      <c r="T210" s="56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9" t="s">
        <v>120</v>
      </c>
      <c r="AU210" s="19" t="s">
        <v>197</v>
      </c>
    </row>
    <row r="211" spans="2:51" s="13" customFormat="1" ht="12">
      <c r="B211" s="164"/>
      <c r="D211" s="159" t="s">
        <v>191</v>
      </c>
      <c r="E211" s="165" t="s">
        <v>3</v>
      </c>
      <c r="F211" s="166" t="s">
        <v>1916</v>
      </c>
      <c r="H211" s="167">
        <v>2086.406</v>
      </c>
      <c r="I211" s="168"/>
      <c r="L211" s="164"/>
      <c r="M211" s="169"/>
      <c r="N211" s="170"/>
      <c r="O211" s="170"/>
      <c r="P211" s="170"/>
      <c r="Q211" s="170"/>
      <c r="R211" s="170"/>
      <c r="S211" s="170"/>
      <c r="T211" s="171"/>
      <c r="AT211" s="165" t="s">
        <v>191</v>
      </c>
      <c r="AU211" s="165" t="s">
        <v>197</v>
      </c>
      <c r="AV211" s="13" t="s">
        <v>81</v>
      </c>
      <c r="AW211" s="13" t="s">
        <v>33</v>
      </c>
      <c r="AX211" s="13" t="s">
        <v>79</v>
      </c>
      <c r="AY211" s="165" t="s">
        <v>182</v>
      </c>
    </row>
    <row r="212" spans="1:65" s="2" customFormat="1" ht="16.5" customHeight="1">
      <c r="A212" s="34"/>
      <c r="B212" s="145"/>
      <c r="C212" s="146" t="s">
        <v>324</v>
      </c>
      <c r="D212" s="146" t="s">
        <v>184</v>
      </c>
      <c r="E212" s="147" t="s">
        <v>1686</v>
      </c>
      <c r="F212" s="148" t="s">
        <v>1687</v>
      </c>
      <c r="G212" s="149" t="s">
        <v>122</v>
      </c>
      <c r="H212" s="150">
        <v>1322.971</v>
      </c>
      <c r="I212" s="151"/>
      <c r="J212" s="152">
        <f>ROUND(I212*H212,2)</f>
        <v>0</v>
      </c>
      <c r="K212" s="148" t="s">
        <v>188</v>
      </c>
      <c r="L212" s="35"/>
      <c r="M212" s="153" t="s">
        <v>3</v>
      </c>
      <c r="N212" s="154" t="s">
        <v>43</v>
      </c>
      <c r="O212" s="55"/>
      <c r="P212" s="155">
        <f>O212*H212</f>
        <v>0</v>
      </c>
      <c r="Q212" s="155">
        <v>0</v>
      </c>
      <c r="R212" s="155">
        <f>Q212*H212</f>
        <v>0</v>
      </c>
      <c r="S212" s="155">
        <v>0</v>
      </c>
      <c r="T212" s="15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57" t="s">
        <v>189</v>
      </c>
      <c r="AT212" s="157" t="s">
        <v>184</v>
      </c>
      <c r="AU212" s="157" t="s">
        <v>197</v>
      </c>
      <c r="AY212" s="19" t="s">
        <v>182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9" t="s">
        <v>79</v>
      </c>
      <c r="BK212" s="158">
        <f>ROUND(I212*H212,2)</f>
        <v>0</v>
      </c>
      <c r="BL212" s="19" t="s">
        <v>189</v>
      </c>
      <c r="BM212" s="157" t="s">
        <v>1917</v>
      </c>
    </row>
    <row r="213" spans="1:47" s="2" customFormat="1" ht="12">
      <c r="A213" s="34"/>
      <c r="B213" s="35"/>
      <c r="C213" s="34"/>
      <c r="D213" s="159" t="s">
        <v>120</v>
      </c>
      <c r="E213" s="34"/>
      <c r="F213" s="160" t="s">
        <v>1687</v>
      </c>
      <c r="G213" s="34"/>
      <c r="H213" s="34"/>
      <c r="I213" s="161"/>
      <c r="J213" s="34"/>
      <c r="K213" s="34"/>
      <c r="L213" s="35"/>
      <c r="M213" s="162"/>
      <c r="N213" s="163"/>
      <c r="O213" s="55"/>
      <c r="P213" s="55"/>
      <c r="Q213" s="55"/>
      <c r="R213" s="55"/>
      <c r="S213" s="55"/>
      <c r="T213" s="56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9" t="s">
        <v>120</v>
      </c>
      <c r="AU213" s="19" t="s">
        <v>197</v>
      </c>
    </row>
    <row r="214" spans="2:51" s="13" customFormat="1" ht="12">
      <c r="B214" s="164"/>
      <c r="D214" s="159" t="s">
        <v>191</v>
      </c>
      <c r="E214" s="165" t="s">
        <v>3</v>
      </c>
      <c r="F214" s="166" t="s">
        <v>1918</v>
      </c>
      <c r="H214" s="167">
        <v>702.679</v>
      </c>
      <c r="I214" s="168"/>
      <c r="L214" s="164"/>
      <c r="M214" s="169"/>
      <c r="N214" s="170"/>
      <c r="O214" s="170"/>
      <c r="P214" s="170"/>
      <c r="Q214" s="170"/>
      <c r="R214" s="170"/>
      <c r="S214" s="170"/>
      <c r="T214" s="171"/>
      <c r="AT214" s="165" t="s">
        <v>191</v>
      </c>
      <c r="AU214" s="165" t="s">
        <v>197</v>
      </c>
      <c r="AV214" s="13" t="s">
        <v>81</v>
      </c>
      <c r="AW214" s="13" t="s">
        <v>33</v>
      </c>
      <c r="AX214" s="13" t="s">
        <v>72</v>
      </c>
      <c r="AY214" s="165" t="s">
        <v>182</v>
      </c>
    </row>
    <row r="215" spans="2:51" s="13" customFormat="1" ht="12">
      <c r="B215" s="164"/>
      <c r="D215" s="159" t="s">
        <v>191</v>
      </c>
      <c r="E215" s="165" t="s">
        <v>1757</v>
      </c>
      <c r="F215" s="166" t="s">
        <v>1919</v>
      </c>
      <c r="H215" s="167">
        <v>394.8</v>
      </c>
      <c r="I215" s="168"/>
      <c r="L215" s="164"/>
      <c r="M215" s="169"/>
      <c r="N215" s="170"/>
      <c r="O215" s="170"/>
      <c r="P215" s="170"/>
      <c r="Q215" s="170"/>
      <c r="R215" s="170"/>
      <c r="S215" s="170"/>
      <c r="T215" s="171"/>
      <c r="AT215" s="165" t="s">
        <v>191</v>
      </c>
      <c r="AU215" s="165" t="s">
        <v>197</v>
      </c>
      <c r="AV215" s="13" t="s">
        <v>81</v>
      </c>
      <c r="AW215" s="13" t="s">
        <v>33</v>
      </c>
      <c r="AX215" s="13" t="s">
        <v>72</v>
      </c>
      <c r="AY215" s="165" t="s">
        <v>182</v>
      </c>
    </row>
    <row r="216" spans="2:51" s="13" customFormat="1" ht="12">
      <c r="B216" s="164"/>
      <c r="D216" s="159" t="s">
        <v>191</v>
      </c>
      <c r="E216" s="165" t="s">
        <v>117</v>
      </c>
      <c r="F216" s="166" t="s">
        <v>1920</v>
      </c>
      <c r="H216" s="167">
        <v>15</v>
      </c>
      <c r="I216" s="168"/>
      <c r="L216" s="164"/>
      <c r="M216" s="169"/>
      <c r="N216" s="170"/>
      <c r="O216" s="170"/>
      <c r="P216" s="170"/>
      <c r="Q216" s="170"/>
      <c r="R216" s="170"/>
      <c r="S216" s="170"/>
      <c r="T216" s="171"/>
      <c r="AT216" s="165" t="s">
        <v>191</v>
      </c>
      <c r="AU216" s="165" t="s">
        <v>197</v>
      </c>
      <c r="AV216" s="13" t="s">
        <v>81</v>
      </c>
      <c r="AW216" s="13" t="s">
        <v>33</v>
      </c>
      <c r="AX216" s="13" t="s">
        <v>72</v>
      </c>
      <c r="AY216" s="165" t="s">
        <v>182</v>
      </c>
    </row>
    <row r="217" spans="2:51" s="13" customFormat="1" ht="12">
      <c r="B217" s="164"/>
      <c r="D217" s="159" t="s">
        <v>191</v>
      </c>
      <c r="E217" s="165" t="s">
        <v>3</v>
      </c>
      <c r="F217" s="166" t="s">
        <v>1921</v>
      </c>
      <c r="H217" s="167">
        <v>18.861</v>
      </c>
      <c r="I217" s="168"/>
      <c r="L217" s="164"/>
      <c r="M217" s="169"/>
      <c r="N217" s="170"/>
      <c r="O217" s="170"/>
      <c r="P217" s="170"/>
      <c r="Q217" s="170"/>
      <c r="R217" s="170"/>
      <c r="S217" s="170"/>
      <c r="T217" s="171"/>
      <c r="AT217" s="165" t="s">
        <v>191</v>
      </c>
      <c r="AU217" s="165" t="s">
        <v>197</v>
      </c>
      <c r="AV217" s="13" t="s">
        <v>81</v>
      </c>
      <c r="AW217" s="13" t="s">
        <v>33</v>
      </c>
      <c r="AX217" s="13" t="s">
        <v>72</v>
      </c>
      <c r="AY217" s="165" t="s">
        <v>182</v>
      </c>
    </row>
    <row r="218" spans="2:51" s="13" customFormat="1" ht="12">
      <c r="B218" s="164"/>
      <c r="D218" s="159" t="s">
        <v>191</v>
      </c>
      <c r="E218" s="165" t="s">
        <v>3</v>
      </c>
      <c r="F218" s="166" t="s">
        <v>1922</v>
      </c>
      <c r="H218" s="167">
        <v>30.128</v>
      </c>
      <c r="I218" s="168"/>
      <c r="L218" s="164"/>
      <c r="M218" s="169"/>
      <c r="N218" s="170"/>
      <c r="O218" s="170"/>
      <c r="P218" s="170"/>
      <c r="Q218" s="170"/>
      <c r="R218" s="170"/>
      <c r="S218" s="170"/>
      <c r="T218" s="171"/>
      <c r="AT218" s="165" t="s">
        <v>191</v>
      </c>
      <c r="AU218" s="165" t="s">
        <v>197</v>
      </c>
      <c r="AV218" s="13" t="s">
        <v>81</v>
      </c>
      <c r="AW218" s="13" t="s">
        <v>33</v>
      </c>
      <c r="AX218" s="13" t="s">
        <v>72</v>
      </c>
      <c r="AY218" s="165" t="s">
        <v>182</v>
      </c>
    </row>
    <row r="219" spans="2:51" s="13" customFormat="1" ht="12">
      <c r="B219" s="164"/>
      <c r="D219" s="159" t="s">
        <v>191</v>
      </c>
      <c r="E219" s="165" t="s">
        <v>3</v>
      </c>
      <c r="F219" s="166" t="s">
        <v>1923</v>
      </c>
      <c r="H219" s="167">
        <v>90.821</v>
      </c>
      <c r="I219" s="168"/>
      <c r="L219" s="164"/>
      <c r="M219" s="169"/>
      <c r="N219" s="170"/>
      <c r="O219" s="170"/>
      <c r="P219" s="170"/>
      <c r="Q219" s="170"/>
      <c r="R219" s="170"/>
      <c r="S219" s="170"/>
      <c r="T219" s="171"/>
      <c r="AT219" s="165" t="s">
        <v>191</v>
      </c>
      <c r="AU219" s="165" t="s">
        <v>197</v>
      </c>
      <c r="AV219" s="13" t="s">
        <v>81</v>
      </c>
      <c r="AW219" s="13" t="s">
        <v>33</v>
      </c>
      <c r="AX219" s="13" t="s">
        <v>72</v>
      </c>
      <c r="AY219" s="165" t="s">
        <v>182</v>
      </c>
    </row>
    <row r="220" spans="2:51" s="13" customFormat="1" ht="12">
      <c r="B220" s="164"/>
      <c r="D220" s="159" t="s">
        <v>191</v>
      </c>
      <c r="E220" s="165" t="s">
        <v>3</v>
      </c>
      <c r="F220" s="166" t="s">
        <v>1924</v>
      </c>
      <c r="H220" s="167">
        <v>9.818</v>
      </c>
      <c r="I220" s="168"/>
      <c r="L220" s="164"/>
      <c r="M220" s="169"/>
      <c r="N220" s="170"/>
      <c r="O220" s="170"/>
      <c r="P220" s="170"/>
      <c r="Q220" s="170"/>
      <c r="R220" s="170"/>
      <c r="S220" s="170"/>
      <c r="T220" s="171"/>
      <c r="AT220" s="165" t="s">
        <v>191</v>
      </c>
      <c r="AU220" s="165" t="s">
        <v>197</v>
      </c>
      <c r="AV220" s="13" t="s">
        <v>81</v>
      </c>
      <c r="AW220" s="13" t="s">
        <v>33</v>
      </c>
      <c r="AX220" s="13" t="s">
        <v>72</v>
      </c>
      <c r="AY220" s="165" t="s">
        <v>182</v>
      </c>
    </row>
    <row r="221" spans="2:51" s="13" customFormat="1" ht="12">
      <c r="B221" s="164"/>
      <c r="D221" s="159" t="s">
        <v>191</v>
      </c>
      <c r="E221" s="165" t="s">
        <v>3</v>
      </c>
      <c r="F221" s="166" t="s">
        <v>1925</v>
      </c>
      <c r="H221" s="167">
        <v>60.864</v>
      </c>
      <c r="I221" s="168"/>
      <c r="L221" s="164"/>
      <c r="M221" s="169"/>
      <c r="N221" s="170"/>
      <c r="O221" s="170"/>
      <c r="P221" s="170"/>
      <c r="Q221" s="170"/>
      <c r="R221" s="170"/>
      <c r="S221" s="170"/>
      <c r="T221" s="171"/>
      <c r="AT221" s="165" t="s">
        <v>191</v>
      </c>
      <c r="AU221" s="165" t="s">
        <v>197</v>
      </c>
      <c r="AV221" s="13" t="s">
        <v>81</v>
      </c>
      <c r="AW221" s="13" t="s">
        <v>33</v>
      </c>
      <c r="AX221" s="13" t="s">
        <v>72</v>
      </c>
      <c r="AY221" s="165" t="s">
        <v>182</v>
      </c>
    </row>
    <row r="222" spans="2:51" s="14" customFormat="1" ht="12">
      <c r="B222" s="172"/>
      <c r="D222" s="159" t="s">
        <v>191</v>
      </c>
      <c r="E222" s="173" t="s">
        <v>1751</v>
      </c>
      <c r="F222" s="174" t="s">
        <v>211</v>
      </c>
      <c r="H222" s="175">
        <v>1322.971</v>
      </c>
      <c r="I222" s="176"/>
      <c r="L222" s="172"/>
      <c r="M222" s="177"/>
      <c r="N222" s="178"/>
      <c r="O222" s="178"/>
      <c r="P222" s="178"/>
      <c r="Q222" s="178"/>
      <c r="R222" s="178"/>
      <c r="S222" s="178"/>
      <c r="T222" s="179"/>
      <c r="AT222" s="173" t="s">
        <v>191</v>
      </c>
      <c r="AU222" s="173" t="s">
        <v>197</v>
      </c>
      <c r="AV222" s="14" t="s">
        <v>189</v>
      </c>
      <c r="AW222" s="14" t="s">
        <v>33</v>
      </c>
      <c r="AX222" s="14" t="s">
        <v>79</v>
      </c>
      <c r="AY222" s="173" t="s">
        <v>182</v>
      </c>
    </row>
    <row r="223" spans="1:65" s="2" customFormat="1" ht="22.8">
      <c r="A223" s="34"/>
      <c r="B223" s="145"/>
      <c r="C223" s="146" t="s">
        <v>329</v>
      </c>
      <c r="D223" s="146" t="s">
        <v>184</v>
      </c>
      <c r="E223" s="147" t="s">
        <v>1689</v>
      </c>
      <c r="F223" s="148" t="s">
        <v>1690</v>
      </c>
      <c r="G223" s="149" t="s">
        <v>233</v>
      </c>
      <c r="H223" s="150">
        <v>2116.754</v>
      </c>
      <c r="I223" s="151"/>
      <c r="J223" s="152">
        <f>ROUND(I223*H223,2)</f>
        <v>0</v>
      </c>
      <c r="K223" s="148" t="s">
        <v>188</v>
      </c>
      <c r="L223" s="35"/>
      <c r="M223" s="153" t="s">
        <v>3</v>
      </c>
      <c r="N223" s="154" t="s">
        <v>43</v>
      </c>
      <c r="O223" s="55"/>
      <c r="P223" s="155">
        <f>O223*H223</f>
        <v>0</v>
      </c>
      <c r="Q223" s="155">
        <v>0</v>
      </c>
      <c r="R223" s="155">
        <f>Q223*H223</f>
        <v>0</v>
      </c>
      <c r="S223" s="155">
        <v>0</v>
      </c>
      <c r="T223" s="15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7" t="s">
        <v>189</v>
      </c>
      <c r="AT223" s="157" t="s">
        <v>184</v>
      </c>
      <c r="AU223" s="157" t="s">
        <v>197</v>
      </c>
      <c r="AY223" s="19" t="s">
        <v>182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19" t="s">
        <v>79</v>
      </c>
      <c r="BK223" s="158">
        <f>ROUND(I223*H223,2)</f>
        <v>0</v>
      </c>
      <c r="BL223" s="19" t="s">
        <v>189</v>
      </c>
      <c r="BM223" s="157" t="s">
        <v>1926</v>
      </c>
    </row>
    <row r="224" spans="1:47" s="2" customFormat="1" ht="19.2">
      <c r="A224" s="34"/>
      <c r="B224" s="35"/>
      <c r="C224" s="34"/>
      <c r="D224" s="159" t="s">
        <v>120</v>
      </c>
      <c r="E224" s="34"/>
      <c r="F224" s="160" t="s">
        <v>1690</v>
      </c>
      <c r="G224" s="34"/>
      <c r="H224" s="34"/>
      <c r="I224" s="161"/>
      <c r="J224" s="34"/>
      <c r="K224" s="34"/>
      <c r="L224" s="35"/>
      <c r="M224" s="162"/>
      <c r="N224" s="163"/>
      <c r="O224" s="55"/>
      <c r="P224" s="55"/>
      <c r="Q224" s="55"/>
      <c r="R224" s="55"/>
      <c r="S224" s="55"/>
      <c r="T224" s="56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120</v>
      </c>
      <c r="AU224" s="19" t="s">
        <v>197</v>
      </c>
    </row>
    <row r="225" spans="2:51" s="13" customFormat="1" ht="12">
      <c r="B225" s="164"/>
      <c r="D225" s="159" t="s">
        <v>191</v>
      </c>
      <c r="E225" s="165" t="s">
        <v>3</v>
      </c>
      <c r="F225" s="166" t="s">
        <v>1927</v>
      </c>
      <c r="H225" s="167">
        <v>2116.754</v>
      </c>
      <c r="I225" s="168"/>
      <c r="L225" s="164"/>
      <c r="M225" s="169"/>
      <c r="N225" s="170"/>
      <c r="O225" s="170"/>
      <c r="P225" s="170"/>
      <c r="Q225" s="170"/>
      <c r="R225" s="170"/>
      <c r="S225" s="170"/>
      <c r="T225" s="171"/>
      <c r="AT225" s="165" t="s">
        <v>191</v>
      </c>
      <c r="AU225" s="165" t="s">
        <v>197</v>
      </c>
      <c r="AV225" s="13" t="s">
        <v>81</v>
      </c>
      <c r="AW225" s="13" t="s">
        <v>33</v>
      </c>
      <c r="AX225" s="13" t="s">
        <v>79</v>
      </c>
      <c r="AY225" s="165" t="s">
        <v>182</v>
      </c>
    </row>
    <row r="226" spans="1:65" s="2" customFormat="1" ht="22.8">
      <c r="A226" s="34"/>
      <c r="B226" s="145"/>
      <c r="C226" s="146" t="s">
        <v>336</v>
      </c>
      <c r="D226" s="146" t="s">
        <v>184</v>
      </c>
      <c r="E226" s="147" t="s">
        <v>282</v>
      </c>
      <c r="F226" s="148" t="s">
        <v>283</v>
      </c>
      <c r="G226" s="149" t="s">
        <v>122</v>
      </c>
      <c r="H226" s="150">
        <v>577.123</v>
      </c>
      <c r="I226" s="151"/>
      <c r="J226" s="152">
        <f>ROUND(I226*H226,2)</f>
        <v>0</v>
      </c>
      <c r="K226" s="148" t="s">
        <v>188</v>
      </c>
      <c r="L226" s="35"/>
      <c r="M226" s="153" t="s">
        <v>3</v>
      </c>
      <c r="N226" s="154" t="s">
        <v>43</v>
      </c>
      <c r="O226" s="55"/>
      <c r="P226" s="155">
        <f>O226*H226</f>
        <v>0</v>
      </c>
      <c r="Q226" s="155">
        <v>0</v>
      </c>
      <c r="R226" s="155">
        <f>Q226*H226</f>
        <v>0</v>
      </c>
      <c r="S226" s="155">
        <v>0</v>
      </c>
      <c r="T226" s="15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57" t="s">
        <v>189</v>
      </c>
      <c r="AT226" s="157" t="s">
        <v>184</v>
      </c>
      <c r="AU226" s="157" t="s">
        <v>197</v>
      </c>
      <c r="AY226" s="19" t="s">
        <v>182</v>
      </c>
      <c r="BE226" s="158">
        <f>IF(N226="základní",J226,0)</f>
        <v>0</v>
      </c>
      <c r="BF226" s="158">
        <f>IF(N226="snížená",J226,0)</f>
        <v>0</v>
      </c>
      <c r="BG226" s="158">
        <f>IF(N226="zákl. přenesená",J226,0)</f>
        <v>0</v>
      </c>
      <c r="BH226" s="158">
        <f>IF(N226="sníž. přenesená",J226,0)</f>
        <v>0</v>
      </c>
      <c r="BI226" s="158">
        <f>IF(N226="nulová",J226,0)</f>
        <v>0</v>
      </c>
      <c r="BJ226" s="19" t="s">
        <v>79</v>
      </c>
      <c r="BK226" s="158">
        <f>ROUND(I226*H226,2)</f>
        <v>0</v>
      </c>
      <c r="BL226" s="19" t="s">
        <v>189</v>
      </c>
      <c r="BM226" s="157" t="s">
        <v>1928</v>
      </c>
    </row>
    <row r="227" spans="1:47" s="2" customFormat="1" ht="19.2">
      <c r="A227" s="34"/>
      <c r="B227" s="35"/>
      <c r="C227" s="34"/>
      <c r="D227" s="159" t="s">
        <v>120</v>
      </c>
      <c r="E227" s="34"/>
      <c r="F227" s="160" t="s">
        <v>283</v>
      </c>
      <c r="G227" s="34"/>
      <c r="H227" s="34"/>
      <c r="I227" s="161"/>
      <c r="J227" s="34"/>
      <c r="K227" s="34"/>
      <c r="L227" s="35"/>
      <c r="M227" s="162"/>
      <c r="N227" s="163"/>
      <c r="O227" s="55"/>
      <c r="P227" s="55"/>
      <c r="Q227" s="55"/>
      <c r="R227" s="55"/>
      <c r="S227" s="55"/>
      <c r="T227" s="56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9" t="s">
        <v>120</v>
      </c>
      <c r="AU227" s="19" t="s">
        <v>197</v>
      </c>
    </row>
    <row r="228" spans="2:51" s="13" customFormat="1" ht="12">
      <c r="B228" s="164"/>
      <c r="D228" s="159" t="s">
        <v>191</v>
      </c>
      <c r="E228" s="165" t="s">
        <v>3</v>
      </c>
      <c r="F228" s="166" t="s">
        <v>1929</v>
      </c>
      <c r="H228" s="167">
        <v>167.323</v>
      </c>
      <c r="I228" s="168"/>
      <c r="L228" s="164"/>
      <c r="M228" s="169"/>
      <c r="N228" s="170"/>
      <c r="O228" s="170"/>
      <c r="P228" s="170"/>
      <c r="Q228" s="170"/>
      <c r="R228" s="170"/>
      <c r="S228" s="170"/>
      <c r="T228" s="171"/>
      <c r="AT228" s="165" t="s">
        <v>191</v>
      </c>
      <c r="AU228" s="165" t="s">
        <v>197</v>
      </c>
      <c r="AV228" s="13" t="s">
        <v>81</v>
      </c>
      <c r="AW228" s="13" t="s">
        <v>33</v>
      </c>
      <c r="AX228" s="13" t="s">
        <v>72</v>
      </c>
      <c r="AY228" s="165" t="s">
        <v>182</v>
      </c>
    </row>
    <row r="229" spans="2:51" s="13" customFormat="1" ht="12">
      <c r="B229" s="164"/>
      <c r="D229" s="159" t="s">
        <v>191</v>
      </c>
      <c r="E229" s="165" t="s">
        <v>3</v>
      </c>
      <c r="F229" s="166" t="s">
        <v>1930</v>
      </c>
      <c r="H229" s="167">
        <v>409.8</v>
      </c>
      <c r="I229" s="168"/>
      <c r="L229" s="164"/>
      <c r="M229" s="169"/>
      <c r="N229" s="170"/>
      <c r="O229" s="170"/>
      <c r="P229" s="170"/>
      <c r="Q229" s="170"/>
      <c r="R229" s="170"/>
      <c r="S229" s="170"/>
      <c r="T229" s="171"/>
      <c r="AT229" s="165" t="s">
        <v>191</v>
      </c>
      <c r="AU229" s="165" t="s">
        <v>197</v>
      </c>
      <c r="AV229" s="13" t="s">
        <v>81</v>
      </c>
      <c r="AW229" s="13" t="s">
        <v>33</v>
      </c>
      <c r="AX229" s="13" t="s">
        <v>72</v>
      </c>
      <c r="AY229" s="165" t="s">
        <v>182</v>
      </c>
    </row>
    <row r="230" spans="2:51" s="14" customFormat="1" ht="12">
      <c r="B230" s="172"/>
      <c r="D230" s="159" t="s">
        <v>191</v>
      </c>
      <c r="E230" s="173" t="s">
        <v>3</v>
      </c>
      <c r="F230" s="174" t="s">
        <v>211</v>
      </c>
      <c r="H230" s="175">
        <v>577.123</v>
      </c>
      <c r="I230" s="176"/>
      <c r="L230" s="172"/>
      <c r="M230" s="177"/>
      <c r="N230" s="178"/>
      <c r="O230" s="178"/>
      <c r="P230" s="178"/>
      <c r="Q230" s="178"/>
      <c r="R230" s="178"/>
      <c r="S230" s="178"/>
      <c r="T230" s="179"/>
      <c r="AT230" s="173" t="s">
        <v>191</v>
      </c>
      <c r="AU230" s="173" t="s">
        <v>197</v>
      </c>
      <c r="AV230" s="14" t="s">
        <v>189</v>
      </c>
      <c r="AW230" s="14" t="s">
        <v>33</v>
      </c>
      <c r="AX230" s="14" t="s">
        <v>79</v>
      </c>
      <c r="AY230" s="173" t="s">
        <v>182</v>
      </c>
    </row>
    <row r="231" spans="1:65" s="2" customFormat="1" ht="16.5" customHeight="1">
      <c r="A231" s="34"/>
      <c r="B231" s="145"/>
      <c r="C231" s="180" t="s">
        <v>341</v>
      </c>
      <c r="D231" s="180" t="s">
        <v>232</v>
      </c>
      <c r="E231" s="181" t="s">
        <v>1334</v>
      </c>
      <c r="F231" s="182" t="s">
        <v>1335</v>
      </c>
      <c r="G231" s="183" t="s">
        <v>233</v>
      </c>
      <c r="H231" s="184">
        <v>737.64</v>
      </c>
      <c r="I231" s="185"/>
      <c r="J231" s="186">
        <f>ROUND(I231*H231,2)</f>
        <v>0</v>
      </c>
      <c r="K231" s="182" t="s">
        <v>188</v>
      </c>
      <c r="L231" s="187"/>
      <c r="M231" s="188" t="s">
        <v>3</v>
      </c>
      <c r="N231" s="189" t="s">
        <v>43</v>
      </c>
      <c r="O231" s="55"/>
      <c r="P231" s="155">
        <f>O231*H231</f>
        <v>0</v>
      </c>
      <c r="Q231" s="155">
        <v>0</v>
      </c>
      <c r="R231" s="155">
        <f>Q231*H231</f>
        <v>0</v>
      </c>
      <c r="S231" s="155">
        <v>0</v>
      </c>
      <c r="T231" s="156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57" t="s">
        <v>223</v>
      </c>
      <c r="AT231" s="157" t="s">
        <v>232</v>
      </c>
      <c r="AU231" s="157" t="s">
        <v>197</v>
      </c>
      <c r="AY231" s="19" t="s">
        <v>182</v>
      </c>
      <c r="BE231" s="158">
        <f>IF(N231="základní",J231,0)</f>
        <v>0</v>
      </c>
      <c r="BF231" s="158">
        <f>IF(N231="snížená",J231,0)</f>
        <v>0</v>
      </c>
      <c r="BG231" s="158">
        <f>IF(N231="zákl. přenesená",J231,0)</f>
        <v>0</v>
      </c>
      <c r="BH231" s="158">
        <f>IF(N231="sníž. přenesená",J231,0)</f>
        <v>0</v>
      </c>
      <c r="BI231" s="158">
        <f>IF(N231="nulová",J231,0)</f>
        <v>0</v>
      </c>
      <c r="BJ231" s="19" t="s">
        <v>79</v>
      </c>
      <c r="BK231" s="158">
        <f>ROUND(I231*H231,2)</f>
        <v>0</v>
      </c>
      <c r="BL231" s="19" t="s">
        <v>189</v>
      </c>
      <c r="BM231" s="157" t="s">
        <v>1931</v>
      </c>
    </row>
    <row r="232" spans="1:47" s="2" customFormat="1" ht="12">
      <c r="A232" s="34"/>
      <c r="B232" s="35"/>
      <c r="C232" s="34"/>
      <c r="D232" s="159" t="s">
        <v>120</v>
      </c>
      <c r="E232" s="34"/>
      <c r="F232" s="160" t="s">
        <v>1335</v>
      </c>
      <c r="G232" s="34"/>
      <c r="H232" s="34"/>
      <c r="I232" s="161"/>
      <c r="J232" s="34"/>
      <c r="K232" s="34"/>
      <c r="L232" s="35"/>
      <c r="M232" s="162"/>
      <c r="N232" s="163"/>
      <c r="O232" s="55"/>
      <c r="P232" s="55"/>
      <c r="Q232" s="55"/>
      <c r="R232" s="55"/>
      <c r="S232" s="55"/>
      <c r="T232" s="56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9" t="s">
        <v>120</v>
      </c>
      <c r="AU232" s="19" t="s">
        <v>197</v>
      </c>
    </row>
    <row r="233" spans="2:51" s="15" customFormat="1" ht="12">
      <c r="B233" s="190"/>
      <c r="D233" s="159" t="s">
        <v>191</v>
      </c>
      <c r="E233" s="191" t="s">
        <v>3</v>
      </c>
      <c r="F233" s="192" t="s">
        <v>1932</v>
      </c>
      <c r="H233" s="191" t="s">
        <v>3</v>
      </c>
      <c r="I233" s="193"/>
      <c r="L233" s="190"/>
      <c r="M233" s="194"/>
      <c r="N233" s="195"/>
      <c r="O233" s="195"/>
      <c r="P233" s="195"/>
      <c r="Q233" s="195"/>
      <c r="R233" s="195"/>
      <c r="S233" s="195"/>
      <c r="T233" s="196"/>
      <c r="AT233" s="191" t="s">
        <v>191</v>
      </c>
      <c r="AU233" s="191" t="s">
        <v>197</v>
      </c>
      <c r="AV233" s="15" t="s">
        <v>79</v>
      </c>
      <c r="AW233" s="15" t="s">
        <v>33</v>
      </c>
      <c r="AX233" s="15" t="s">
        <v>72</v>
      </c>
      <c r="AY233" s="191" t="s">
        <v>182</v>
      </c>
    </row>
    <row r="234" spans="2:51" s="13" customFormat="1" ht="12">
      <c r="B234" s="164"/>
      <c r="D234" s="159" t="s">
        <v>191</v>
      </c>
      <c r="E234" s="165" t="s">
        <v>3</v>
      </c>
      <c r="F234" s="166" t="s">
        <v>1933</v>
      </c>
      <c r="H234" s="167">
        <v>737.64</v>
      </c>
      <c r="I234" s="168"/>
      <c r="L234" s="164"/>
      <c r="M234" s="169"/>
      <c r="N234" s="170"/>
      <c r="O234" s="170"/>
      <c r="P234" s="170"/>
      <c r="Q234" s="170"/>
      <c r="R234" s="170"/>
      <c r="S234" s="170"/>
      <c r="T234" s="171"/>
      <c r="AT234" s="165" t="s">
        <v>191</v>
      </c>
      <c r="AU234" s="165" t="s">
        <v>197</v>
      </c>
      <c r="AV234" s="13" t="s">
        <v>81</v>
      </c>
      <c r="AW234" s="13" t="s">
        <v>33</v>
      </c>
      <c r="AX234" s="13" t="s">
        <v>79</v>
      </c>
      <c r="AY234" s="165" t="s">
        <v>182</v>
      </c>
    </row>
    <row r="235" spans="1:65" s="2" customFormat="1" ht="33" customHeight="1">
      <c r="A235" s="34"/>
      <c r="B235" s="145"/>
      <c r="C235" s="146" t="s">
        <v>347</v>
      </c>
      <c r="D235" s="146" t="s">
        <v>184</v>
      </c>
      <c r="E235" s="147" t="s">
        <v>1934</v>
      </c>
      <c r="F235" s="148" t="s">
        <v>1935</v>
      </c>
      <c r="G235" s="149" t="s">
        <v>122</v>
      </c>
      <c r="H235" s="150">
        <v>601.474</v>
      </c>
      <c r="I235" s="151"/>
      <c r="J235" s="152">
        <f>ROUND(I235*H235,2)</f>
        <v>0</v>
      </c>
      <c r="K235" s="148" t="s">
        <v>188</v>
      </c>
      <c r="L235" s="35"/>
      <c r="M235" s="153" t="s">
        <v>3</v>
      </c>
      <c r="N235" s="154" t="s">
        <v>43</v>
      </c>
      <c r="O235" s="55"/>
      <c r="P235" s="155">
        <f>O235*H235</f>
        <v>0</v>
      </c>
      <c r="Q235" s="155">
        <v>0</v>
      </c>
      <c r="R235" s="155">
        <f>Q235*H235</f>
        <v>0</v>
      </c>
      <c r="S235" s="155">
        <v>0</v>
      </c>
      <c r="T235" s="15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57" t="s">
        <v>189</v>
      </c>
      <c r="AT235" s="157" t="s">
        <v>184</v>
      </c>
      <c r="AU235" s="157" t="s">
        <v>197</v>
      </c>
      <c r="AY235" s="19" t="s">
        <v>182</v>
      </c>
      <c r="BE235" s="158">
        <f>IF(N235="základní",J235,0)</f>
        <v>0</v>
      </c>
      <c r="BF235" s="158">
        <f>IF(N235="snížená",J235,0)</f>
        <v>0</v>
      </c>
      <c r="BG235" s="158">
        <f>IF(N235="zákl. přenesená",J235,0)</f>
        <v>0</v>
      </c>
      <c r="BH235" s="158">
        <f>IF(N235="sníž. přenesená",J235,0)</f>
        <v>0</v>
      </c>
      <c r="BI235" s="158">
        <f>IF(N235="nulová",J235,0)</f>
        <v>0</v>
      </c>
      <c r="BJ235" s="19" t="s">
        <v>79</v>
      </c>
      <c r="BK235" s="158">
        <f>ROUND(I235*H235,2)</f>
        <v>0</v>
      </c>
      <c r="BL235" s="19" t="s">
        <v>189</v>
      </c>
      <c r="BM235" s="157" t="s">
        <v>1936</v>
      </c>
    </row>
    <row r="236" spans="1:47" s="2" customFormat="1" ht="19.2">
      <c r="A236" s="34"/>
      <c r="B236" s="35"/>
      <c r="C236" s="34"/>
      <c r="D236" s="159" t="s">
        <v>120</v>
      </c>
      <c r="E236" s="34"/>
      <c r="F236" s="160" t="s">
        <v>1935</v>
      </c>
      <c r="G236" s="34"/>
      <c r="H236" s="34"/>
      <c r="I236" s="161"/>
      <c r="J236" s="34"/>
      <c r="K236" s="34"/>
      <c r="L236" s="35"/>
      <c r="M236" s="162"/>
      <c r="N236" s="163"/>
      <c r="O236" s="55"/>
      <c r="P236" s="55"/>
      <c r="Q236" s="55"/>
      <c r="R236" s="55"/>
      <c r="S236" s="55"/>
      <c r="T236" s="56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9" t="s">
        <v>120</v>
      </c>
      <c r="AU236" s="19" t="s">
        <v>197</v>
      </c>
    </row>
    <row r="237" spans="2:51" s="13" customFormat="1" ht="12">
      <c r="B237" s="164"/>
      <c r="D237" s="159" t="s">
        <v>191</v>
      </c>
      <c r="E237" s="165" t="s">
        <v>3</v>
      </c>
      <c r="F237" s="166" t="s">
        <v>1937</v>
      </c>
      <c r="H237" s="167">
        <v>159.39</v>
      </c>
      <c r="I237" s="168"/>
      <c r="L237" s="164"/>
      <c r="M237" s="169"/>
      <c r="N237" s="170"/>
      <c r="O237" s="170"/>
      <c r="P237" s="170"/>
      <c r="Q237" s="170"/>
      <c r="R237" s="170"/>
      <c r="S237" s="170"/>
      <c r="T237" s="171"/>
      <c r="AT237" s="165" t="s">
        <v>191</v>
      </c>
      <c r="AU237" s="165" t="s">
        <v>197</v>
      </c>
      <c r="AV237" s="13" t="s">
        <v>81</v>
      </c>
      <c r="AW237" s="13" t="s">
        <v>33</v>
      </c>
      <c r="AX237" s="13" t="s">
        <v>72</v>
      </c>
      <c r="AY237" s="165" t="s">
        <v>182</v>
      </c>
    </row>
    <row r="238" spans="2:51" s="13" customFormat="1" ht="12">
      <c r="B238" s="164"/>
      <c r="D238" s="159" t="s">
        <v>191</v>
      </c>
      <c r="E238" s="165" t="s">
        <v>3</v>
      </c>
      <c r="F238" s="166" t="s">
        <v>1938</v>
      </c>
      <c r="H238" s="167">
        <v>-18.861</v>
      </c>
      <c r="I238" s="168"/>
      <c r="L238" s="164"/>
      <c r="M238" s="169"/>
      <c r="N238" s="170"/>
      <c r="O238" s="170"/>
      <c r="P238" s="170"/>
      <c r="Q238" s="170"/>
      <c r="R238" s="170"/>
      <c r="S238" s="170"/>
      <c r="T238" s="171"/>
      <c r="AT238" s="165" t="s">
        <v>191</v>
      </c>
      <c r="AU238" s="165" t="s">
        <v>197</v>
      </c>
      <c r="AV238" s="13" t="s">
        <v>81</v>
      </c>
      <c r="AW238" s="13" t="s">
        <v>33</v>
      </c>
      <c r="AX238" s="13" t="s">
        <v>72</v>
      </c>
      <c r="AY238" s="165" t="s">
        <v>182</v>
      </c>
    </row>
    <row r="239" spans="2:51" s="13" customFormat="1" ht="12">
      <c r="B239" s="164"/>
      <c r="D239" s="159" t="s">
        <v>191</v>
      </c>
      <c r="E239" s="165" t="s">
        <v>3</v>
      </c>
      <c r="F239" s="166" t="s">
        <v>1939</v>
      </c>
      <c r="H239" s="167">
        <v>183.12</v>
      </c>
      <c r="I239" s="168"/>
      <c r="L239" s="164"/>
      <c r="M239" s="169"/>
      <c r="N239" s="170"/>
      <c r="O239" s="170"/>
      <c r="P239" s="170"/>
      <c r="Q239" s="170"/>
      <c r="R239" s="170"/>
      <c r="S239" s="170"/>
      <c r="T239" s="171"/>
      <c r="AT239" s="165" t="s">
        <v>191</v>
      </c>
      <c r="AU239" s="165" t="s">
        <v>197</v>
      </c>
      <c r="AV239" s="13" t="s">
        <v>81</v>
      </c>
      <c r="AW239" s="13" t="s">
        <v>33</v>
      </c>
      <c r="AX239" s="13" t="s">
        <v>72</v>
      </c>
      <c r="AY239" s="165" t="s">
        <v>182</v>
      </c>
    </row>
    <row r="240" spans="2:51" s="13" customFormat="1" ht="12">
      <c r="B240" s="164"/>
      <c r="D240" s="159" t="s">
        <v>191</v>
      </c>
      <c r="E240" s="165" t="s">
        <v>3</v>
      </c>
      <c r="F240" s="166" t="s">
        <v>1940</v>
      </c>
      <c r="H240" s="167">
        <v>-17.026</v>
      </c>
      <c r="I240" s="168"/>
      <c r="L240" s="164"/>
      <c r="M240" s="169"/>
      <c r="N240" s="170"/>
      <c r="O240" s="170"/>
      <c r="P240" s="170"/>
      <c r="Q240" s="170"/>
      <c r="R240" s="170"/>
      <c r="S240" s="170"/>
      <c r="T240" s="171"/>
      <c r="AT240" s="165" t="s">
        <v>191</v>
      </c>
      <c r="AU240" s="165" t="s">
        <v>197</v>
      </c>
      <c r="AV240" s="13" t="s">
        <v>81</v>
      </c>
      <c r="AW240" s="13" t="s">
        <v>33</v>
      </c>
      <c r="AX240" s="13" t="s">
        <v>72</v>
      </c>
      <c r="AY240" s="165" t="s">
        <v>182</v>
      </c>
    </row>
    <row r="241" spans="2:51" s="13" customFormat="1" ht="12">
      <c r="B241" s="164"/>
      <c r="D241" s="159" t="s">
        <v>191</v>
      </c>
      <c r="E241" s="165" t="s">
        <v>3</v>
      </c>
      <c r="F241" s="166" t="s">
        <v>1941</v>
      </c>
      <c r="H241" s="167">
        <v>357.24</v>
      </c>
      <c r="I241" s="168"/>
      <c r="L241" s="164"/>
      <c r="M241" s="169"/>
      <c r="N241" s="170"/>
      <c r="O241" s="170"/>
      <c r="P241" s="170"/>
      <c r="Q241" s="170"/>
      <c r="R241" s="170"/>
      <c r="S241" s="170"/>
      <c r="T241" s="171"/>
      <c r="AT241" s="165" t="s">
        <v>191</v>
      </c>
      <c r="AU241" s="165" t="s">
        <v>197</v>
      </c>
      <c r="AV241" s="13" t="s">
        <v>81</v>
      </c>
      <c r="AW241" s="13" t="s">
        <v>33</v>
      </c>
      <c r="AX241" s="13" t="s">
        <v>72</v>
      </c>
      <c r="AY241" s="165" t="s">
        <v>182</v>
      </c>
    </row>
    <row r="242" spans="2:51" s="13" customFormat="1" ht="12">
      <c r="B242" s="164"/>
      <c r="D242" s="159" t="s">
        <v>191</v>
      </c>
      <c r="E242" s="165" t="s">
        <v>3</v>
      </c>
      <c r="F242" s="166" t="s">
        <v>1942</v>
      </c>
      <c r="H242" s="167">
        <v>-90.821</v>
      </c>
      <c r="I242" s="168"/>
      <c r="L242" s="164"/>
      <c r="M242" s="169"/>
      <c r="N242" s="170"/>
      <c r="O242" s="170"/>
      <c r="P242" s="170"/>
      <c r="Q242" s="170"/>
      <c r="R242" s="170"/>
      <c r="S242" s="170"/>
      <c r="T242" s="171"/>
      <c r="AT242" s="165" t="s">
        <v>191</v>
      </c>
      <c r="AU242" s="165" t="s">
        <v>197</v>
      </c>
      <c r="AV242" s="13" t="s">
        <v>81</v>
      </c>
      <c r="AW242" s="13" t="s">
        <v>33</v>
      </c>
      <c r="AX242" s="13" t="s">
        <v>72</v>
      </c>
      <c r="AY242" s="165" t="s">
        <v>182</v>
      </c>
    </row>
    <row r="243" spans="2:51" s="13" customFormat="1" ht="12">
      <c r="B243" s="164"/>
      <c r="D243" s="159" t="s">
        <v>191</v>
      </c>
      <c r="E243" s="165" t="s">
        <v>3</v>
      </c>
      <c r="F243" s="166" t="s">
        <v>1943</v>
      </c>
      <c r="H243" s="167">
        <v>38.25</v>
      </c>
      <c r="I243" s="168"/>
      <c r="L243" s="164"/>
      <c r="M243" s="169"/>
      <c r="N243" s="170"/>
      <c r="O243" s="170"/>
      <c r="P243" s="170"/>
      <c r="Q243" s="170"/>
      <c r="R243" s="170"/>
      <c r="S243" s="170"/>
      <c r="T243" s="171"/>
      <c r="AT243" s="165" t="s">
        <v>191</v>
      </c>
      <c r="AU243" s="165" t="s">
        <v>197</v>
      </c>
      <c r="AV243" s="13" t="s">
        <v>81</v>
      </c>
      <c r="AW243" s="13" t="s">
        <v>33</v>
      </c>
      <c r="AX243" s="13" t="s">
        <v>72</v>
      </c>
      <c r="AY243" s="165" t="s">
        <v>182</v>
      </c>
    </row>
    <row r="244" spans="2:51" s="13" customFormat="1" ht="12">
      <c r="B244" s="164"/>
      <c r="D244" s="159" t="s">
        <v>191</v>
      </c>
      <c r="E244" s="165" t="s">
        <v>3</v>
      </c>
      <c r="F244" s="166" t="s">
        <v>1944</v>
      </c>
      <c r="H244" s="167">
        <v>-9.818</v>
      </c>
      <c r="I244" s="168"/>
      <c r="L244" s="164"/>
      <c r="M244" s="169"/>
      <c r="N244" s="170"/>
      <c r="O244" s="170"/>
      <c r="P244" s="170"/>
      <c r="Q244" s="170"/>
      <c r="R244" s="170"/>
      <c r="S244" s="170"/>
      <c r="T244" s="171"/>
      <c r="AT244" s="165" t="s">
        <v>191</v>
      </c>
      <c r="AU244" s="165" t="s">
        <v>197</v>
      </c>
      <c r="AV244" s="13" t="s">
        <v>81</v>
      </c>
      <c r="AW244" s="13" t="s">
        <v>33</v>
      </c>
      <c r="AX244" s="13" t="s">
        <v>72</v>
      </c>
      <c r="AY244" s="165" t="s">
        <v>182</v>
      </c>
    </row>
    <row r="245" spans="2:51" s="14" customFormat="1" ht="12">
      <c r="B245" s="172"/>
      <c r="D245" s="159" t="s">
        <v>191</v>
      </c>
      <c r="E245" s="173" t="s">
        <v>1274</v>
      </c>
      <c r="F245" s="174" t="s">
        <v>211</v>
      </c>
      <c r="H245" s="175">
        <v>601.474</v>
      </c>
      <c r="I245" s="176"/>
      <c r="L245" s="172"/>
      <c r="M245" s="177"/>
      <c r="N245" s="178"/>
      <c r="O245" s="178"/>
      <c r="P245" s="178"/>
      <c r="Q245" s="178"/>
      <c r="R245" s="178"/>
      <c r="S245" s="178"/>
      <c r="T245" s="179"/>
      <c r="AT245" s="173" t="s">
        <v>191</v>
      </c>
      <c r="AU245" s="173" t="s">
        <v>197</v>
      </c>
      <c r="AV245" s="14" t="s">
        <v>189</v>
      </c>
      <c r="AW245" s="14" t="s">
        <v>33</v>
      </c>
      <c r="AX245" s="14" t="s">
        <v>79</v>
      </c>
      <c r="AY245" s="173" t="s">
        <v>182</v>
      </c>
    </row>
    <row r="246" spans="1:65" s="2" customFormat="1" ht="16.5" customHeight="1">
      <c r="A246" s="34"/>
      <c r="B246" s="145"/>
      <c r="C246" s="180" t="s">
        <v>355</v>
      </c>
      <c r="D246" s="180" t="s">
        <v>232</v>
      </c>
      <c r="E246" s="181" t="s">
        <v>1945</v>
      </c>
      <c r="F246" s="182" t="s">
        <v>1335</v>
      </c>
      <c r="G246" s="183" t="s">
        <v>233</v>
      </c>
      <c r="H246" s="184">
        <v>1082.653</v>
      </c>
      <c r="I246" s="185"/>
      <c r="J246" s="186">
        <f>ROUND(I246*H246,2)</f>
        <v>0</v>
      </c>
      <c r="K246" s="182" t="s">
        <v>188</v>
      </c>
      <c r="L246" s="187"/>
      <c r="M246" s="188" t="s">
        <v>3</v>
      </c>
      <c r="N246" s="189" t="s">
        <v>43</v>
      </c>
      <c r="O246" s="55"/>
      <c r="P246" s="155">
        <f>O246*H246</f>
        <v>0</v>
      </c>
      <c r="Q246" s="155">
        <v>0</v>
      </c>
      <c r="R246" s="155">
        <f>Q246*H246</f>
        <v>0</v>
      </c>
      <c r="S246" s="155">
        <v>0</v>
      </c>
      <c r="T246" s="156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57" t="s">
        <v>223</v>
      </c>
      <c r="AT246" s="157" t="s">
        <v>232</v>
      </c>
      <c r="AU246" s="157" t="s">
        <v>197</v>
      </c>
      <c r="AY246" s="19" t="s">
        <v>182</v>
      </c>
      <c r="BE246" s="158">
        <f>IF(N246="základní",J246,0)</f>
        <v>0</v>
      </c>
      <c r="BF246" s="158">
        <f>IF(N246="snížená",J246,0)</f>
        <v>0</v>
      </c>
      <c r="BG246" s="158">
        <f>IF(N246="zákl. přenesená",J246,0)</f>
        <v>0</v>
      </c>
      <c r="BH246" s="158">
        <f>IF(N246="sníž. přenesená",J246,0)</f>
        <v>0</v>
      </c>
      <c r="BI246" s="158">
        <f>IF(N246="nulová",J246,0)</f>
        <v>0</v>
      </c>
      <c r="BJ246" s="19" t="s">
        <v>79</v>
      </c>
      <c r="BK246" s="158">
        <f>ROUND(I246*H246,2)</f>
        <v>0</v>
      </c>
      <c r="BL246" s="19" t="s">
        <v>189</v>
      </c>
      <c r="BM246" s="157" t="s">
        <v>1946</v>
      </c>
    </row>
    <row r="247" spans="1:47" s="2" customFormat="1" ht="12">
      <c r="A247" s="34"/>
      <c r="B247" s="35"/>
      <c r="C247" s="34"/>
      <c r="D247" s="159" t="s">
        <v>120</v>
      </c>
      <c r="E247" s="34"/>
      <c r="F247" s="160" t="s">
        <v>1335</v>
      </c>
      <c r="G247" s="34"/>
      <c r="H247" s="34"/>
      <c r="I247" s="161"/>
      <c r="J247" s="34"/>
      <c r="K247" s="34"/>
      <c r="L247" s="35"/>
      <c r="M247" s="162"/>
      <c r="N247" s="163"/>
      <c r="O247" s="55"/>
      <c r="P247" s="55"/>
      <c r="Q247" s="55"/>
      <c r="R247" s="55"/>
      <c r="S247" s="55"/>
      <c r="T247" s="56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9" t="s">
        <v>120</v>
      </c>
      <c r="AU247" s="19" t="s">
        <v>197</v>
      </c>
    </row>
    <row r="248" spans="2:51" s="13" customFormat="1" ht="12">
      <c r="B248" s="164"/>
      <c r="D248" s="159" t="s">
        <v>191</v>
      </c>
      <c r="E248" s="165" t="s">
        <v>3</v>
      </c>
      <c r="F248" s="166" t="s">
        <v>1947</v>
      </c>
      <c r="H248" s="167">
        <v>1082.653</v>
      </c>
      <c r="I248" s="168"/>
      <c r="L248" s="164"/>
      <c r="M248" s="169"/>
      <c r="N248" s="170"/>
      <c r="O248" s="170"/>
      <c r="P248" s="170"/>
      <c r="Q248" s="170"/>
      <c r="R248" s="170"/>
      <c r="S248" s="170"/>
      <c r="T248" s="171"/>
      <c r="AT248" s="165" t="s">
        <v>191</v>
      </c>
      <c r="AU248" s="165" t="s">
        <v>197</v>
      </c>
      <c r="AV248" s="13" t="s">
        <v>81</v>
      </c>
      <c r="AW248" s="13" t="s">
        <v>33</v>
      </c>
      <c r="AX248" s="13" t="s">
        <v>79</v>
      </c>
      <c r="AY248" s="165" t="s">
        <v>182</v>
      </c>
    </row>
    <row r="249" spans="1:65" s="2" customFormat="1" ht="22.8">
      <c r="A249" s="34"/>
      <c r="B249" s="145"/>
      <c r="C249" s="146" t="s">
        <v>360</v>
      </c>
      <c r="D249" s="146" t="s">
        <v>184</v>
      </c>
      <c r="E249" s="147" t="s">
        <v>1948</v>
      </c>
      <c r="F249" s="148" t="s">
        <v>1949</v>
      </c>
      <c r="G249" s="149" t="s">
        <v>113</v>
      </c>
      <c r="H249" s="150">
        <v>137.4</v>
      </c>
      <c r="I249" s="151"/>
      <c r="J249" s="152">
        <f>ROUND(I249*H249,2)</f>
        <v>0</v>
      </c>
      <c r="K249" s="148" t="s">
        <v>188</v>
      </c>
      <c r="L249" s="35"/>
      <c r="M249" s="153" t="s">
        <v>3</v>
      </c>
      <c r="N249" s="154" t="s">
        <v>43</v>
      </c>
      <c r="O249" s="55"/>
      <c r="P249" s="155">
        <f>O249*H249</f>
        <v>0</v>
      </c>
      <c r="Q249" s="155">
        <v>0</v>
      </c>
      <c r="R249" s="155">
        <f>Q249*H249</f>
        <v>0</v>
      </c>
      <c r="S249" s="155">
        <v>0</v>
      </c>
      <c r="T249" s="156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57" t="s">
        <v>189</v>
      </c>
      <c r="AT249" s="157" t="s">
        <v>184</v>
      </c>
      <c r="AU249" s="157" t="s">
        <v>197</v>
      </c>
      <c r="AY249" s="19" t="s">
        <v>182</v>
      </c>
      <c r="BE249" s="158">
        <f>IF(N249="základní",J249,0)</f>
        <v>0</v>
      </c>
      <c r="BF249" s="158">
        <f>IF(N249="snížená",J249,0)</f>
        <v>0</v>
      </c>
      <c r="BG249" s="158">
        <f>IF(N249="zákl. přenesená",J249,0)</f>
        <v>0</v>
      </c>
      <c r="BH249" s="158">
        <f>IF(N249="sníž. přenesená",J249,0)</f>
        <v>0</v>
      </c>
      <c r="BI249" s="158">
        <f>IF(N249="nulová",J249,0)</f>
        <v>0</v>
      </c>
      <c r="BJ249" s="19" t="s">
        <v>79</v>
      </c>
      <c r="BK249" s="158">
        <f>ROUND(I249*H249,2)</f>
        <v>0</v>
      </c>
      <c r="BL249" s="19" t="s">
        <v>189</v>
      </c>
      <c r="BM249" s="157" t="s">
        <v>1950</v>
      </c>
    </row>
    <row r="250" spans="1:47" s="2" customFormat="1" ht="12">
      <c r="A250" s="34"/>
      <c r="B250" s="35"/>
      <c r="C250" s="34"/>
      <c r="D250" s="159" t="s">
        <v>120</v>
      </c>
      <c r="E250" s="34"/>
      <c r="F250" s="160" t="s">
        <v>1949</v>
      </c>
      <c r="G250" s="34"/>
      <c r="H250" s="34"/>
      <c r="I250" s="161"/>
      <c r="J250" s="34"/>
      <c r="K250" s="34"/>
      <c r="L250" s="35"/>
      <c r="M250" s="162"/>
      <c r="N250" s="163"/>
      <c r="O250" s="55"/>
      <c r="P250" s="55"/>
      <c r="Q250" s="55"/>
      <c r="R250" s="55"/>
      <c r="S250" s="55"/>
      <c r="T250" s="56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9" t="s">
        <v>120</v>
      </c>
      <c r="AU250" s="19" t="s">
        <v>197</v>
      </c>
    </row>
    <row r="251" spans="2:51" s="13" customFormat="1" ht="12">
      <c r="B251" s="164"/>
      <c r="D251" s="159" t="s">
        <v>191</v>
      </c>
      <c r="E251" s="165" t="s">
        <v>3</v>
      </c>
      <c r="F251" s="166" t="s">
        <v>1746</v>
      </c>
      <c r="H251" s="167">
        <v>137.4</v>
      </c>
      <c r="I251" s="168"/>
      <c r="L251" s="164"/>
      <c r="M251" s="169"/>
      <c r="N251" s="170"/>
      <c r="O251" s="170"/>
      <c r="P251" s="170"/>
      <c r="Q251" s="170"/>
      <c r="R251" s="170"/>
      <c r="S251" s="170"/>
      <c r="T251" s="171"/>
      <c r="AT251" s="165" t="s">
        <v>191</v>
      </c>
      <c r="AU251" s="165" t="s">
        <v>197</v>
      </c>
      <c r="AV251" s="13" t="s">
        <v>81</v>
      </c>
      <c r="AW251" s="13" t="s">
        <v>33</v>
      </c>
      <c r="AX251" s="13" t="s">
        <v>79</v>
      </c>
      <c r="AY251" s="165" t="s">
        <v>182</v>
      </c>
    </row>
    <row r="252" spans="1:65" s="2" customFormat="1" ht="22.8">
      <c r="A252" s="34"/>
      <c r="B252" s="145"/>
      <c r="C252" s="146" t="s">
        <v>365</v>
      </c>
      <c r="D252" s="146" t="s">
        <v>184</v>
      </c>
      <c r="E252" s="147" t="s">
        <v>1951</v>
      </c>
      <c r="F252" s="148" t="s">
        <v>1952</v>
      </c>
      <c r="G252" s="149" t="s">
        <v>113</v>
      </c>
      <c r="H252" s="150">
        <v>137.4</v>
      </c>
      <c r="I252" s="151"/>
      <c r="J252" s="152">
        <f>ROUND(I252*H252,2)</f>
        <v>0</v>
      </c>
      <c r="K252" s="148" t="s">
        <v>188</v>
      </c>
      <c r="L252" s="35"/>
      <c r="M252" s="153" t="s">
        <v>3</v>
      </c>
      <c r="N252" s="154" t="s">
        <v>43</v>
      </c>
      <c r="O252" s="55"/>
      <c r="P252" s="155">
        <f>O252*H252</f>
        <v>0</v>
      </c>
      <c r="Q252" s="155">
        <v>0</v>
      </c>
      <c r="R252" s="155">
        <f>Q252*H252</f>
        <v>0</v>
      </c>
      <c r="S252" s="155">
        <v>0</v>
      </c>
      <c r="T252" s="15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57" t="s">
        <v>189</v>
      </c>
      <c r="AT252" s="157" t="s">
        <v>184</v>
      </c>
      <c r="AU252" s="157" t="s">
        <v>197</v>
      </c>
      <c r="AY252" s="19" t="s">
        <v>182</v>
      </c>
      <c r="BE252" s="158">
        <f>IF(N252="základní",J252,0)</f>
        <v>0</v>
      </c>
      <c r="BF252" s="158">
        <f>IF(N252="snížená",J252,0)</f>
        <v>0</v>
      </c>
      <c r="BG252" s="158">
        <f>IF(N252="zákl. přenesená",J252,0)</f>
        <v>0</v>
      </c>
      <c r="BH252" s="158">
        <f>IF(N252="sníž. přenesená",J252,0)</f>
        <v>0</v>
      </c>
      <c r="BI252" s="158">
        <f>IF(N252="nulová",J252,0)</f>
        <v>0</v>
      </c>
      <c r="BJ252" s="19" t="s">
        <v>79</v>
      </c>
      <c r="BK252" s="158">
        <f>ROUND(I252*H252,2)</f>
        <v>0</v>
      </c>
      <c r="BL252" s="19" t="s">
        <v>189</v>
      </c>
      <c r="BM252" s="157" t="s">
        <v>1953</v>
      </c>
    </row>
    <row r="253" spans="1:47" s="2" customFormat="1" ht="19.2">
      <c r="A253" s="34"/>
      <c r="B253" s="35"/>
      <c r="C253" s="34"/>
      <c r="D253" s="159" t="s">
        <v>120</v>
      </c>
      <c r="E253" s="34"/>
      <c r="F253" s="160" t="s">
        <v>1952</v>
      </c>
      <c r="G253" s="34"/>
      <c r="H253" s="34"/>
      <c r="I253" s="161"/>
      <c r="J253" s="34"/>
      <c r="K253" s="34"/>
      <c r="L253" s="35"/>
      <c r="M253" s="162"/>
      <c r="N253" s="163"/>
      <c r="O253" s="55"/>
      <c r="P253" s="55"/>
      <c r="Q253" s="55"/>
      <c r="R253" s="55"/>
      <c r="S253" s="55"/>
      <c r="T253" s="56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9" t="s">
        <v>120</v>
      </c>
      <c r="AU253" s="19" t="s">
        <v>197</v>
      </c>
    </row>
    <row r="254" spans="2:51" s="15" customFormat="1" ht="12">
      <c r="B254" s="190"/>
      <c r="D254" s="159" t="s">
        <v>191</v>
      </c>
      <c r="E254" s="191" t="s">
        <v>3</v>
      </c>
      <c r="F254" s="192" t="s">
        <v>1747</v>
      </c>
      <c r="H254" s="191" t="s">
        <v>3</v>
      </c>
      <c r="I254" s="193"/>
      <c r="L254" s="190"/>
      <c r="M254" s="194"/>
      <c r="N254" s="195"/>
      <c r="O254" s="195"/>
      <c r="P254" s="195"/>
      <c r="Q254" s="195"/>
      <c r="R254" s="195"/>
      <c r="S254" s="195"/>
      <c r="T254" s="196"/>
      <c r="AT254" s="191" t="s">
        <v>191</v>
      </c>
      <c r="AU254" s="191" t="s">
        <v>197</v>
      </c>
      <c r="AV254" s="15" t="s">
        <v>79</v>
      </c>
      <c r="AW254" s="15" t="s">
        <v>33</v>
      </c>
      <c r="AX254" s="15" t="s">
        <v>72</v>
      </c>
      <c r="AY254" s="191" t="s">
        <v>182</v>
      </c>
    </row>
    <row r="255" spans="2:51" s="13" customFormat="1" ht="12">
      <c r="B255" s="164"/>
      <c r="D255" s="159" t="s">
        <v>191</v>
      </c>
      <c r="E255" s="165" t="s">
        <v>3</v>
      </c>
      <c r="F255" s="166" t="s">
        <v>1954</v>
      </c>
      <c r="H255" s="167">
        <v>137.4</v>
      </c>
      <c r="I255" s="168"/>
      <c r="L255" s="164"/>
      <c r="M255" s="169"/>
      <c r="N255" s="170"/>
      <c r="O255" s="170"/>
      <c r="P255" s="170"/>
      <c r="Q255" s="170"/>
      <c r="R255" s="170"/>
      <c r="S255" s="170"/>
      <c r="T255" s="171"/>
      <c r="AT255" s="165" t="s">
        <v>191</v>
      </c>
      <c r="AU255" s="165" t="s">
        <v>197</v>
      </c>
      <c r="AV255" s="13" t="s">
        <v>81</v>
      </c>
      <c r="AW255" s="13" t="s">
        <v>33</v>
      </c>
      <c r="AX255" s="13" t="s">
        <v>72</v>
      </c>
      <c r="AY255" s="165" t="s">
        <v>182</v>
      </c>
    </row>
    <row r="256" spans="2:51" s="14" customFormat="1" ht="12">
      <c r="B256" s="172"/>
      <c r="D256" s="159" t="s">
        <v>191</v>
      </c>
      <c r="E256" s="173" t="s">
        <v>1746</v>
      </c>
      <c r="F256" s="174" t="s">
        <v>211</v>
      </c>
      <c r="H256" s="175">
        <v>137.4</v>
      </c>
      <c r="I256" s="176"/>
      <c r="L256" s="172"/>
      <c r="M256" s="177"/>
      <c r="N256" s="178"/>
      <c r="O256" s="178"/>
      <c r="P256" s="178"/>
      <c r="Q256" s="178"/>
      <c r="R256" s="178"/>
      <c r="S256" s="178"/>
      <c r="T256" s="179"/>
      <c r="AT256" s="173" t="s">
        <v>191</v>
      </c>
      <c r="AU256" s="173" t="s">
        <v>197</v>
      </c>
      <c r="AV256" s="14" t="s">
        <v>189</v>
      </c>
      <c r="AW256" s="14" t="s">
        <v>33</v>
      </c>
      <c r="AX256" s="14" t="s">
        <v>79</v>
      </c>
      <c r="AY256" s="173" t="s">
        <v>182</v>
      </c>
    </row>
    <row r="257" spans="1:65" s="2" customFormat="1" ht="16.5" customHeight="1">
      <c r="A257" s="34"/>
      <c r="B257" s="145"/>
      <c r="C257" s="180" t="s">
        <v>370</v>
      </c>
      <c r="D257" s="180" t="s">
        <v>232</v>
      </c>
      <c r="E257" s="181" t="s">
        <v>1955</v>
      </c>
      <c r="F257" s="182" t="s">
        <v>1956</v>
      </c>
      <c r="G257" s="183" t="s">
        <v>254</v>
      </c>
      <c r="H257" s="184">
        <v>3.435</v>
      </c>
      <c r="I257" s="185"/>
      <c r="J257" s="186">
        <f>ROUND(I257*H257,2)</f>
        <v>0</v>
      </c>
      <c r="K257" s="182" t="s">
        <v>188</v>
      </c>
      <c r="L257" s="187"/>
      <c r="M257" s="188" t="s">
        <v>3</v>
      </c>
      <c r="N257" s="189" t="s">
        <v>43</v>
      </c>
      <c r="O257" s="55"/>
      <c r="P257" s="155">
        <f>O257*H257</f>
        <v>0</v>
      </c>
      <c r="Q257" s="155">
        <v>0.001</v>
      </c>
      <c r="R257" s="155">
        <f>Q257*H257</f>
        <v>0.003435</v>
      </c>
      <c r="S257" s="155">
        <v>0</v>
      </c>
      <c r="T257" s="15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57" t="s">
        <v>223</v>
      </c>
      <c r="AT257" s="157" t="s">
        <v>232</v>
      </c>
      <c r="AU257" s="157" t="s">
        <v>197</v>
      </c>
      <c r="AY257" s="19" t="s">
        <v>182</v>
      </c>
      <c r="BE257" s="158">
        <f>IF(N257="základní",J257,0)</f>
        <v>0</v>
      </c>
      <c r="BF257" s="158">
        <f>IF(N257="snížená",J257,0)</f>
        <v>0</v>
      </c>
      <c r="BG257" s="158">
        <f>IF(N257="zákl. přenesená",J257,0)</f>
        <v>0</v>
      </c>
      <c r="BH257" s="158">
        <f>IF(N257="sníž. přenesená",J257,0)</f>
        <v>0</v>
      </c>
      <c r="BI257" s="158">
        <f>IF(N257="nulová",J257,0)</f>
        <v>0</v>
      </c>
      <c r="BJ257" s="19" t="s">
        <v>79</v>
      </c>
      <c r="BK257" s="158">
        <f>ROUND(I257*H257,2)</f>
        <v>0</v>
      </c>
      <c r="BL257" s="19" t="s">
        <v>189</v>
      </c>
      <c r="BM257" s="157" t="s">
        <v>1957</v>
      </c>
    </row>
    <row r="258" spans="1:47" s="2" customFormat="1" ht="12">
      <c r="A258" s="34"/>
      <c r="B258" s="35"/>
      <c r="C258" s="34"/>
      <c r="D258" s="159" t="s">
        <v>120</v>
      </c>
      <c r="E258" s="34"/>
      <c r="F258" s="160" t="s">
        <v>1956</v>
      </c>
      <c r="G258" s="34"/>
      <c r="H258" s="34"/>
      <c r="I258" s="161"/>
      <c r="J258" s="34"/>
      <c r="K258" s="34"/>
      <c r="L258" s="35"/>
      <c r="M258" s="162"/>
      <c r="N258" s="163"/>
      <c r="O258" s="55"/>
      <c r="P258" s="55"/>
      <c r="Q258" s="55"/>
      <c r="R258" s="55"/>
      <c r="S258" s="55"/>
      <c r="T258" s="56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9" t="s">
        <v>120</v>
      </c>
      <c r="AU258" s="19" t="s">
        <v>197</v>
      </c>
    </row>
    <row r="259" spans="2:51" s="13" customFormat="1" ht="12">
      <c r="B259" s="164"/>
      <c r="D259" s="159" t="s">
        <v>191</v>
      </c>
      <c r="E259" s="165" t="s">
        <v>3</v>
      </c>
      <c r="F259" s="166" t="s">
        <v>1958</v>
      </c>
      <c r="H259" s="167">
        <v>3.435</v>
      </c>
      <c r="I259" s="168"/>
      <c r="L259" s="164"/>
      <c r="M259" s="169"/>
      <c r="N259" s="170"/>
      <c r="O259" s="170"/>
      <c r="P259" s="170"/>
      <c r="Q259" s="170"/>
      <c r="R259" s="170"/>
      <c r="S259" s="170"/>
      <c r="T259" s="171"/>
      <c r="AT259" s="165" t="s">
        <v>191</v>
      </c>
      <c r="AU259" s="165" t="s">
        <v>197</v>
      </c>
      <c r="AV259" s="13" t="s">
        <v>81</v>
      </c>
      <c r="AW259" s="13" t="s">
        <v>33</v>
      </c>
      <c r="AX259" s="13" t="s">
        <v>79</v>
      </c>
      <c r="AY259" s="165" t="s">
        <v>182</v>
      </c>
    </row>
    <row r="260" spans="1:65" s="2" customFormat="1" ht="16.5" customHeight="1">
      <c r="A260" s="34"/>
      <c r="B260" s="145"/>
      <c r="C260" s="146" t="s">
        <v>379</v>
      </c>
      <c r="D260" s="146" t="s">
        <v>184</v>
      </c>
      <c r="E260" s="147" t="s">
        <v>1959</v>
      </c>
      <c r="F260" s="148" t="s">
        <v>1960</v>
      </c>
      <c r="G260" s="149" t="s">
        <v>113</v>
      </c>
      <c r="H260" s="150">
        <v>137.4</v>
      </c>
      <c r="I260" s="151"/>
      <c r="J260" s="152">
        <f>ROUND(I260*H260,2)</f>
        <v>0</v>
      </c>
      <c r="K260" s="148" t="s">
        <v>188</v>
      </c>
      <c r="L260" s="35"/>
      <c r="M260" s="153" t="s">
        <v>3</v>
      </c>
      <c r="N260" s="154" t="s">
        <v>43</v>
      </c>
      <c r="O260" s="55"/>
      <c r="P260" s="155">
        <f>O260*H260</f>
        <v>0</v>
      </c>
      <c r="Q260" s="155">
        <v>0</v>
      </c>
      <c r="R260" s="155">
        <f>Q260*H260</f>
        <v>0</v>
      </c>
      <c r="S260" s="155">
        <v>0</v>
      </c>
      <c r="T260" s="156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57" t="s">
        <v>189</v>
      </c>
      <c r="AT260" s="157" t="s">
        <v>184</v>
      </c>
      <c r="AU260" s="157" t="s">
        <v>197</v>
      </c>
      <c r="AY260" s="19" t="s">
        <v>182</v>
      </c>
      <c r="BE260" s="158">
        <f>IF(N260="základní",J260,0)</f>
        <v>0</v>
      </c>
      <c r="BF260" s="158">
        <f>IF(N260="snížená",J260,0)</f>
        <v>0</v>
      </c>
      <c r="BG260" s="158">
        <f>IF(N260="zákl. přenesená",J260,0)</f>
        <v>0</v>
      </c>
      <c r="BH260" s="158">
        <f>IF(N260="sníž. přenesená",J260,0)</f>
        <v>0</v>
      </c>
      <c r="BI260" s="158">
        <f>IF(N260="nulová",J260,0)</f>
        <v>0</v>
      </c>
      <c r="BJ260" s="19" t="s">
        <v>79</v>
      </c>
      <c r="BK260" s="158">
        <f>ROUND(I260*H260,2)</f>
        <v>0</v>
      </c>
      <c r="BL260" s="19" t="s">
        <v>189</v>
      </c>
      <c r="BM260" s="157" t="s">
        <v>1961</v>
      </c>
    </row>
    <row r="261" spans="1:47" s="2" customFormat="1" ht="12">
      <c r="A261" s="34"/>
      <c r="B261" s="35"/>
      <c r="C261" s="34"/>
      <c r="D261" s="159" t="s">
        <v>120</v>
      </c>
      <c r="E261" s="34"/>
      <c r="F261" s="160" t="s">
        <v>1960</v>
      </c>
      <c r="G261" s="34"/>
      <c r="H261" s="34"/>
      <c r="I261" s="161"/>
      <c r="J261" s="34"/>
      <c r="K261" s="34"/>
      <c r="L261" s="35"/>
      <c r="M261" s="162"/>
      <c r="N261" s="163"/>
      <c r="O261" s="55"/>
      <c r="P261" s="55"/>
      <c r="Q261" s="55"/>
      <c r="R261" s="55"/>
      <c r="S261" s="55"/>
      <c r="T261" s="56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9" t="s">
        <v>120</v>
      </c>
      <c r="AU261" s="19" t="s">
        <v>197</v>
      </c>
    </row>
    <row r="262" spans="1:65" s="2" customFormat="1" ht="16.5" customHeight="1">
      <c r="A262" s="34"/>
      <c r="B262" s="145"/>
      <c r="C262" s="146" t="s">
        <v>385</v>
      </c>
      <c r="D262" s="146" t="s">
        <v>184</v>
      </c>
      <c r="E262" s="147" t="s">
        <v>1962</v>
      </c>
      <c r="F262" s="148" t="s">
        <v>1963</v>
      </c>
      <c r="G262" s="149" t="s">
        <v>113</v>
      </c>
      <c r="H262" s="150">
        <v>137.4</v>
      </c>
      <c r="I262" s="151"/>
      <c r="J262" s="152">
        <f>ROUND(I262*H262,2)</f>
        <v>0</v>
      </c>
      <c r="K262" s="148" t="s">
        <v>188</v>
      </c>
      <c r="L262" s="35"/>
      <c r="M262" s="153" t="s">
        <v>3</v>
      </c>
      <c r="N262" s="154" t="s">
        <v>43</v>
      </c>
      <c r="O262" s="55"/>
      <c r="P262" s="155">
        <f>O262*H262</f>
        <v>0</v>
      </c>
      <c r="Q262" s="155">
        <v>0</v>
      </c>
      <c r="R262" s="155">
        <f>Q262*H262</f>
        <v>0</v>
      </c>
      <c r="S262" s="155">
        <v>0</v>
      </c>
      <c r="T262" s="156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57" t="s">
        <v>189</v>
      </c>
      <c r="AT262" s="157" t="s">
        <v>184</v>
      </c>
      <c r="AU262" s="157" t="s">
        <v>197</v>
      </c>
      <c r="AY262" s="19" t="s">
        <v>182</v>
      </c>
      <c r="BE262" s="158">
        <f>IF(N262="základní",J262,0)</f>
        <v>0</v>
      </c>
      <c r="BF262" s="158">
        <f>IF(N262="snížená",J262,0)</f>
        <v>0</v>
      </c>
      <c r="BG262" s="158">
        <f>IF(N262="zákl. přenesená",J262,0)</f>
        <v>0</v>
      </c>
      <c r="BH262" s="158">
        <f>IF(N262="sníž. přenesená",J262,0)</f>
        <v>0</v>
      </c>
      <c r="BI262" s="158">
        <f>IF(N262="nulová",J262,0)</f>
        <v>0</v>
      </c>
      <c r="BJ262" s="19" t="s">
        <v>79</v>
      </c>
      <c r="BK262" s="158">
        <f>ROUND(I262*H262,2)</f>
        <v>0</v>
      </c>
      <c r="BL262" s="19" t="s">
        <v>189</v>
      </c>
      <c r="BM262" s="157" t="s">
        <v>1964</v>
      </c>
    </row>
    <row r="263" spans="1:47" s="2" customFormat="1" ht="12">
      <c r="A263" s="34"/>
      <c r="B263" s="35"/>
      <c r="C263" s="34"/>
      <c r="D263" s="159" t="s">
        <v>120</v>
      </c>
      <c r="E263" s="34"/>
      <c r="F263" s="160" t="s">
        <v>1963</v>
      </c>
      <c r="G263" s="34"/>
      <c r="H263" s="34"/>
      <c r="I263" s="161"/>
      <c r="J263" s="34"/>
      <c r="K263" s="34"/>
      <c r="L263" s="35"/>
      <c r="M263" s="162"/>
      <c r="N263" s="163"/>
      <c r="O263" s="55"/>
      <c r="P263" s="55"/>
      <c r="Q263" s="55"/>
      <c r="R263" s="55"/>
      <c r="S263" s="55"/>
      <c r="T263" s="56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9" t="s">
        <v>120</v>
      </c>
      <c r="AU263" s="19" t="s">
        <v>197</v>
      </c>
    </row>
    <row r="264" spans="1:65" s="2" customFormat="1" ht="16.5" customHeight="1">
      <c r="A264" s="34"/>
      <c r="B264" s="145"/>
      <c r="C264" s="146" t="s">
        <v>391</v>
      </c>
      <c r="D264" s="146" t="s">
        <v>184</v>
      </c>
      <c r="E264" s="147" t="s">
        <v>1965</v>
      </c>
      <c r="F264" s="148" t="s">
        <v>1966</v>
      </c>
      <c r="G264" s="149" t="s">
        <v>122</v>
      </c>
      <c r="H264" s="150">
        <v>13.74</v>
      </c>
      <c r="I264" s="151"/>
      <c r="J264" s="152">
        <f>ROUND(I264*H264,2)</f>
        <v>0</v>
      </c>
      <c r="K264" s="148" t="s">
        <v>188</v>
      </c>
      <c r="L264" s="35"/>
      <c r="M264" s="153" t="s">
        <v>3</v>
      </c>
      <c r="N264" s="154" t="s">
        <v>43</v>
      </c>
      <c r="O264" s="55"/>
      <c r="P264" s="155">
        <f>O264*H264</f>
        <v>0</v>
      </c>
      <c r="Q264" s="155">
        <v>0</v>
      </c>
      <c r="R264" s="155">
        <f>Q264*H264</f>
        <v>0</v>
      </c>
      <c r="S264" s="155">
        <v>0</v>
      </c>
      <c r="T264" s="156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57" t="s">
        <v>189</v>
      </c>
      <c r="AT264" s="157" t="s">
        <v>184</v>
      </c>
      <c r="AU264" s="157" t="s">
        <v>197</v>
      </c>
      <c r="AY264" s="19" t="s">
        <v>182</v>
      </c>
      <c r="BE264" s="158">
        <f>IF(N264="základní",J264,0)</f>
        <v>0</v>
      </c>
      <c r="BF264" s="158">
        <f>IF(N264="snížená",J264,0)</f>
        <v>0</v>
      </c>
      <c r="BG264" s="158">
        <f>IF(N264="zákl. přenesená",J264,0)</f>
        <v>0</v>
      </c>
      <c r="BH264" s="158">
        <f>IF(N264="sníž. přenesená",J264,0)</f>
        <v>0</v>
      </c>
      <c r="BI264" s="158">
        <f>IF(N264="nulová",J264,0)</f>
        <v>0</v>
      </c>
      <c r="BJ264" s="19" t="s">
        <v>79</v>
      </c>
      <c r="BK264" s="158">
        <f>ROUND(I264*H264,2)</f>
        <v>0</v>
      </c>
      <c r="BL264" s="19" t="s">
        <v>189</v>
      </c>
      <c r="BM264" s="157" t="s">
        <v>1967</v>
      </c>
    </row>
    <row r="265" spans="1:47" s="2" customFormat="1" ht="12">
      <c r="A265" s="34"/>
      <c r="B265" s="35"/>
      <c r="C265" s="34"/>
      <c r="D265" s="159" t="s">
        <v>120</v>
      </c>
      <c r="E265" s="34"/>
      <c r="F265" s="160" t="s">
        <v>1966</v>
      </c>
      <c r="G265" s="34"/>
      <c r="H265" s="34"/>
      <c r="I265" s="161"/>
      <c r="J265" s="34"/>
      <c r="K265" s="34"/>
      <c r="L265" s="35"/>
      <c r="M265" s="162"/>
      <c r="N265" s="163"/>
      <c r="O265" s="55"/>
      <c r="P265" s="55"/>
      <c r="Q265" s="55"/>
      <c r="R265" s="55"/>
      <c r="S265" s="55"/>
      <c r="T265" s="56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9" t="s">
        <v>120</v>
      </c>
      <c r="AU265" s="19" t="s">
        <v>197</v>
      </c>
    </row>
    <row r="266" spans="2:51" s="13" customFormat="1" ht="12">
      <c r="B266" s="164"/>
      <c r="D266" s="159" t="s">
        <v>191</v>
      </c>
      <c r="E266" s="165" t="s">
        <v>3</v>
      </c>
      <c r="F266" s="166" t="s">
        <v>1968</v>
      </c>
      <c r="H266" s="167">
        <v>13.74</v>
      </c>
      <c r="I266" s="168"/>
      <c r="L266" s="164"/>
      <c r="M266" s="169"/>
      <c r="N266" s="170"/>
      <c r="O266" s="170"/>
      <c r="P266" s="170"/>
      <c r="Q266" s="170"/>
      <c r="R266" s="170"/>
      <c r="S266" s="170"/>
      <c r="T266" s="171"/>
      <c r="AT266" s="165" t="s">
        <v>191</v>
      </c>
      <c r="AU266" s="165" t="s">
        <v>197</v>
      </c>
      <c r="AV266" s="13" t="s">
        <v>81</v>
      </c>
      <c r="AW266" s="13" t="s">
        <v>33</v>
      </c>
      <c r="AX266" s="13" t="s">
        <v>79</v>
      </c>
      <c r="AY266" s="165" t="s">
        <v>182</v>
      </c>
    </row>
    <row r="267" spans="1:65" s="2" customFormat="1" ht="16.5" customHeight="1">
      <c r="A267" s="34"/>
      <c r="B267" s="145"/>
      <c r="C267" s="180" t="s">
        <v>399</v>
      </c>
      <c r="D267" s="180" t="s">
        <v>232</v>
      </c>
      <c r="E267" s="181" t="s">
        <v>1969</v>
      </c>
      <c r="F267" s="182" t="s">
        <v>1970</v>
      </c>
      <c r="G267" s="183" t="s">
        <v>122</v>
      </c>
      <c r="H267" s="184">
        <v>13.74</v>
      </c>
      <c r="I267" s="185"/>
      <c r="J267" s="186">
        <f>ROUND(I267*H267,2)</f>
        <v>0</v>
      </c>
      <c r="K267" s="182" t="s">
        <v>188</v>
      </c>
      <c r="L267" s="187"/>
      <c r="M267" s="188" t="s">
        <v>3</v>
      </c>
      <c r="N267" s="189" t="s">
        <v>43</v>
      </c>
      <c r="O267" s="55"/>
      <c r="P267" s="155">
        <f>O267*H267</f>
        <v>0</v>
      </c>
      <c r="Q267" s="155">
        <v>0</v>
      </c>
      <c r="R267" s="155">
        <f>Q267*H267</f>
        <v>0</v>
      </c>
      <c r="S267" s="155">
        <v>0</v>
      </c>
      <c r="T267" s="156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57" t="s">
        <v>223</v>
      </c>
      <c r="AT267" s="157" t="s">
        <v>232</v>
      </c>
      <c r="AU267" s="157" t="s">
        <v>197</v>
      </c>
      <c r="AY267" s="19" t="s">
        <v>182</v>
      </c>
      <c r="BE267" s="158">
        <f>IF(N267="základní",J267,0)</f>
        <v>0</v>
      </c>
      <c r="BF267" s="158">
        <f>IF(N267="snížená",J267,0)</f>
        <v>0</v>
      </c>
      <c r="BG267" s="158">
        <f>IF(N267="zákl. přenesená",J267,0)</f>
        <v>0</v>
      </c>
      <c r="BH267" s="158">
        <f>IF(N267="sníž. přenesená",J267,0)</f>
        <v>0</v>
      </c>
      <c r="BI267" s="158">
        <f>IF(N267="nulová",J267,0)</f>
        <v>0</v>
      </c>
      <c r="BJ267" s="19" t="s">
        <v>79</v>
      </c>
      <c r="BK267" s="158">
        <f>ROUND(I267*H267,2)</f>
        <v>0</v>
      </c>
      <c r="BL267" s="19" t="s">
        <v>189</v>
      </c>
      <c r="BM267" s="157" t="s">
        <v>1971</v>
      </c>
    </row>
    <row r="268" spans="1:47" s="2" customFormat="1" ht="12">
      <c r="A268" s="34"/>
      <c r="B268" s="35"/>
      <c r="C268" s="34"/>
      <c r="D268" s="159" t="s">
        <v>120</v>
      </c>
      <c r="E268" s="34"/>
      <c r="F268" s="160" t="s">
        <v>1970</v>
      </c>
      <c r="G268" s="34"/>
      <c r="H268" s="34"/>
      <c r="I268" s="161"/>
      <c r="J268" s="34"/>
      <c r="K268" s="34"/>
      <c r="L268" s="35"/>
      <c r="M268" s="162"/>
      <c r="N268" s="163"/>
      <c r="O268" s="55"/>
      <c r="P268" s="55"/>
      <c r="Q268" s="55"/>
      <c r="R268" s="55"/>
      <c r="S268" s="55"/>
      <c r="T268" s="56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9" t="s">
        <v>120</v>
      </c>
      <c r="AU268" s="19" t="s">
        <v>197</v>
      </c>
    </row>
    <row r="269" spans="2:63" s="12" customFormat="1" ht="20.85" customHeight="1">
      <c r="B269" s="132"/>
      <c r="D269" s="133" t="s">
        <v>71</v>
      </c>
      <c r="E269" s="143" t="s">
        <v>81</v>
      </c>
      <c r="F269" s="143" t="s">
        <v>289</v>
      </c>
      <c r="I269" s="135"/>
      <c r="J269" s="144">
        <f>BK269</f>
        <v>0</v>
      </c>
      <c r="L269" s="132"/>
      <c r="M269" s="137"/>
      <c r="N269" s="138"/>
      <c r="O269" s="138"/>
      <c r="P269" s="139">
        <f>SUM(P270:P291)</f>
        <v>0</v>
      </c>
      <c r="Q269" s="138"/>
      <c r="R269" s="139">
        <f>SUM(R270:R291)</f>
        <v>17.721</v>
      </c>
      <c r="S269" s="138"/>
      <c r="T269" s="140">
        <f>SUM(T270:T291)</f>
        <v>0</v>
      </c>
      <c r="AR269" s="133" t="s">
        <v>79</v>
      </c>
      <c r="AT269" s="141" t="s">
        <v>71</v>
      </c>
      <c r="AU269" s="141" t="s">
        <v>81</v>
      </c>
      <c r="AY269" s="133" t="s">
        <v>182</v>
      </c>
      <c r="BK269" s="142">
        <f>SUM(BK270:BK291)</f>
        <v>0</v>
      </c>
    </row>
    <row r="270" spans="1:65" s="2" customFormat="1" ht="22.8">
      <c r="A270" s="34"/>
      <c r="B270" s="145"/>
      <c r="C270" s="146" t="s">
        <v>403</v>
      </c>
      <c r="D270" s="146" t="s">
        <v>184</v>
      </c>
      <c r="E270" s="147" t="s">
        <v>1972</v>
      </c>
      <c r="F270" s="148" t="s">
        <v>1973</v>
      </c>
      <c r="G270" s="149" t="s">
        <v>122</v>
      </c>
      <c r="H270" s="150">
        <v>17.763</v>
      </c>
      <c r="I270" s="151"/>
      <c r="J270" s="152">
        <f>ROUND(I270*H270,2)</f>
        <v>0</v>
      </c>
      <c r="K270" s="148" t="s">
        <v>188</v>
      </c>
      <c r="L270" s="35"/>
      <c r="M270" s="153" t="s">
        <v>3</v>
      </c>
      <c r="N270" s="154" t="s">
        <v>43</v>
      </c>
      <c r="O270" s="55"/>
      <c r="P270" s="155">
        <f>O270*H270</f>
        <v>0</v>
      </c>
      <c r="Q270" s="155">
        <v>0</v>
      </c>
      <c r="R270" s="155">
        <f>Q270*H270</f>
        <v>0</v>
      </c>
      <c r="S270" s="155">
        <v>0</v>
      </c>
      <c r="T270" s="156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57" t="s">
        <v>189</v>
      </c>
      <c r="AT270" s="157" t="s">
        <v>184</v>
      </c>
      <c r="AU270" s="157" t="s">
        <v>197</v>
      </c>
      <c r="AY270" s="19" t="s">
        <v>182</v>
      </c>
      <c r="BE270" s="158">
        <f>IF(N270="základní",J270,0)</f>
        <v>0</v>
      </c>
      <c r="BF270" s="158">
        <f>IF(N270="snížená",J270,0)</f>
        <v>0</v>
      </c>
      <c r="BG270" s="158">
        <f>IF(N270="zákl. přenesená",J270,0)</f>
        <v>0</v>
      </c>
      <c r="BH270" s="158">
        <f>IF(N270="sníž. přenesená",J270,0)</f>
        <v>0</v>
      </c>
      <c r="BI270" s="158">
        <f>IF(N270="nulová",J270,0)</f>
        <v>0</v>
      </c>
      <c r="BJ270" s="19" t="s">
        <v>79</v>
      </c>
      <c r="BK270" s="158">
        <f>ROUND(I270*H270,2)</f>
        <v>0</v>
      </c>
      <c r="BL270" s="19" t="s">
        <v>189</v>
      </c>
      <c r="BM270" s="157" t="s">
        <v>1974</v>
      </c>
    </row>
    <row r="271" spans="1:47" s="2" customFormat="1" ht="19.2">
      <c r="A271" s="34"/>
      <c r="B271" s="35"/>
      <c r="C271" s="34"/>
      <c r="D271" s="159" t="s">
        <v>120</v>
      </c>
      <c r="E271" s="34"/>
      <c r="F271" s="160" t="s">
        <v>1973</v>
      </c>
      <c r="G271" s="34"/>
      <c r="H271" s="34"/>
      <c r="I271" s="161"/>
      <c r="J271" s="34"/>
      <c r="K271" s="34"/>
      <c r="L271" s="35"/>
      <c r="M271" s="162"/>
      <c r="N271" s="163"/>
      <c r="O271" s="55"/>
      <c r="P271" s="55"/>
      <c r="Q271" s="55"/>
      <c r="R271" s="55"/>
      <c r="S271" s="55"/>
      <c r="T271" s="56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9" t="s">
        <v>120</v>
      </c>
      <c r="AU271" s="19" t="s">
        <v>197</v>
      </c>
    </row>
    <row r="272" spans="2:51" s="15" customFormat="1" ht="12">
      <c r="B272" s="190"/>
      <c r="D272" s="159" t="s">
        <v>191</v>
      </c>
      <c r="E272" s="191" t="s">
        <v>3</v>
      </c>
      <c r="F272" s="192" t="s">
        <v>1975</v>
      </c>
      <c r="H272" s="191" t="s">
        <v>3</v>
      </c>
      <c r="I272" s="193"/>
      <c r="L272" s="190"/>
      <c r="M272" s="194"/>
      <c r="N272" s="195"/>
      <c r="O272" s="195"/>
      <c r="P272" s="195"/>
      <c r="Q272" s="195"/>
      <c r="R272" s="195"/>
      <c r="S272" s="195"/>
      <c r="T272" s="196"/>
      <c r="AT272" s="191" t="s">
        <v>191</v>
      </c>
      <c r="AU272" s="191" t="s">
        <v>197</v>
      </c>
      <c r="AV272" s="15" t="s">
        <v>79</v>
      </c>
      <c r="AW272" s="15" t="s">
        <v>33</v>
      </c>
      <c r="AX272" s="15" t="s">
        <v>72</v>
      </c>
      <c r="AY272" s="191" t="s">
        <v>182</v>
      </c>
    </row>
    <row r="273" spans="2:51" s="13" customFormat="1" ht="12">
      <c r="B273" s="164"/>
      <c r="D273" s="159" t="s">
        <v>191</v>
      </c>
      <c r="E273" s="165" t="s">
        <v>3</v>
      </c>
      <c r="F273" s="166" t="s">
        <v>1976</v>
      </c>
      <c r="H273" s="167">
        <v>6.96</v>
      </c>
      <c r="I273" s="168"/>
      <c r="L273" s="164"/>
      <c r="M273" s="169"/>
      <c r="N273" s="170"/>
      <c r="O273" s="170"/>
      <c r="P273" s="170"/>
      <c r="Q273" s="170"/>
      <c r="R273" s="170"/>
      <c r="S273" s="170"/>
      <c r="T273" s="171"/>
      <c r="AT273" s="165" t="s">
        <v>191</v>
      </c>
      <c r="AU273" s="165" t="s">
        <v>197</v>
      </c>
      <c r="AV273" s="13" t="s">
        <v>81</v>
      </c>
      <c r="AW273" s="13" t="s">
        <v>33</v>
      </c>
      <c r="AX273" s="13" t="s">
        <v>72</v>
      </c>
      <c r="AY273" s="165" t="s">
        <v>182</v>
      </c>
    </row>
    <row r="274" spans="2:51" s="15" customFormat="1" ht="12">
      <c r="B274" s="190"/>
      <c r="D274" s="159" t="s">
        <v>191</v>
      </c>
      <c r="E274" s="191" t="s">
        <v>3</v>
      </c>
      <c r="F274" s="192" t="s">
        <v>1977</v>
      </c>
      <c r="H274" s="191" t="s">
        <v>3</v>
      </c>
      <c r="I274" s="193"/>
      <c r="L274" s="190"/>
      <c r="M274" s="194"/>
      <c r="N274" s="195"/>
      <c r="O274" s="195"/>
      <c r="P274" s="195"/>
      <c r="Q274" s="195"/>
      <c r="R274" s="195"/>
      <c r="S274" s="195"/>
      <c r="T274" s="196"/>
      <c r="AT274" s="191" t="s">
        <v>191</v>
      </c>
      <c r="AU274" s="191" t="s">
        <v>197</v>
      </c>
      <c r="AV274" s="15" t="s">
        <v>79</v>
      </c>
      <c r="AW274" s="15" t="s">
        <v>33</v>
      </c>
      <c r="AX274" s="15" t="s">
        <v>72</v>
      </c>
      <c r="AY274" s="191" t="s">
        <v>182</v>
      </c>
    </row>
    <row r="275" spans="2:51" s="13" customFormat="1" ht="12">
      <c r="B275" s="164"/>
      <c r="D275" s="159" t="s">
        <v>191</v>
      </c>
      <c r="E275" s="165" t="s">
        <v>3</v>
      </c>
      <c r="F275" s="166" t="s">
        <v>1978</v>
      </c>
      <c r="H275" s="167">
        <v>5.35</v>
      </c>
      <c r="I275" s="168"/>
      <c r="L275" s="164"/>
      <c r="M275" s="169"/>
      <c r="N275" s="170"/>
      <c r="O275" s="170"/>
      <c r="P275" s="170"/>
      <c r="Q275" s="170"/>
      <c r="R275" s="170"/>
      <c r="S275" s="170"/>
      <c r="T275" s="171"/>
      <c r="AT275" s="165" t="s">
        <v>191</v>
      </c>
      <c r="AU275" s="165" t="s">
        <v>197</v>
      </c>
      <c r="AV275" s="13" t="s">
        <v>81</v>
      </c>
      <c r="AW275" s="13" t="s">
        <v>33</v>
      </c>
      <c r="AX275" s="13" t="s">
        <v>72</v>
      </c>
      <c r="AY275" s="165" t="s">
        <v>182</v>
      </c>
    </row>
    <row r="276" spans="2:51" s="15" customFormat="1" ht="12">
      <c r="B276" s="190"/>
      <c r="D276" s="159" t="s">
        <v>191</v>
      </c>
      <c r="E276" s="191" t="s">
        <v>3</v>
      </c>
      <c r="F276" s="192" t="s">
        <v>1979</v>
      </c>
      <c r="H276" s="191" t="s">
        <v>3</v>
      </c>
      <c r="I276" s="193"/>
      <c r="L276" s="190"/>
      <c r="M276" s="194"/>
      <c r="N276" s="195"/>
      <c r="O276" s="195"/>
      <c r="P276" s="195"/>
      <c r="Q276" s="195"/>
      <c r="R276" s="195"/>
      <c r="S276" s="195"/>
      <c r="T276" s="196"/>
      <c r="AT276" s="191" t="s">
        <v>191</v>
      </c>
      <c r="AU276" s="191" t="s">
        <v>197</v>
      </c>
      <c r="AV276" s="15" t="s">
        <v>79</v>
      </c>
      <c r="AW276" s="15" t="s">
        <v>33</v>
      </c>
      <c r="AX276" s="15" t="s">
        <v>72</v>
      </c>
      <c r="AY276" s="191" t="s">
        <v>182</v>
      </c>
    </row>
    <row r="277" spans="2:51" s="13" customFormat="1" ht="12">
      <c r="B277" s="164"/>
      <c r="D277" s="159" t="s">
        <v>191</v>
      </c>
      <c r="E277" s="165" t="s">
        <v>3</v>
      </c>
      <c r="F277" s="166" t="s">
        <v>1980</v>
      </c>
      <c r="H277" s="167">
        <v>2.43</v>
      </c>
      <c r="I277" s="168"/>
      <c r="L277" s="164"/>
      <c r="M277" s="169"/>
      <c r="N277" s="170"/>
      <c r="O277" s="170"/>
      <c r="P277" s="170"/>
      <c r="Q277" s="170"/>
      <c r="R277" s="170"/>
      <c r="S277" s="170"/>
      <c r="T277" s="171"/>
      <c r="AT277" s="165" t="s">
        <v>191</v>
      </c>
      <c r="AU277" s="165" t="s">
        <v>197</v>
      </c>
      <c r="AV277" s="13" t="s">
        <v>81</v>
      </c>
      <c r="AW277" s="13" t="s">
        <v>33</v>
      </c>
      <c r="AX277" s="13" t="s">
        <v>72</v>
      </c>
      <c r="AY277" s="165" t="s">
        <v>182</v>
      </c>
    </row>
    <row r="278" spans="2:51" s="15" customFormat="1" ht="12">
      <c r="B278" s="190"/>
      <c r="D278" s="159" t="s">
        <v>191</v>
      </c>
      <c r="E278" s="191" t="s">
        <v>3</v>
      </c>
      <c r="F278" s="192" t="s">
        <v>1981</v>
      </c>
      <c r="H278" s="191" t="s">
        <v>3</v>
      </c>
      <c r="I278" s="193"/>
      <c r="L278" s="190"/>
      <c r="M278" s="194"/>
      <c r="N278" s="195"/>
      <c r="O278" s="195"/>
      <c r="P278" s="195"/>
      <c r="Q278" s="195"/>
      <c r="R278" s="195"/>
      <c r="S278" s="195"/>
      <c r="T278" s="196"/>
      <c r="AT278" s="191" t="s">
        <v>191</v>
      </c>
      <c r="AU278" s="191" t="s">
        <v>197</v>
      </c>
      <c r="AV278" s="15" t="s">
        <v>79</v>
      </c>
      <c r="AW278" s="15" t="s">
        <v>33</v>
      </c>
      <c r="AX278" s="15" t="s">
        <v>72</v>
      </c>
      <c r="AY278" s="191" t="s">
        <v>182</v>
      </c>
    </row>
    <row r="279" spans="2:51" s="13" customFormat="1" ht="12">
      <c r="B279" s="164"/>
      <c r="D279" s="159" t="s">
        <v>191</v>
      </c>
      <c r="E279" s="165" t="s">
        <v>3</v>
      </c>
      <c r="F279" s="166" t="s">
        <v>1982</v>
      </c>
      <c r="H279" s="167">
        <v>3.023</v>
      </c>
      <c r="I279" s="168"/>
      <c r="L279" s="164"/>
      <c r="M279" s="169"/>
      <c r="N279" s="170"/>
      <c r="O279" s="170"/>
      <c r="P279" s="170"/>
      <c r="Q279" s="170"/>
      <c r="R279" s="170"/>
      <c r="S279" s="170"/>
      <c r="T279" s="171"/>
      <c r="AT279" s="165" t="s">
        <v>191</v>
      </c>
      <c r="AU279" s="165" t="s">
        <v>197</v>
      </c>
      <c r="AV279" s="13" t="s">
        <v>81</v>
      </c>
      <c r="AW279" s="13" t="s">
        <v>33</v>
      </c>
      <c r="AX279" s="13" t="s">
        <v>72</v>
      </c>
      <c r="AY279" s="165" t="s">
        <v>182</v>
      </c>
    </row>
    <row r="280" spans="2:51" s="14" customFormat="1" ht="12">
      <c r="B280" s="172"/>
      <c r="D280" s="159" t="s">
        <v>191</v>
      </c>
      <c r="E280" s="173" t="s">
        <v>3</v>
      </c>
      <c r="F280" s="174" t="s">
        <v>211</v>
      </c>
      <c r="H280" s="175">
        <v>17.763</v>
      </c>
      <c r="I280" s="176"/>
      <c r="L280" s="172"/>
      <c r="M280" s="177"/>
      <c r="N280" s="178"/>
      <c r="O280" s="178"/>
      <c r="P280" s="178"/>
      <c r="Q280" s="178"/>
      <c r="R280" s="178"/>
      <c r="S280" s="178"/>
      <c r="T280" s="179"/>
      <c r="AT280" s="173" t="s">
        <v>191</v>
      </c>
      <c r="AU280" s="173" t="s">
        <v>197</v>
      </c>
      <c r="AV280" s="14" t="s">
        <v>189</v>
      </c>
      <c r="AW280" s="14" t="s">
        <v>33</v>
      </c>
      <c r="AX280" s="14" t="s">
        <v>79</v>
      </c>
      <c r="AY280" s="173" t="s">
        <v>182</v>
      </c>
    </row>
    <row r="281" spans="1:65" s="2" customFormat="1" ht="16.5" customHeight="1">
      <c r="A281" s="34"/>
      <c r="B281" s="145"/>
      <c r="C281" s="146" t="s">
        <v>408</v>
      </c>
      <c r="D281" s="146" t="s">
        <v>184</v>
      </c>
      <c r="E281" s="147" t="s">
        <v>1983</v>
      </c>
      <c r="F281" s="148" t="s">
        <v>1984</v>
      </c>
      <c r="G281" s="149" t="s">
        <v>122</v>
      </c>
      <c r="H281" s="150">
        <v>8.95</v>
      </c>
      <c r="I281" s="151"/>
      <c r="J281" s="152">
        <f>ROUND(I281*H281,2)</f>
        <v>0</v>
      </c>
      <c r="K281" s="148" t="s">
        <v>188</v>
      </c>
      <c r="L281" s="35"/>
      <c r="M281" s="153" t="s">
        <v>3</v>
      </c>
      <c r="N281" s="154" t="s">
        <v>43</v>
      </c>
      <c r="O281" s="55"/>
      <c r="P281" s="155">
        <f>O281*H281</f>
        <v>0</v>
      </c>
      <c r="Q281" s="155">
        <v>1.98</v>
      </c>
      <c r="R281" s="155">
        <f>Q281*H281</f>
        <v>17.721</v>
      </c>
      <c r="S281" s="155">
        <v>0</v>
      </c>
      <c r="T281" s="156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57" t="s">
        <v>189</v>
      </c>
      <c r="AT281" s="157" t="s">
        <v>184</v>
      </c>
      <c r="AU281" s="157" t="s">
        <v>197</v>
      </c>
      <c r="AY281" s="19" t="s">
        <v>182</v>
      </c>
      <c r="BE281" s="158">
        <f>IF(N281="základní",J281,0)</f>
        <v>0</v>
      </c>
      <c r="BF281" s="158">
        <f>IF(N281="snížená",J281,0)</f>
        <v>0</v>
      </c>
      <c r="BG281" s="158">
        <f>IF(N281="zákl. přenesená",J281,0)</f>
        <v>0</v>
      </c>
      <c r="BH281" s="158">
        <f>IF(N281="sníž. přenesená",J281,0)</f>
        <v>0</v>
      </c>
      <c r="BI281" s="158">
        <f>IF(N281="nulová",J281,0)</f>
        <v>0</v>
      </c>
      <c r="BJ281" s="19" t="s">
        <v>79</v>
      </c>
      <c r="BK281" s="158">
        <f>ROUND(I281*H281,2)</f>
        <v>0</v>
      </c>
      <c r="BL281" s="19" t="s">
        <v>189</v>
      </c>
      <c r="BM281" s="157" t="s">
        <v>1985</v>
      </c>
    </row>
    <row r="282" spans="1:47" s="2" customFormat="1" ht="12">
      <c r="A282" s="34"/>
      <c r="B282" s="35"/>
      <c r="C282" s="34"/>
      <c r="D282" s="159" t="s">
        <v>120</v>
      </c>
      <c r="E282" s="34"/>
      <c r="F282" s="160" t="s">
        <v>1984</v>
      </c>
      <c r="G282" s="34"/>
      <c r="H282" s="34"/>
      <c r="I282" s="161"/>
      <c r="J282" s="34"/>
      <c r="K282" s="34"/>
      <c r="L282" s="35"/>
      <c r="M282" s="162"/>
      <c r="N282" s="163"/>
      <c r="O282" s="55"/>
      <c r="P282" s="55"/>
      <c r="Q282" s="55"/>
      <c r="R282" s="55"/>
      <c r="S282" s="55"/>
      <c r="T282" s="56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9" t="s">
        <v>120</v>
      </c>
      <c r="AU282" s="19" t="s">
        <v>197</v>
      </c>
    </row>
    <row r="283" spans="2:51" s="15" customFormat="1" ht="12">
      <c r="B283" s="190"/>
      <c r="D283" s="159" t="s">
        <v>191</v>
      </c>
      <c r="E283" s="191" t="s">
        <v>3</v>
      </c>
      <c r="F283" s="192" t="s">
        <v>1975</v>
      </c>
      <c r="H283" s="191" t="s">
        <v>3</v>
      </c>
      <c r="I283" s="193"/>
      <c r="L283" s="190"/>
      <c r="M283" s="194"/>
      <c r="N283" s="195"/>
      <c r="O283" s="195"/>
      <c r="P283" s="195"/>
      <c r="Q283" s="195"/>
      <c r="R283" s="195"/>
      <c r="S283" s="195"/>
      <c r="T283" s="196"/>
      <c r="AT283" s="191" t="s">
        <v>191</v>
      </c>
      <c r="AU283" s="191" t="s">
        <v>197</v>
      </c>
      <c r="AV283" s="15" t="s">
        <v>79</v>
      </c>
      <c r="AW283" s="15" t="s">
        <v>33</v>
      </c>
      <c r="AX283" s="15" t="s">
        <v>72</v>
      </c>
      <c r="AY283" s="191" t="s">
        <v>182</v>
      </c>
    </row>
    <row r="284" spans="2:51" s="13" customFormat="1" ht="12">
      <c r="B284" s="164"/>
      <c r="D284" s="159" t="s">
        <v>191</v>
      </c>
      <c r="E284" s="165" t="s">
        <v>3</v>
      </c>
      <c r="F284" s="166" t="s">
        <v>1986</v>
      </c>
      <c r="H284" s="167">
        <v>2.346</v>
      </c>
      <c r="I284" s="168"/>
      <c r="L284" s="164"/>
      <c r="M284" s="169"/>
      <c r="N284" s="170"/>
      <c r="O284" s="170"/>
      <c r="P284" s="170"/>
      <c r="Q284" s="170"/>
      <c r="R284" s="170"/>
      <c r="S284" s="170"/>
      <c r="T284" s="171"/>
      <c r="AT284" s="165" t="s">
        <v>191</v>
      </c>
      <c r="AU284" s="165" t="s">
        <v>197</v>
      </c>
      <c r="AV284" s="13" t="s">
        <v>81</v>
      </c>
      <c r="AW284" s="13" t="s">
        <v>33</v>
      </c>
      <c r="AX284" s="13" t="s">
        <v>72</v>
      </c>
      <c r="AY284" s="165" t="s">
        <v>182</v>
      </c>
    </row>
    <row r="285" spans="2:51" s="15" customFormat="1" ht="12">
      <c r="B285" s="190"/>
      <c r="D285" s="159" t="s">
        <v>191</v>
      </c>
      <c r="E285" s="191" t="s">
        <v>3</v>
      </c>
      <c r="F285" s="192" t="s">
        <v>1977</v>
      </c>
      <c r="H285" s="191" t="s">
        <v>3</v>
      </c>
      <c r="I285" s="193"/>
      <c r="L285" s="190"/>
      <c r="M285" s="194"/>
      <c r="N285" s="195"/>
      <c r="O285" s="195"/>
      <c r="P285" s="195"/>
      <c r="Q285" s="195"/>
      <c r="R285" s="195"/>
      <c r="S285" s="195"/>
      <c r="T285" s="196"/>
      <c r="AT285" s="191" t="s">
        <v>191</v>
      </c>
      <c r="AU285" s="191" t="s">
        <v>197</v>
      </c>
      <c r="AV285" s="15" t="s">
        <v>79</v>
      </c>
      <c r="AW285" s="15" t="s">
        <v>33</v>
      </c>
      <c r="AX285" s="15" t="s">
        <v>72</v>
      </c>
      <c r="AY285" s="191" t="s">
        <v>182</v>
      </c>
    </row>
    <row r="286" spans="2:51" s="13" customFormat="1" ht="12">
      <c r="B286" s="164"/>
      <c r="D286" s="159" t="s">
        <v>191</v>
      </c>
      <c r="E286" s="165" t="s">
        <v>3</v>
      </c>
      <c r="F286" s="166" t="s">
        <v>1987</v>
      </c>
      <c r="H286" s="167">
        <v>1.151</v>
      </c>
      <c r="I286" s="168"/>
      <c r="L286" s="164"/>
      <c r="M286" s="169"/>
      <c r="N286" s="170"/>
      <c r="O286" s="170"/>
      <c r="P286" s="170"/>
      <c r="Q286" s="170"/>
      <c r="R286" s="170"/>
      <c r="S286" s="170"/>
      <c r="T286" s="171"/>
      <c r="AT286" s="165" t="s">
        <v>191</v>
      </c>
      <c r="AU286" s="165" t="s">
        <v>197</v>
      </c>
      <c r="AV286" s="13" t="s">
        <v>81</v>
      </c>
      <c r="AW286" s="13" t="s">
        <v>33</v>
      </c>
      <c r="AX286" s="13" t="s">
        <v>72</v>
      </c>
      <c r="AY286" s="165" t="s">
        <v>182</v>
      </c>
    </row>
    <row r="287" spans="2:51" s="15" customFormat="1" ht="12">
      <c r="B287" s="190"/>
      <c r="D287" s="159" t="s">
        <v>191</v>
      </c>
      <c r="E287" s="191" t="s">
        <v>3</v>
      </c>
      <c r="F287" s="192" t="s">
        <v>1979</v>
      </c>
      <c r="H287" s="191" t="s">
        <v>3</v>
      </c>
      <c r="I287" s="193"/>
      <c r="L287" s="190"/>
      <c r="M287" s="194"/>
      <c r="N287" s="195"/>
      <c r="O287" s="195"/>
      <c r="P287" s="195"/>
      <c r="Q287" s="195"/>
      <c r="R287" s="195"/>
      <c r="S287" s="195"/>
      <c r="T287" s="196"/>
      <c r="AT287" s="191" t="s">
        <v>191</v>
      </c>
      <c r="AU287" s="191" t="s">
        <v>197</v>
      </c>
      <c r="AV287" s="15" t="s">
        <v>79</v>
      </c>
      <c r="AW287" s="15" t="s">
        <v>33</v>
      </c>
      <c r="AX287" s="15" t="s">
        <v>72</v>
      </c>
      <c r="AY287" s="191" t="s">
        <v>182</v>
      </c>
    </row>
    <row r="288" spans="2:51" s="13" customFormat="1" ht="12">
      <c r="B288" s="164"/>
      <c r="D288" s="159" t="s">
        <v>191</v>
      </c>
      <c r="E288" s="165" t="s">
        <v>3</v>
      </c>
      <c r="F288" s="166" t="s">
        <v>1980</v>
      </c>
      <c r="H288" s="167">
        <v>2.43</v>
      </c>
      <c r="I288" s="168"/>
      <c r="L288" s="164"/>
      <c r="M288" s="169"/>
      <c r="N288" s="170"/>
      <c r="O288" s="170"/>
      <c r="P288" s="170"/>
      <c r="Q288" s="170"/>
      <c r="R288" s="170"/>
      <c r="S288" s="170"/>
      <c r="T288" s="171"/>
      <c r="AT288" s="165" t="s">
        <v>191</v>
      </c>
      <c r="AU288" s="165" t="s">
        <v>197</v>
      </c>
      <c r="AV288" s="13" t="s">
        <v>81</v>
      </c>
      <c r="AW288" s="13" t="s">
        <v>33</v>
      </c>
      <c r="AX288" s="13" t="s">
        <v>72</v>
      </c>
      <c r="AY288" s="165" t="s">
        <v>182</v>
      </c>
    </row>
    <row r="289" spans="2:51" s="15" customFormat="1" ht="12">
      <c r="B289" s="190"/>
      <c r="D289" s="159" t="s">
        <v>191</v>
      </c>
      <c r="E289" s="191" t="s">
        <v>3</v>
      </c>
      <c r="F289" s="192" t="s">
        <v>1981</v>
      </c>
      <c r="H289" s="191" t="s">
        <v>3</v>
      </c>
      <c r="I289" s="193"/>
      <c r="L289" s="190"/>
      <c r="M289" s="194"/>
      <c r="N289" s="195"/>
      <c r="O289" s="195"/>
      <c r="P289" s="195"/>
      <c r="Q289" s="195"/>
      <c r="R289" s="195"/>
      <c r="S289" s="195"/>
      <c r="T289" s="196"/>
      <c r="AT289" s="191" t="s">
        <v>191</v>
      </c>
      <c r="AU289" s="191" t="s">
        <v>197</v>
      </c>
      <c r="AV289" s="15" t="s">
        <v>79</v>
      </c>
      <c r="AW289" s="15" t="s">
        <v>33</v>
      </c>
      <c r="AX289" s="15" t="s">
        <v>72</v>
      </c>
      <c r="AY289" s="191" t="s">
        <v>182</v>
      </c>
    </row>
    <row r="290" spans="2:51" s="13" customFormat="1" ht="12">
      <c r="B290" s="164"/>
      <c r="D290" s="159" t="s">
        <v>191</v>
      </c>
      <c r="E290" s="165" t="s">
        <v>3</v>
      </c>
      <c r="F290" s="166" t="s">
        <v>1982</v>
      </c>
      <c r="H290" s="167">
        <v>3.023</v>
      </c>
      <c r="I290" s="168"/>
      <c r="L290" s="164"/>
      <c r="M290" s="169"/>
      <c r="N290" s="170"/>
      <c r="O290" s="170"/>
      <c r="P290" s="170"/>
      <c r="Q290" s="170"/>
      <c r="R290" s="170"/>
      <c r="S290" s="170"/>
      <c r="T290" s="171"/>
      <c r="AT290" s="165" t="s">
        <v>191</v>
      </c>
      <c r="AU290" s="165" t="s">
        <v>197</v>
      </c>
      <c r="AV290" s="13" t="s">
        <v>81</v>
      </c>
      <c r="AW290" s="13" t="s">
        <v>33</v>
      </c>
      <c r="AX290" s="13" t="s">
        <v>72</v>
      </c>
      <c r="AY290" s="165" t="s">
        <v>182</v>
      </c>
    </row>
    <row r="291" spans="2:51" s="14" customFormat="1" ht="12">
      <c r="B291" s="172"/>
      <c r="D291" s="159" t="s">
        <v>191</v>
      </c>
      <c r="E291" s="173" t="s">
        <v>3</v>
      </c>
      <c r="F291" s="174" t="s">
        <v>211</v>
      </c>
      <c r="H291" s="175">
        <v>8.95</v>
      </c>
      <c r="I291" s="176"/>
      <c r="L291" s="172"/>
      <c r="M291" s="177"/>
      <c r="N291" s="178"/>
      <c r="O291" s="178"/>
      <c r="P291" s="178"/>
      <c r="Q291" s="178"/>
      <c r="R291" s="178"/>
      <c r="S291" s="178"/>
      <c r="T291" s="179"/>
      <c r="AT291" s="173" t="s">
        <v>191</v>
      </c>
      <c r="AU291" s="173" t="s">
        <v>197</v>
      </c>
      <c r="AV291" s="14" t="s">
        <v>189</v>
      </c>
      <c r="AW291" s="14" t="s">
        <v>33</v>
      </c>
      <c r="AX291" s="14" t="s">
        <v>79</v>
      </c>
      <c r="AY291" s="173" t="s">
        <v>182</v>
      </c>
    </row>
    <row r="292" spans="2:63" s="12" customFormat="1" ht="20.85" customHeight="1">
      <c r="B292" s="132"/>
      <c r="D292" s="133" t="s">
        <v>71</v>
      </c>
      <c r="E292" s="143" t="s">
        <v>197</v>
      </c>
      <c r="F292" s="143" t="s">
        <v>318</v>
      </c>
      <c r="I292" s="135"/>
      <c r="J292" s="144">
        <f>BK292</f>
        <v>0</v>
      </c>
      <c r="L292" s="132"/>
      <c r="M292" s="137"/>
      <c r="N292" s="138"/>
      <c r="O292" s="138"/>
      <c r="P292" s="139">
        <f>SUM(P293:P369)</f>
        <v>0</v>
      </c>
      <c r="Q292" s="138"/>
      <c r="R292" s="139">
        <f>SUM(R293:R369)</f>
        <v>79.76589278</v>
      </c>
      <c r="S292" s="138"/>
      <c r="T292" s="140">
        <f>SUM(T293:T369)</f>
        <v>0</v>
      </c>
      <c r="AR292" s="133" t="s">
        <v>79</v>
      </c>
      <c r="AT292" s="141" t="s">
        <v>71</v>
      </c>
      <c r="AU292" s="141" t="s">
        <v>81</v>
      </c>
      <c r="AY292" s="133" t="s">
        <v>182</v>
      </c>
      <c r="BK292" s="142">
        <f>SUM(BK293:BK369)</f>
        <v>0</v>
      </c>
    </row>
    <row r="293" spans="1:65" s="2" customFormat="1" ht="16.5" customHeight="1">
      <c r="A293" s="34"/>
      <c r="B293" s="145"/>
      <c r="C293" s="146" t="s">
        <v>415</v>
      </c>
      <c r="D293" s="146" t="s">
        <v>184</v>
      </c>
      <c r="E293" s="147" t="s">
        <v>1988</v>
      </c>
      <c r="F293" s="148" t="s">
        <v>1989</v>
      </c>
      <c r="G293" s="149" t="s">
        <v>117</v>
      </c>
      <c r="H293" s="150">
        <v>828.5</v>
      </c>
      <c r="I293" s="151"/>
      <c r="J293" s="152">
        <f>ROUND(I293*H293,2)</f>
        <v>0</v>
      </c>
      <c r="K293" s="148" t="s">
        <v>188</v>
      </c>
      <c r="L293" s="35"/>
      <c r="M293" s="153" t="s">
        <v>3</v>
      </c>
      <c r="N293" s="154" t="s">
        <v>43</v>
      </c>
      <c r="O293" s="55"/>
      <c r="P293" s="155">
        <f>O293*H293</f>
        <v>0</v>
      </c>
      <c r="Q293" s="155">
        <v>0</v>
      </c>
      <c r="R293" s="155">
        <f>Q293*H293</f>
        <v>0</v>
      </c>
      <c r="S293" s="155">
        <v>0</v>
      </c>
      <c r="T293" s="156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57" t="s">
        <v>189</v>
      </c>
      <c r="AT293" s="157" t="s">
        <v>184</v>
      </c>
      <c r="AU293" s="157" t="s">
        <v>197</v>
      </c>
      <c r="AY293" s="19" t="s">
        <v>182</v>
      </c>
      <c r="BE293" s="158">
        <f>IF(N293="základní",J293,0)</f>
        <v>0</v>
      </c>
      <c r="BF293" s="158">
        <f>IF(N293="snížená",J293,0)</f>
        <v>0</v>
      </c>
      <c r="BG293" s="158">
        <f>IF(N293="zákl. přenesená",J293,0)</f>
        <v>0</v>
      </c>
      <c r="BH293" s="158">
        <f>IF(N293="sníž. přenesená",J293,0)</f>
        <v>0</v>
      </c>
      <c r="BI293" s="158">
        <f>IF(N293="nulová",J293,0)</f>
        <v>0</v>
      </c>
      <c r="BJ293" s="19" t="s">
        <v>79</v>
      </c>
      <c r="BK293" s="158">
        <f>ROUND(I293*H293,2)</f>
        <v>0</v>
      </c>
      <c r="BL293" s="19" t="s">
        <v>189</v>
      </c>
      <c r="BM293" s="157" t="s">
        <v>1990</v>
      </c>
    </row>
    <row r="294" spans="1:47" s="2" customFormat="1" ht="12">
      <c r="A294" s="34"/>
      <c r="B294" s="35"/>
      <c r="C294" s="34"/>
      <c r="D294" s="159" t="s">
        <v>120</v>
      </c>
      <c r="E294" s="34"/>
      <c r="F294" s="160" t="s">
        <v>1989</v>
      </c>
      <c r="G294" s="34"/>
      <c r="H294" s="34"/>
      <c r="I294" s="161"/>
      <c r="J294" s="34"/>
      <c r="K294" s="34"/>
      <c r="L294" s="35"/>
      <c r="M294" s="162"/>
      <c r="N294" s="163"/>
      <c r="O294" s="55"/>
      <c r="P294" s="55"/>
      <c r="Q294" s="55"/>
      <c r="R294" s="55"/>
      <c r="S294" s="55"/>
      <c r="T294" s="56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9" t="s">
        <v>120</v>
      </c>
      <c r="AU294" s="19" t="s">
        <v>197</v>
      </c>
    </row>
    <row r="295" spans="2:51" s="13" customFormat="1" ht="12">
      <c r="B295" s="164"/>
      <c r="D295" s="159" t="s">
        <v>191</v>
      </c>
      <c r="E295" s="165" t="s">
        <v>3</v>
      </c>
      <c r="F295" s="166" t="s">
        <v>1762</v>
      </c>
      <c r="H295" s="167">
        <v>241.5</v>
      </c>
      <c r="I295" s="168"/>
      <c r="L295" s="164"/>
      <c r="M295" s="169"/>
      <c r="N295" s="170"/>
      <c r="O295" s="170"/>
      <c r="P295" s="170"/>
      <c r="Q295" s="170"/>
      <c r="R295" s="170"/>
      <c r="S295" s="170"/>
      <c r="T295" s="171"/>
      <c r="AT295" s="165" t="s">
        <v>191</v>
      </c>
      <c r="AU295" s="165" t="s">
        <v>197</v>
      </c>
      <c r="AV295" s="13" t="s">
        <v>81</v>
      </c>
      <c r="AW295" s="13" t="s">
        <v>33</v>
      </c>
      <c r="AX295" s="13" t="s">
        <v>72</v>
      </c>
      <c r="AY295" s="165" t="s">
        <v>182</v>
      </c>
    </row>
    <row r="296" spans="2:51" s="13" customFormat="1" ht="12">
      <c r="B296" s="164"/>
      <c r="D296" s="159" t="s">
        <v>191</v>
      </c>
      <c r="E296" s="165" t="s">
        <v>3</v>
      </c>
      <c r="F296" s="166" t="s">
        <v>1765</v>
      </c>
      <c r="H296" s="167">
        <v>218</v>
      </c>
      <c r="I296" s="168"/>
      <c r="L296" s="164"/>
      <c r="M296" s="169"/>
      <c r="N296" s="170"/>
      <c r="O296" s="170"/>
      <c r="P296" s="170"/>
      <c r="Q296" s="170"/>
      <c r="R296" s="170"/>
      <c r="S296" s="170"/>
      <c r="T296" s="171"/>
      <c r="AT296" s="165" t="s">
        <v>191</v>
      </c>
      <c r="AU296" s="165" t="s">
        <v>197</v>
      </c>
      <c r="AV296" s="13" t="s">
        <v>81</v>
      </c>
      <c r="AW296" s="13" t="s">
        <v>33</v>
      </c>
      <c r="AX296" s="13" t="s">
        <v>72</v>
      </c>
      <c r="AY296" s="165" t="s">
        <v>182</v>
      </c>
    </row>
    <row r="297" spans="2:51" s="13" customFormat="1" ht="12">
      <c r="B297" s="164"/>
      <c r="D297" s="159" t="s">
        <v>191</v>
      </c>
      <c r="E297" s="165" t="s">
        <v>3</v>
      </c>
      <c r="F297" s="166" t="s">
        <v>1768</v>
      </c>
      <c r="H297" s="167">
        <v>343.5</v>
      </c>
      <c r="I297" s="168"/>
      <c r="L297" s="164"/>
      <c r="M297" s="169"/>
      <c r="N297" s="170"/>
      <c r="O297" s="170"/>
      <c r="P297" s="170"/>
      <c r="Q297" s="170"/>
      <c r="R297" s="170"/>
      <c r="S297" s="170"/>
      <c r="T297" s="171"/>
      <c r="AT297" s="165" t="s">
        <v>191</v>
      </c>
      <c r="AU297" s="165" t="s">
        <v>197</v>
      </c>
      <c r="AV297" s="13" t="s">
        <v>81</v>
      </c>
      <c r="AW297" s="13" t="s">
        <v>33</v>
      </c>
      <c r="AX297" s="13" t="s">
        <v>72</v>
      </c>
      <c r="AY297" s="165" t="s">
        <v>182</v>
      </c>
    </row>
    <row r="298" spans="2:51" s="13" customFormat="1" ht="12">
      <c r="B298" s="164"/>
      <c r="D298" s="159" t="s">
        <v>191</v>
      </c>
      <c r="E298" s="165" t="s">
        <v>3</v>
      </c>
      <c r="F298" s="166" t="s">
        <v>1771</v>
      </c>
      <c r="H298" s="167">
        <v>25.5</v>
      </c>
      <c r="I298" s="168"/>
      <c r="L298" s="164"/>
      <c r="M298" s="169"/>
      <c r="N298" s="170"/>
      <c r="O298" s="170"/>
      <c r="P298" s="170"/>
      <c r="Q298" s="170"/>
      <c r="R298" s="170"/>
      <c r="S298" s="170"/>
      <c r="T298" s="171"/>
      <c r="AT298" s="165" t="s">
        <v>191</v>
      </c>
      <c r="AU298" s="165" t="s">
        <v>197</v>
      </c>
      <c r="AV298" s="13" t="s">
        <v>81</v>
      </c>
      <c r="AW298" s="13" t="s">
        <v>33</v>
      </c>
      <c r="AX298" s="13" t="s">
        <v>72</v>
      </c>
      <c r="AY298" s="165" t="s">
        <v>182</v>
      </c>
    </row>
    <row r="299" spans="2:51" s="14" customFormat="1" ht="12">
      <c r="B299" s="172"/>
      <c r="D299" s="159" t="s">
        <v>191</v>
      </c>
      <c r="E299" s="173" t="s">
        <v>3</v>
      </c>
      <c r="F299" s="174" t="s">
        <v>211</v>
      </c>
      <c r="H299" s="175">
        <v>828.5</v>
      </c>
      <c r="I299" s="176"/>
      <c r="L299" s="172"/>
      <c r="M299" s="177"/>
      <c r="N299" s="178"/>
      <c r="O299" s="178"/>
      <c r="P299" s="178"/>
      <c r="Q299" s="178"/>
      <c r="R299" s="178"/>
      <c r="S299" s="178"/>
      <c r="T299" s="179"/>
      <c r="AT299" s="173" t="s">
        <v>191</v>
      </c>
      <c r="AU299" s="173" t="s">
        <v>197</v>
      </c>
      <c r="AV299" s="14" t="s">
        <v>189</v>
      </c>
      <c r="AW299" s="14" t="s">
        <v>33</v>
      </c>
      <c r="AX299" s="14" t="s">
        <v>79</v>
      </c>
      <c r="AY299" s="173" t="s">
        <v>182</v>
      </c>
    </row>
    <row r="300" spans="1:65" s="2" customFormat="1" ht="16.5" customHeight="1">
      <c r="A300" s="34"/>
      <c r="B300" s="145"/>
      <c r="C300" s="146" t="s">
        <v>421</v>
      </c>
      <c r="D300" s="146" t="s">
        <v>184</v>
      </c>
      <c r="E300" s="147" t="s">
        <v>1991</v>
      </c>
      <c r="F300" s="148" t="s">
        <v>1992</v>
      </c>
      <c r="G300" s="149" t="s">
        <v>117</v>
      </c>
      <c r="H300" s="150">
        <v>828.5</v>
      </c>
      <c r="I300" s="151"/>
      <c r="J300" s="152">
        <f>ROUND(I300*H300,2)</f>
        <v>0</v>
      </c>
      <c r="K300" s="148" t="s">
        <v>188</v>
      </c>
      <c r="L300" s="35"/>
      <c r="M300" s="153" t="s">
        <v>3</v>
      </c>
      <c r="N300" s="154" t="s">
        <v>43</v>
      </c>
      <c r="O300" s="55"/>
      <c r="P300" s="155">
        <f>O300*H300</f>
        <v>0</v>
      </c>
      <c r="Q300" s="155">
        <v>0</v>
      </c>
      <c r="R300" s="155">
        <f>Q300*H300</f>
        <v>0</v>
      </c>
      <c r="S300" s="155">
        <v>0</v>
      </c>
      <c r="T300" s="156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57" t="s">
        <v>189</v>
      </c>
      <c r="AT300" s="157" t="s">
        <v>184</v>
      </c>
      <c r="AU300" s="157" t="s">
        <v>197</v>
      </c>
      <c r="AY300" s="19" t="s">
        <v>182</v>
      </c>
      <c r="BE300" s="158">
        <f>IF(N300="základní",J300,0)</f>
        <v>0</v>
      </c>
      <c r="BF300" s="158">
        <f>IF(N300="snížená",J300,0)</f>
        <v>0</v>
      </c>
      <c r="BG300" s="158">
        <f>IF(N300="zákl. přenesená",J300,0)</f>
        <v>0</v>
      </c>
      <c r="BH300" s="158">
        <f>IF(N300="sníž. přenesená",J300,0)</f>
        <v>0</v>
      </c>
      <c r="BI300" s="158">
        <f>IF(N300="nulová",J300,0)</f>
        <v>0</v>
      </c>
      <c r="BJ300" s="19" t="s">
        <v>79</v>
      </c>
      <c r="BK300" s="158">
        <f>ROUND(I300*H300,2)</f>
        <v>0</v>
      </c>
      <c r="BL300" s="19" t="s">
        <v>189</v>
      </c>
      <c r="BM300" s="157" t="s">
        <v>1993</v>
      </c>
    </row>
    <row r="301" spans="1:47" s="2" customFormat="1" ht="12">
      <c r="A301" s="34"/>
      <c r="B301" s="35"/>
      <c r="C301" s="34"/>
      <c r="D301" s="159" t="s">
        <v>120</v>
      </c>
      <c r="E301" s="34"/>
      <c r="F301" s="160" t="s">
        <v>1992</v>
      </c>
      <c r="G301" s="34"/>
      <c r="H301" s="34"/>
      <c r="I301" s="161"/>
      <c r="J301" s="34"/>
      <c r="K301" s="34"/>
      <c r="L301" s="35"/>
      <c r="M301" s="162"/>
      <c r="N301" s="163"/>
      <c r="O301" s="55"/>
      <c r="P301" s="55"/>
      <c r="Q301" s="55"/>
      <c r="R301" s="55"/>
      <c r="S301" s="55"/>
      <c r="T301" s="56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9" t="s">
        <v>120</v>
      </c>
      <c r="AU301" s="19" t="s">
        <v>197</v>
      </c>
    </row>
    <row r="302" spans="2:51" s="13" customFormat="1" ht="12">
      <c r="B302" s="164"/>
      <c r="D302" s="159" t="s">
        <v>191</v>
      </c>
      <c r="E302" s="165" t="s">
        <v>3</v>
      </c>
      <c r="F302" s="166" t="s">
        <v>1762</v>
      </c>
      <c r="H302" s="167">
        <v>241.5</v>
      </c>
      <c r="I302" s="168"/>
      <c r="L302" s="164"/>
      <c r="M302" s="169"/>
      <c r="N302" s="170"/>
      <c r="O302" s="170"/>
      <c r="P302" s="170"/>
      <c r="Q302" s="170"/>
      <c r="R302" s="170"/>
      <c r="S302" s="170"/>
      <c r="T302" s="171"/>
      <c r="AT302" s="165" t="s">
        <v>191</v>
      </c>
      <c r="AU302" s="165" t="s">
        <v>197</v>
      </c>
      <c r="AV302" s="13" t="s">
        <v>81</v>
      </c>
      <c r="AW302" s="13" t="s">
        <v>33</v>
      </c>
      <c r="AX302" s="13" t="s">
        <v>72</v>
      </c>
      <c r="AY302" s="165" t="s">
        <v>182</v>
      </c>
    </row>
    <row r="303" spans="2:51" s="13" customFormat="1" ht="12">
      <c r="B303" s="164"/>
      <c r="D303" s="159" t="s">
        <v>191</v>
      </c>
      <c r="E303" s="165" t="s">
        <v>3</v>
      </c>
      <c r="F303" s="166" t="s">
        <v>1765</v>
      </c>
      <c r="H303" s="167">
        <v>218</v>
      </c>
      <c r="I303" s="168"/>
      <c r="L303" s="164"/>
      <c r="M303" s="169"/>
      <c r="N303" s="170"/>
      <c r="O303" s="170"/>
      <c r="P303" s="170"/>
      <c r="Q303" s="170"/>
      <c r="R303" s="170"/>
      <c r="S303" s="170"/>
      <c r="T303" s="171"/>
      <c r="AT303" s="165" t="s">
        <v>191</v>
      </c>
      <c r="AU303" s="165" t="s">
        <v>197</v>
      </c>
      <c r="AV303" s="13" t="s">
        <v>81</v>
      </c>
      <c r="AW303" s="13" t="s">
        <v>33</v>
      </c>
      <c r="AX303" s="13" t="s">
        <v>72</v>
      </c>
      <c r="AY303" s="165" t="s">
        <v>182</v>
      </c>
    </row>
    <row r="304" spans="2:51" s="13" customFormat="1" ht="12">
      <c r="B304" s="164"/>
      <c r="D304" s="159" t="s">
        <v>191</v>
      </c>
      <c r="E304" s="165" t="s">
        <v>3</v>
      </c>
      <c r="F304" s="166" t="s">
        <v>1768</v>
      </c>
      <c r="H304" s="167">
        <v>343.5</v>
      </c>
      <c r="I304" s="168"/>
      <c r="L304" s="164"/>
      <c r="M304" s="169"/>
      <c r="N304" s="170"/>
      <c r="O304" s="170"/>
      <c r="P304" s="170"/>
      <c r="Q304" s="170"/>
      <c r="R304" s="170"/>
      <c r="S304" s="170"/>
      <c r="T304" s="171"/>
      <c r="AT304" s="165" t="s">
        <v>191</v>
      </c>
      <c r="AU304" s="165" t="s">
        <v>197</v>
      </c>
      <c r="AV304" s="13" t="s">
        <v>81</v>
      </c>
      <c r="AW304" s="13" t="s">
        <v>33</v>
      </c>
      <c r="AX304" s="13" t="s">
        <v>72</v>
      </c>
      <c r="AY304" s="165" t="s">
        <v>182</v>
      </c>
    </row>
    <row r="305" spans="2:51" s="13" customFormat="1" ht="12">
      <c r="B305" s="164"/>
      <c r="D305" s="159" t="s">
        <v>191</v>
      </c>
      <c r="E305" s="165" t="s">
        <v>3</v>
      </c>
      <c r="F305" s="166" t="s">
        <v>1771</v>
      </c>
      <c r="H305" s="167">
        <v>25.5</v>
      </c>
      <c r="I305" s="168"/>
      <c r="L305" s="164"/>
      <c r="M305" s="169"/>
      <c r="N305" s="170"/>
      <c r="O305" s="170"/>
      <c r="P305" s="170"/>
      <c r="Q305" s="170"/>
      <c r="R305" s="170"/>
      <c r="S305" s="170"/>
      <c r="T305" s="171"/>
      <c r="AT305" s="165" t="s">
        <v>191</v>
      </c>
      <c r="AU305" s="165" t="s">
        <v>197</v>
      </c>
      <c r="AV305" s="13" t="s">
        <v>81</v>
      </c>
      <c r="AW305" s="13" t="s">
        <v>33</v>
      </c>
      <c r="AX305" s="13" t="s">
        <v>72</v>
      </c>
      <c r="AY305" s="165" t="s">
        <v>182</v>
      </c>
    </row>
    <row r="306" spans="2:51" s="14" customFormat="1" ht="12">
      <c r="B306" s="172"/>
      <c r="D306" s="159" t="s">
        <v>191</v>
      </c>
      <c r="E306" s="173" t="s">
        <v>3</v>
      </c>
      <c r="F306" s="174" t="s">
        <v>211</v>
      </c>
      <c r="H306" s="175">
        <v>828.5</v>
      </c>
      <c r="I306" s="176"/>
      <c r="L306" s="172"/>
      <c r="M306" s="177"/>
      <c r="N306" s="178"/>
      <c r="O306" s="178"/>
      <c r="P306" s="178"/>
      <c r="Q306" s="178"/>
      <c r="R306" s="178"/>
      <c r="S306" s="178"/>
      <c r="T306" s="179"/>
      <c r="AT306" s="173" t="s">
        <v>191</v>
      </c>
      <c r="AU306" s="173" t="s">
        <v>197</v>
      </c>
      <c r="AV306" s="14" t="s">
        <v>189</v>
      </c>
      <c r="AW306" s="14" t="s">
        <v>33</v>
      </c>
      <c r="AX306" s="14" t="s">
        <v>79</v>
      </c>
      <c r="AY306" s="173" t="s">
        <v>182</v>
      </c>
    </row>
    <row r="307" spans="1:65" s="2" customFormat="1" ht="22.8">
      <c r="A307" s="34"/>
      <c r="B307" s="145"/>
      <c r="C307" s="146" t="s">
        <v>425</v>
      </c>
      <c r="D307" s="146" t="s">
        <v>184</v>
      </c>
      <c r="E307" s="147" t="s">
        <v>1994</v>
      </c>
      <c r="F307" s="148" t="s">
        <v>1995</v>
      </c>
      <c r="G307" s="149" t="s">
        <v>122</v>
      </c>
      <c r="H307" s="150">
        <v>5.456</v>
      </c>
      <c r="I307" s="151"/>
      <c r="J307" s="152">
        <f>ROUND(I307*H307,2)</f>
        <v>0</v>
      </c>
      <c r="K307" s="148" t="s">
        <v>188</v>
      </c>
      <c r="L307" s="35"/>
      <c r="M307" s="153" t="s">
        <v>3</v>
      </c>
      <c r="N307" s="154" t="s">
        <v>43</v>
      </c>
      <c r="O307" s="55"/>
      <c r="P307" s="155">
        <f>O307*H307</f>
        <v>0</v>
      </c>
      <c r="Q307" s="155">
        <v>2.32884</v>
      </c>
      <c r="R307" s="155">
        <f>Q307*H307</f>
        <v>12.706151040000002</v>
      </c>
      <c r="S307" s="155">
        <v>0</v>
      </c>
      <c r="T307" s="156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57" t="s">
        <v>189</v>
      </c>
      <c r="AT307" s="157" t="s">
        <v>184</v>
      </c>
      <c r="AU307" s="157" t="s">
        <v>197</v>
      </c>
      <c r="AY307" s="19" t="s">
        <v>182</v>
      </c>
      <c r="BE307" s="158">
        <f>IF(N307="základní",J307,0)</f>
        <v>0</v>
      </c>
      <c r="BF307" s="158">
        <f>IF(N307="snížená",J307,0)</f>
        <v>0</v>
      </c>
      <c r="BG307" s="158">
        <f>IF(N307="zákl. přenesená",J307,0)</f>
        <v>0</v>
      </c>
      <c r="BH307" s="158">
        <f>IF(N307="sníž. přenesená",J307,0)</f>
        <v>0</v>
      </c>
      <c r="BI307" s="158">
        <f>IF(N307="nulová",J307,0)</f>
        <v>0</v>
      </c>
      <c r="BJ307" s="19" t="s">
        <v>79</v>
      </c>
      <c r="BK307" s="158">
        <f>ROUND(I307*H307,2)</f>
        <v>0</v>
      </c>
      <c r="BL307" s="19" t="s">
        <v>189</v>
      </c>
      <c r="BM307" s="157" t="s">
        <v>1996</v>
      </c>
    </row>
    <row r="308" spans="1:47" s="2" customFormat="1" ht="19.2">
      <c r="A308" s="34"/>
      <c r="B308" s="35"/>
      <c r="C308" s="34"/>
      <c r="D308" s="159" t="s">
        <v>120</v>
      </c>
      <c r="E308" s="34"/>
      <c r="F308" s="160" t="s">
        <v>1995</v>
      </c>
      <c r="G308" s="34"/>
      <c r="H308" s="34"/>
      <c r="I308" s="161"/>
      <c r="J308" s="34"/>
      <c r="K308" s="34"/>
      <c r="L308" s="35"/>
      <c r="M308" s="162"/>
      <c r="N308" s="163"/>
      <c r="O308" s="55"/>
      <c r="P308" s="55"/>
      <c r="Q308" s="55"/>
      <c r="R308" s="55"/>
      <c r="S308" s="55"/>
      <c r="T308" s="56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9" t="s">
        <v>120</v>
      </c>
      <c r="AU308" s="19" t="s">
        <v>197</v>
      </c>
    </row>
    <row r="309" spans="2:51" s="15" customFormat="1" ht="12">
      <c r="B309" s="190"/>
      <c r="D309" s="159" t="s">
        <v>191</v>
      </c>
      <c r="E309" s="191" t="s">
        <v>3</v>
      </c>
      <c r="F309" s="192" t="s">
        <v>1975</v>
      </c>
      <c r="H309" s="191" t="s">
        <v>3</v>
      </c>
      <c r="I309" s="193"/>
      <c r="L309" s="190"/>
      <c r="M309" s="194"/>
      <c r="N309" s="195"/>
      <c r="O309" s="195"/>
      <c r="P309" s="195"/>
      <c r="Q309" s="195"/>
      <c r="R309" s="195"/>
      <c r="S309" s="195"/>
      <c r="T309" s="196"/>
      <c r="AT309" s="191" t="s">
        <v>191</v>
      </c>
      <c r="AU309" s="191" t="s">
        <v>197</v>
      </c>
      <c r="AV309" s="15" t="s">
        <v>79</v>
      </c>
      <c r="AW309" s="15" t="s">
        <v>33</v>
      </c>
      <c r="AX309" s="15" t="s">
        <v>72</v>
      </c>
      <c r="AY309" s="191" t="s">
        <v>182</v>
      </c>
    </row>
    <row r="310" spans="2:51" s="13" customFormat="1" ht="12">
      <c r="B310" s="164"/>
      <c r="D310" s="159" t="s">
        <v>191</v>
      </c>
      <c r="E310" s="165" t="s">
        <v>3</v>
      </c>
      <c r="F310" s="166" t="s">
        <v>1997</v>
      </c>
      <c r="H310" s="167">
        <v>1.26</v>
      </c>
      <c r="I310" s="168"/>
      <c r="L310" s="164"/>
      <c r="M310" s="169"/>
      <c r="N310" s="170"/>
      <c r="O310" s="170"/>
      <c r="P310" s="170"/>
      <c r="Q310" s="170"/>
      <c r="R310" s="170"/>
      <c r="S310" s="170"/>
      <c r="T310" s="171"/>
      <c r="AT310" s="165" t="s">
        <v>191</v>
      </c>
      <c r="AU310" s="165" t="s">
        <v>197</v>
      </c>
      <c r="AV310" s="13" t="s">
        <v>81</v>
      </c>
      <c r="AW310" s="13" t="s">
        <v>33</v>
      </c>
      <c r="AX310" s="13" t="s">
        <v>72</v>
      </c>
      <c r="AY310" s="165" t="s">
        <v>182</v>
      </c>
    </row>
    <row r="311" spans="2:51" s="15" customFormat="1" ht="12">
      <c r="B311" s="190"/>
      <c r="D311" s="159" t="s">
        <v>191</v>
      </c>
      <c r="E311" s="191" t="s">
        <v>3</v>
      </c>
      <c r="F311" s="192" t="s">
        <v>1977</v>
      </c>
      <c r="H311" s="191" t="s">
        <v>3</v>
      </c>
      <c r="I311" s="193"/>
      <c r="L311" s="190"/>
      <c r="M311" s="194"/>
      <c r="N311" s="195"/>
      <c r="O311" s="195"/>
      <c r="P311" s="195"/>
      <c r="Q311" s="195"/>
      <c r="R311" s="195"/>
      <c r="S311" s="195"/>
      <c r="T311" s="196"/>
      <c r="AT311" s="191" t="s">
        <v>191</v>
      </c>
      <c r="AU311" s="191" t="s">
        <v>197</v>
      </c>
      <c r="AV311" s="15" t="s">
        <v>79</v>
      </c>
      <c r="AW311" s="15" t="s">
        <v>33</v>
      </c>
      <c r="AX311" s="15" t="s">
        <v>72</v>
      </c>
      <c r="AY311" s="191" t="s">
        <v>182</v>
      </c>
    </row>
    <row r="312" spans="2:51" s="13" customFormat="1" ht="12">
      <c r="B312" s="164"/>
      <c r="D312" s="159" t="s">
        <v>191</v>
      </c>
      <c r="E312" s="165" t="s">
        <v>3</v>
      </c>
      <c r="F312" s="166" t="s">
        <v>1998</v>
      </c>
      <c r="H312" s="167">
        <v>0.561</v>
      </c>
      <c r="I312" s="168"/>
      <c r="L312" s="164"/>
      <c r="M312" s="169"/>
      <c r="N312" s="170"/>
      <c r="O312" s="170"/>
      <c r="P312" s="170"/>
      <c r="Q312" s="170"/>
      <c r="R312" s="170"/>
      <c r="S312" s="170"/>
      <c r="T312" s="171"/>
      <c r="AT312" s="165" t="s">
        <v>191</v>
      </c>
      <c r="AU312" s="165" t="s">
        <v>197</v>
      </c>
      <c r="AV312" s="13" t="s">
        <v>81</v>
      </c>
      <c r="AW312" s="13" t="s">
        <v>33</v>
      </c>
      <c r="AX312" s="13" t="s">
        <v>72</v>
      </c>
      <c r="AY312" s="165" t="s">
        <v>182</v>
      </c>
    </row>
    <row r="313" spans="2:51" s="15" customFormat="1" ht="12">
      <c r="B313" s="190"/>
      <c r="D313" s="159" t="s">
        <v>191</v>
      </c>
      <c r="E313" s="191" t="s">
        <v>3</v>
      </c>
      <c r="F313" s="192" t="s">
        <v>1979</v>
      </c>
      <c r="H313" s="191" t="s">
        <v>3</v>
      </c>
      <c r="I313" s="193"/>
      <c r="L313" s="190"/>
      <c r="M313" s="194"/>
      <c r="N313" s="195"/>
      <c r="O313" s="195"/>
      <c r="P313" s="195"/>
      <c r="Q313" s="195"/>
      <c r="R313" s="195"/>
      <c r="S313" s="195"/>
      <c r="T313" s="196"/>
      <c r="AT313" s="191" t="s">
        <v>191</v>
      </c>
      <c r="AU313" s="191" t="s">
        <v>197</v>
      </c>
      <c r="AV313" s="15" t="s">
        <v>79</v>
      </c>
      <c r="AW313" s="15" t="s">
        <v>33</v>
      </c>
      <c r="AX313" s="15" t="s">
        <v>72</v>
      </c>
      <c r="AY313" s="191" t="s">
        <v>182</v>
      </c>
    </row>
    <row r="314" spans="2:51" s="13" customFormat="1" ht="12">
      <c r="B314" s="164"/>
      <c r="D314" s="159" t="s">
        <v>191</v>
      </c>
      <c r="E314" s="165" t="s">
        <v>3</v>
      </c>
      <c r="F314" s="166" t="s">
        <v>1999</v>
      </c>
      <c r="H314" s="167">
        <v>1.62</v>
      </c>
      <c r="I314" s="168"/>
      <c r="L314" s="164"/>
      <c r="M314" s="169"/>
      <c r="N314" s="170"/>
      <c r="O314" s="170"/>
      <c r="P314" s="170"/>
      <c r="Q314" s="170"/>
      <c r="R314" s="170"/>
      <c r="S314" s="170"/>
      <c r="T314" s="171"/>
      <c r="AT314" s="165" t="s">
        <v>191</v>
      </c>
      <c r="AU314" s="165" t="s">
        <v>197</v>
      </c>
      <c r="AV314" s="13" t="s">
        <v>81</v>
      </c>
      <c r="AW314" s="13" t="s">
        <v>33</v>
      </c>
      <c r="AX314" s="13" t="s">
        <v>72</v>
      </c>
      <c r="AY314" s="165" t="s">
        <v>182</v>
      </c>
    </row>
    <row r="315" spans="2:51" s="15" customFormat="1" ht="12">
      <c r="B315" s="190"/>
      <c r="D315" s="159" t="s">
        <v>191</v>
      </c>
      <c r="E315" s="191" t="s">
        <v>3</v>
      </c>
      <c r="F315" s="192" t="s">
        <v>1981</v>
      </c>
      <c r="H315" s="191" t="s">
        <v>3</v>
      </c>
      <c r="I315" s="193"/>
      <c r="L315" s="190"/>
      <c r="M315" s="194"/>
      <c r="N315" s="195"/>
      <c r="O315" s="195"/>
      <c r="P315" s="195"/>
      <c r="Q315" s="195"/>
      <c r="R315" s="195"/>
      <c r="S315" s="195"/>
      <c r="T315" s="196"/>
      <c r="AT315" s="191" t="s">
        <v>191</v>
      </c>
      <c r="AU315" s="191" t="s">
        <v>197</v>
      </c>
      <c r="AV315" s="15" t="s">
        <v>79</v>
      </c>
      <c r="AW315" s="15" t="s">
        <v>33</v>
      </c>
      <c r="AX315" s="15" t="s">
        <v>72</v>
      </c>
      <c r="AY315" s="191" t="s">
        <v>182</v>
      </c>
    </row>
    <row r="316" spans="2:51" s="13" customFormat="1" ht="12">
      <c r="B316" s="164"/>
      <c r="D316" s="159" t="s">
        <v>191</v>
      </c>
      <c r="E316" s="165" t="s">
        <v>3</v>
      </c>
      <c r="F316" s="166" t="s">
        <v>2000</v>
      </c>
      <c r="H316" s="167">
        <v>2.015</v>
      </c>
      <c r="I316" s="168"/>
      <c r="L316" s="164"/>
      <c r="M316" s="169"/>
      <c r="N316" s="170"/>
      <c r="O316" s="170"/>
      <c r="P316" s="170"/>
      <c r="Q316" s="170"/>
      <c r="R316" s="170"/>
      <c r="S316" s="170"/>
      <c r="T316" s="171"/>
      <c r="AT316" s="165" t="s">
        <v>191</v>
      </c>
      <c r="AU316" s="165" t="s">
        <v>197</v>
      </c>
      <c r="AV316" s="13" t="s">
        <v>81</v>
      </c>
      <c r="AW316" s="13" t="s">
        <v>33</v>
      </c>
      <c r="AX316" s="13" t="s">
        <v>72</v>
      </c>
      <c r="AY316" s="165" t="s">
        <v>182</v>
      </c>
    </row>
    <row r="317" spans="2:51" s="14" customFormat="1" ht="12">
      <c r="B317" s="172"/>
      <c r="D317" s="159" t="s">
        <v>191</v>
      </c>
      <c r="E317" s="173" t="s">
        <v>3</v>
      </c>
      <c r="F317" s="174" t="s">
        <v>211</v>
      </c>
      <c r="H317" s="175">
        <v>5.456</v>
      </c>
      <c r="I317" s="176"/>
      <c r="L317" s="172"/>
      <c r="M317" s="177"/>
      <c r="N317" s="178"/>
      <c r="O317" s="178"/>
      <c r="P317" s="178"/>
      <c r="Q317" s="178"/>
      <c r="R317" s="178"/>
      <c r="S317" s="178"/>
      <c r="T317" s="179"/>
      <c r="AT317" s="173" t="s">
        <v>191</v>
      </c>
      <c r="AU317" s="173" t="s">
        <v>197</v>
      </c>
      <c r="AV317" s="14" t="s">
        <v>189</v>
      </c>
      <c r="AW317" s="14" t="s">
        <v>33</v>
      </c>
      <c r="AX317" s="14" t="s">
        <v>79</v>
      </c>
      <c r="AY317" s="173" t="s">
        <v>182</v>
      </c>
    </row>
    <row r="318" spans="1:65" s="2" customFormat="1" ht="22.8">
      <c r="A318" s="34"/>
      <c r="B318" s="145"/>
      <c r="C318" s="146" t="s">
        <v>430</v>
      </c>
      <c r="D318" s="146" t="s">
        <v>184</v>
      </c>
      <c r="E318" s="147" t="s">
        <v>1367</v>
      </c>
      <c r="F318" s="148" t="s">
        <v>1368</v>
      </c>
      <c r="G318" s="149" t="s">
        <v>122</v>
      </c>
      <c r="H318" s="150">
        <v>12.676</v>
      </c>
      <c r="I318" s="151"/>
      <c r="J318" s="152">
        <f>ROUND(I318*H318,2)</f>
        <v>0</v>
      </c>
      <c r="K318" s="148" t="s">
        <v>188</v>
      </c>
      <c r="L318" s="35"/>
      <c r="M318" s="153" t="s">
        <v>3</v>
      </c>
      <c r="N318" s="154" t="s">
        <v>43</v>
      </c>
      <c r="O318" s="55"/>
      <c r="P318" s="155">
        <f>O318*H318</f>
        <v>0</v>
      </c>
      <c r="Q318" s="155">
        <v>2.5143</v>
      </c>
      <c r="R318" s="155">
        <f>Q318*H318</f>
        <v>31.8712668</v>
      </c>
      <c r="S318" s="155">
        <v>0</v>
      </c>
      <c r="T318" s="156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57" t="s">
        <v>189</v>
      </c>
      <c r="AT318" s="157" t="s">
        <v>184</v>
      </c>
      <c r="AU318" s="157" t="s">
        <v>197</v>
      </c>
      <c r="AY318" s="19" t="s">
        <v>182</v>
      </c>
      <c r="BE318" s="158">
        <f>IF(N318="základní",J318,0)</f>
        <v>0</v>
      </c>
      <c r="BF318" s="158">
        <f>IF(N318="snížená",J318,0)</f>
        <v>0</v>
      </c>
      <c r="BG318" s="158">
        <f>IF(N318="zákl. přenesená",J318,0)</f>
        <v>0</v>
      </c>
      <c r="BH318" s="158">
        <f>IF(N318="sníž. přenesená",J318,0)</f>
        <v>0</v>
      </c>
      <c r="BI318" s="158">
        <f>IF(N318="nulová",J318,0)</f>
        <v>0</v>
      </c>
      <c r="BJ318" s="19" t="s">
        <v>79</v>
      </c>
      <c r="BK318" s="158">
        <f>ROUND(I318*H318,2)</f>
        <v>0</v>
      </c>
      <c r="BL318" s="19" t="s">
        <v>189</v>
      </c>
      <c r="BM318" s="157" t="s">
        <v>2001</v>
      </c>
    </row>
    <row r="319" spans="1:47" s="2" customFormat="1" ht="19.2">
      <c r="A319" s="34"/>
      <c r="B319" s="35"/>
      <c r="C319" s="34"/>
      <c r="D319" s="159" t="s">
        <v>120</v>
      </c>
      <c r="E319" s="34"/>
      <c r="F319" s="160" t="s">
        <v>1368</v>
      </c>
      <c r="G319" s="34"/>
      <c r="H319" s="34"/>
      <c r="I319" s="161"/>
      <c r="J319" s="34"/>
      <c r="K319" s="34"/>
      <c r="L319" s="35"/>
      <c r="M319" s="162"/>
      <c r="N319" s="163"/>
      <c r="O319" s="55"/>
      <c r="P319" s="55"/>
      <c r="Q319" s="55"/>
      <c r="R319" s="55"/>
      <c r="S319" s="55"/>
      <c r="T319" s="56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9" t="s">
        <v>120</v>
      </c>
      <c r="AU319" s="19" t="s">
        <v>197</v>
      </c>
    </row>
    <row r="320" spans="2:51" s="15" customFormat="1" ht="12">
      <c r="B320" s="190"/>
      <c r="D320" s="159" t="s">
        <v>191</v>
      </c>
      <c r="E320" s="191" t="s">
        <v>3</v>
      </c>
      <c r="F320" s="192" t="s">
        <v>1975</v>
      </c>
      <c r="H320" s="191" t="s">
        <v>3</v>
      </c>
      <c r="I320" s="193"/>
      <c r="L320" s="190"/>
      <c r="M320" s="194"/>
      <c r="N320" s="195"/>
      <c r="O320" s="195"/>
      <c r="P320" s="195"/>
      <c r="Q320" s="195"/>
      <c r="R320" s="195"/>
      <c r="S320" s="195"/>
      <c r="T320" s="196"/>
      <c r="AT320" s="191" t="s">
        <v>191</v>
      </c>
      <c r="AU320" s="191" t="s">
        <v>197</v>
      </c>
      <c r="AV320" s="15" t="s">
        <v>79</v>
      </c>
      <c r="AW320" s="15" t="s">
        <v>33</v>
      </c>
      <c r="AX320" s="15" t="s">
        <v>72</v>
      </c>
      <c r="AY320" s="191" t="s">
        <v>182</v>
      </c>
    </row>
    <row r="321" spans="2:51" s="13" customFormat="1" ht="12">
      <c r="B321" s="164"/>
      <c r="D321" s="159" t="s">
        <v>191</v>
      </c>
      <c r="E321" s="165" t="s">
        <v>3</v>
      </c>
      <c r="F321" s="166" t="s">
        <v>2002</v>
      </c>
      <c r="H321" s="167">
        <v>2.592</v>
      </c>
      <c r="I321" s="168"/>
      <c r="L321" s="164"/>
      <c r="M321" s="169"/>
      <c r="N321" s="170"/>
      <c r="O321" s="170"/>
      <c r="P321" s="170"/>
      <c r="Q321" s="170"/>
      <c r="R321" s="170"/>
      <c r="S321" s="170"/>
      <c r="T321" s="171"/>
      <c r="AT321" s="165" t="s">
        <v>191</v>
      </c>
      <c r="AU321" s="165" t="s">
        <v>197</v>
      </c>
      <c r="AV321" s="13" t="s">
        <v>81</v>
      </c>
      <c r="AW321" s="13" t="s">
        <v>33</v>
      </c>
      <c r="AX321" s="13" t="s">
        <v>72</v>
      </c>
      <c r="AY321" s="165" t="s">
        <v>182</v>
      </c>
    </row>
    <row r="322" spans="2:51" s="13" customFormat="1" ht="12">
      <c r="B322" s="164"/>
      <c r="D322" s="159" t="s">
        <v>191</v>
      </c>
      <c r="E322" s="165" t="s">
        <v>3</v>
      </c>
      <c r="F322" s="166" t="s">
        <v>2003</v>
      </c>
      <c r="H322" s="167">
        <v>4.154</v>
      </c>
      <c r="I322" s="168"/>
      <c r="L322" s="164"/>
      <c r="M322" s="169"/>
      <c r="N322" s="170"/>
      <c r="O322" s="170"/>
      <c r="P322" s="170"/>
      <c r="Q322" s="170"/>
      <c r="R322" s="170"/>
      <c r="S322" s="170"/>
      <c r="T322" s="171"/>
      <c r="AT322" s="165" t="s">
        <v>191</v>
      </c>
      <c r="AU322" s="165" t="s">
        <v>197</v>
      </c>
      <c r="AV322" s="13" t="s">
        <v>81</v>
      </c>
      <c r="AW322" s="13" t="s">
        <v>33</v>
      </c>
      <c r="AX322" s="13" t="s">
        <v>72</v>
      </c>
      <c r="AY322" s="165" t="s">
        <v>182</v>
      </c>
    </row>
    <row r="323" spans="2:51" s="13" customFormat="1" ht="12">
      <c r="B323" s="164"/>
      <c r="D323" s="159" t="s">
        <v>191</v>
      </c>
      <c r="E323" s="165" t="s">
        <v>3</v>
      </c>
      <c r="F323" s="166" t="s">
        <v>2004</v>
      </c>
      <c r="H323" s="167">
        <v>1.623</v>
      </c>
      <c r="I323" s="168"/>
      <c r="L323" s="164"/>
      <c r="M323" s="169"/>
      <c r="N323" s="170"/>
      <c r="O323" s="170"/>
      <c r="P323" s="170"/>
      <c r="Q323" s="170"/>
      <c r="R323" s="170"/>
      <c r="S323" s="170"/>
      <c r="T323" s="171"/>
      <c r="AT323" s="165" t="s">
        <v>191</v>
      </c>
      <c r="AU323" s="165" t="s">
        <v>197</v>
      </c>
      <c r="AV323" s="13" t="s">
        <v>81</v>
      </c>
      <c r="AW323" s="13" t="s">
        <v>33</v>
      </c>
      <c r="AX323" s="13" t="s">
        <v>72</v>
      </c>
      <c r="AY323" s="165" t="s">
        <v>182</v>
      </c>
    </row>
    <row r="324" spans="2:51" s="13" customFormat="1" ht="12">
      <c r="B324" s="164"/>
      <c r="D324" s="159" t="s">
        <v>191</v>
      </c>
      <c r="E324" s="165" t="s">
        <v>3</v>
      </c>
      <c r="F324" s="166" t="s">
        <v>2005</v>
      </c>
      <c r="H324" s="167">
        <v>-0.135</v>
      </c>
      <c r="I324" s="168"/>
      <c r="L324" s="164"/>
      <c r="M324" s="169"/>
      <c r="N324" s="170"/>
      <c r="O324" s="170"/>
      <c r="P324" s="170"/>
      <c r="Q324" s="170"/>
      <c r="R324" s="170"/>
      <c r="S324" s="170"/>
      <c r="T324" s="171"/>
      <c r="AT324" s="165" t="s">
        <v>191</v>
      </c>
      <c r="AU324" s="165" t="s">
        <v>197</v>
      </c>
      <c r="AV324" s="13" t="s">
        <v>81</v>
      </c>
      <c r="AW324" s="13" t="s">
        <v>33</v>
      </c>
      <c r="AX324" s="13" t="s">
        <v>72</v>
      </c>
      <c r="AY324" s="165" t="s">
        <v>182</v>
      </c>
    </row>
    <row r="325" spans="2:51" s="13" customFormat="1" ht="12">
      <c r="B325" s="164"/>
      <c r="D325" s="159" t="s">
        <v>191</v>
      </c>
      <c r="E325" s="165" t="s">
        <v>3</v>
      </c>
      <c r="F325" s="166" t="s">
        <v>2006</v>
      </c>
      <c r="H325" s="167">
        <v>0.2</v>
      </c>
      <c r="I325" s="168"/>
      <c r="L325" s="164"/>
      <c r="M325" s="169"/>
      <c r="N325" s="170"/>
      <c r="O325" s="170"/>
      <c r="P325" s="170"/>
      <c r="Q325" s="170"/>
      <c r="R325" s="170"/>
      <c r="S325" s="170"/>
      <c r="T325" s="171"/>
      <c r="AT325" s="165" t="s">
        <v>191</v>
      </c>
      <c r="AU325" s="165" t="s">
        <v>197</v>
      </c>
      <c r="AV325" s="13" t="s">
        <v>81</v>
      </c>
      <c r="AW325" s="13" t="s">
        <v>33</v>
      </c>
      <c r="AX325" s="13" t="s">
        <v>72</v>
      </c>
      <c r="AY325" s="165" t="s">
        <v>182</v>
      </c>
    </row>
    <row r="326" spans="2:51" s="15" customFormat="1" ht="12">
      <c r="B326" s="190"/>
      <c r="D326" s="159" t="s">
        <v>191</v>
      </c>
      <c r="E326" s="191" t="s">
        <v>3</v>
      </c>
      <c r="F326" s="192" t="s">
        <v>1977</v>
      </c>
      <c r="H326" s="191" t="s">
        <v>3</v>
      </c>
      <c r="I326" s="193"/>
      <c r="L326" s="190"/>
      <c r="M326" s="194"/>
      <c r="N326" s="195"/>
      <c r="O326" s="195"/>
      <c r="P326" s="195"/>
      <c r="Q326" s="195"/>
      <c r="R326" s="195"/>
      <c r="S326" s="195"/>
      <c r="T326" s="196"/>
      <c r="AT326" s="191" t="s">
        <v>191</v>
      </c>
      <c r="AU326" s="191" t="s">
        <v>197</v>
      </c>
      <c r="AV326" s="15" t="s">
        <v>79</v>
      </c>
      <c r="AW326" s="15" t="s">
        <v>33</v>
      </c>
      <c r="AX326" s="15" t="s">
        <v>72</v>
      </c>
      <c r="AY326" s="191" t="s">
        <v>182</v>
      </c>
    </row>
    <row r="327" spans="2:51" s="13" customFormat="1" ht="12">
      <c r="B327" s="164"/>
      <c r="D327" s="159" t="s">
        <v>191</v>
      </c>
      <c r="E327" s="165" t="s">
        <v>3</v>
      </c>
      <c r="F327" s="166" t="s">
        <v>2007</v>
      </c>
      <c r="H327" s="167">
        <v>1.41</v>
      </c>
      <c r="I327" s="168"/>
      <c r="L327" s="164"/>
      <c r="M327" s="169"/>
      <c r="N327" s="170"/>
      <c r="O327" s="170"/>
      <c r="P327" s="170"/>
      <c r="Q327" s="170"/>
      <c r="R327" s="170"/>
      <c r="S327" s="170"/>
      <c r="T327" s="171"/>
      <c r="AT327" s="165" t="s">
        <v>191</v>
      </c>
      <c r="AU327" s="165" t="s">
        <v>197</v>
      </c>
      <c r="AV327" s="13" t="s">
        <v>81</v>
      </c>
      <c r="AW327" s="13" t="s">
        <v>33</v>
      </c>
      <c r="AX327" s="13" t="s">
        <v>72</v>
      </c>
      <c r="AY327" s="165" t="s">
        <v>182</v>
      </c>
    </row>
    <row r="328" spans="2:51" s="13" customFormat="1" ht="12">
      <c r="B328" s="164"/>
      <c r="D328" s="159" t="s">
        <v>191</v>
      </c>
      <c r="E328" s="165" t="s">
        <v>3</v>
      </c>
      <c r="F328" s="166" t="s">
        <v>2008</v>
      </c>
      <c r="H328" s="167">
        <v>2.138</v>
      </c>
      <c r="I328" s="168"/>
      <c r="L328" s="164"/>
      <c r="M328" s="169"/>
      <c r="N328" s="170"/>
      <c r="O328" s="170"/>
      <c r="P328" s="170"/>
      <c r="Q328" s="170"/>
      <c r="R328" s="170"/>
      <c r="S328" s="170"/>
      <c r="T328" s="171"/>
      <c r="AT328" s="165" t="s">
        <v>191</v>
      </c>
      <c r="AU328" s="165" t="s">
        <v>197</v>
      </c>
      <c r="AV328" s="13" t="s">
        <v>81</v>
      </c>
      <c r="AW328" s="13" t="s">
        <v>33</v>
      </c>
      <c r="AX328" s="13" t="s">
        <v>72</v>
      </c>
      <c r="AY328" s="165" t="s">
        <v>182</v>
      </c>
    </row>
    <row r="329" spans="2:51" s="13" customFormat="1" ht="12">
      <c r="B329" s="164"/>
      <c r="D329" s="159" t="s">
        <v>191</v>
      </c>
      <c r="E329" s="165" t="s">
        <v>3</v>
      </c>
      <c r="F329" s="166" t="s">
        <v>2009</v>
      </c>
      <c r="H329" s="167">
        <v>0.694</v>
      </c>
      <c r="I329" s="168"/>
      <c r="L329" s="164"/>
      <c r="M329" s="169"/>
      <c r="N329" s="170"/>
      <c r="O329" s="170"/>
      <c r="P329" s="170"/>
      <c r="Q329" s="170"/>
      <c r="R329" s="170"/>
      <c r="S329" s="170"/>
      <c r="T329" s="171"/>
      <c r="AT329" s="165" t="s">
        <v>191</v>
      </c>
      <c r="AU329" s="165" t="s">
        <v>197</v>
      </c>
      <c r="AV329" s="13" t="s">
        <v>81</v>
      </c>
      <c r="AW329" s="13" t="s">
        <v>33</v>
      </c>
      <c r="AX329" s="13" t="s">
        <v>72</v>
      </c>
      <c r="AY329" s="165" t="s">
        <v>182</v>
      </c>
    </row>
    <row r="330" spans="2:51" s="13" customFormat="1" ht="12">
      <c r="B330" s="164"/>
      <c r="D330" s="159" t="s">
        <v>191</v>
      </c>
      <c r="E330" s="165" t="s">
        <v>3</v>
      </c>
      <c r="F330" s="166" t="s">
        <v>2010</v>
      </c>
      <c r="H330" s="167">
        <v>-0.071</v>
      </c>
      <c r="I330" s="168"/>
      <c r="L330" s="164"/>
      <c r="M330" s="169"/>
      <c r="N330" s="170"/>
      <c r="O330" s="170"/>
      <c r="P330" s="170"/>
      <c r="Q330" s="170"/>
      <c r="R330" s="170"/>
      <c r="S330" s="170"/>
      <c r="T330" s="171"/>
      <c r="AT330" s="165" t="s">
        <v>191</v>
      </c>
      <c r="AU330" s="165" t="s">
        <v>197</v>
      </c>
      <c r="AV330" s="13" t="s">
        <v>81</v>
      </c>
      <c r="AW330" s="13" t="s">
        <v>33</v>
      </c>
      <c r="AX330" s="13" t="s">
        <v>72</v>
      </c>
      <c r="AY330" s="165" t="s">
        <v>182</v>
      </c>
    </row>
    <row r="331" spans="2:51" s="13" customFormat="1" ht="12">
      <c r="B331" s="164"/>
      <c r="D331" s="159" t="s">
        <v>191</v>
      </c>
      <c r="E331" s="165" t="s">
        <v>3</v>
      </c>
      <c r="F331" s="166" t="s">
        <v>2011</v>
      </c>
      <c r="H331" s="167">
        <v>0.071</v>
      </c>
      <c r="I331" s="168"/>
      <c r="L331" s="164"/>
      <c r="M331" s="169"/>
      <c r="N331" s="170"/>
      <c r="O331" s="170"/>
      <c r="P331" s="170"/>
      <c r="Q331" s="170"/>
      <c r="R331" s="170"/>
      <c r="S331" s="170"/>
      <c r="T331" s="171"/>
      <c r="AT331" s="165" t="s">
        <v>191</v>
      </c>
      <c r="AU331" s="165" t="s">
        <v>197</v>
      </c>
      <c r="AV331" s="13" t="s">
        <v>81</v>
      </c>
      <c r="AW331" s="13" t="s">
        <v>33</v>
      </c>
      <c r="AX331" s="13" t="s">
        <v>72</v>
      </c>
      <c r="AY331" s="165" t="s">
        <v>182</v>
      </c>
    </row>
    <row r="332" spans="2:51" s="14" customFormat="1" ht="12">
      <c r="B332" s="172"/>
      <c r="D332" s="159" t="s">
        <v>191</v>
      </c>
      <c r="E332" s="173" t="s">
        <v>3</v>
      </c>
      <c r="F332" s="174" t="s">
        <v>211</v>
      </c>
      <c r="H332" s="175">
        <v>12.676</v>
      </c>
      <c r="I332" s="176"/>
      <c r="L332" s="172"/>
      <c r="M332" s="177"/>
      <c r="N332" s="178"/>
      <c r="O332" s="178"/>
      <c r="P332" s="178"/>
      <c r="Q332" s="178"/>
      <c r="R332" s="178"/>
      <c r="S332" s="178"/>
      <c r="T332" s="179"/>
      <c r="AT332" s="173" t="s">
        <v>191</v>
      </c>
      <c r="AU332" s="173" t="s">
        <v>197</v>
      </c>
      <c r="AV332" s="14" t="s">
        <v>189</v>
      </c>
      <c r="AW332" s="14" t="s">
        <v>33</v>
      </c>
      <c r="AX332" s="14" t="s">
        <v>79</v>
      </c>
      <c r="AY332" s="173" t="s">
        <v>182</v>
      </c>
    </row>
    <row r="333" spans="1:65" s="2" customFormat="1" ht="22.8">
      <c r="A333" s="34"/>
      <c r="B333" s="145"/>
      <c r="C333" s="146" t="s">
        <v>435</v>
      </c>
      <c r="D333" s="146" t="s">
        <v>184</v>
      </c>
      <c r="E333" s="147" t="s">
        <v>386</v>
      </c>
      <c r="F333" s="148" t="s">
        <v>387</v>
      </c>
      <c r="G333" s="149" t="s">
        <v>122</v>
      </c>
      <c r="H333" s="150">
        <v>12.408</v>
      </c>
      <c r="I333" s="151"/>
      <c r="J333" s="152">
        <f>ROUND(I333*H333,2)</f>
        <v>0</v>
      </c>
      <c r="K333" s="148" t="s">
        <v>188</v>
      </c>
      <c r="L333" s="35"/>
      <c r="M333" s="153" t="s">
        <v>3</v>
      </c>
      <c r="N333" s="154" t="s">
        <v>43</v>
      </c>
      <c r="O333" s="55"/>
      <c r="P333" s="155">
        <f>O333*H333</f>
        <v>0</v>
      </c>
      <c r="Q333" s="155">
        <v>2.50235</v>
      </c>
      <c r="R333" s="155">
        <f>Q333*H333</f>
        <v>31.049158799999997</v>
      </c>
      <c r="S333" s="155">
        <v>0</v>
      </c>
      <c r="T333" s="156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57" t="s">
        <v>189</v>
      </c>
      <c r="AT333" s="157" t="s">
        <v>184</v>
      </c>
      <c r="AU333" s="157" t="s">
        <v>197</v>
      </c>
      <c r="AY333" s="19" t="s">
        <v>182</v>
      </c>
      <c r="BE333" s="158">
        <f>IF(N333="základní",J333,0)</f>
        <v>0</v>
      </c>
      <c r="BF333" s="158">
        <f>IF(N333="snížená",J333,0)</f>
        <v>0</v>
      </c>
      <c r="BG333" s="158">
        <f>IF(N333="zákl. přenesená",J333,0)</f>
        <v>0</v>
      </c>
      <c r="BH333" s="158">
        <f>IF(N333="sníž. přenesená",J333,0)</f>
        <v>0</v>
      </c>
      <c r="BI333" s="158">
        <f>IF(N333="nulová",J333,0)</f>
        <v>0</v>
      </c>
      <c r="BJ333" s="19" t="s">
        <v>79</v>
      </c>
      <c r="BK333" s="158">
        <f>ROUND(I333*H333,2)</f>
        <v>0</v>
      </c>
      <c r="BL333" s="19" t="s">
        <v>189</v>
      </c>
      <c r="BM333" s="157" t="s">
        <v>2012</v>
      </c>
    </row>
    <row r="334" spans="1:47" s="2" customFormat="1" ht="19.2">
      <c r="A334" s="34"/>
      <c r="B334" s="35"/>
      <c r="C334" s="34"/>
      <c r="D334" s="159" t="s">
        <v>120</v>
      </c>
      <c r="E334" s="34"/>
      <c r="F334" s="160" t="s">
        <v>387</v>
      </c>
      <c r="G334" s="34"/>
      <c r="H334" s="34"/>
      <c r="I334" s="161"/>
      <c r="J334" s="34"/>
      <c r="K334" s="34"/>
      <c r="L334" s="35"/>
      <c r="M334" s="162"/>
      <c r="N334" s="163"/>
      <c r="O334" s="55"/>
      <c r="P334" s="55"/>
      <c r="Q334" s="55"/>
      <c r="R334" s="55"/>
      <c r="S334" s="55"/>
      <c r="T334" s="56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9" t="s">
        <v>120</v>
      </c>
      <c r="AU334" s="19" t="s">
        <v>197</v>
      </c>
    </row>
    <row r="335" spans="2:51" s="15" customFormat="1" ht="12">
      <c r="B335" s="190"/>
      <c r="D335" s="159" t="s">
        <v>191</v>
      </c>
      <c r="E335" s="191" t="s">
        <v>3</v>
      </c>
      <c r="F335" s="192" t="s">
        <v>1979</v>
      </c>
      <c r="H335" s="191" t="s">
        <v>3</v>
      </c>
      <c r="I335" s="193"/>
      <c r="L335" s="190"/>
      <c r="M335" s="194"/>
      <c r="N335" s="195"/>
      <c r="O335" s="195"/>
      <c r="P335" s="195"/>
      <c r="Q335" s="195"/>
      <c r="R335" s="195"/>
      <c r="S335" s="195"/>
      <c r="T335" s="196"/>
      <c r="AT335" s="191" t="s">
        <v>191</v>
      </c>
      <c r="AU335" s="191" t="s">
        <v>197</v>
      </c>
      <c r="AV335" s="15" t="s">
        <v>79</v>
      </c>
      <c r="AW335" s="15" t="s">
        <v>33</v>
      </c>
      <c r="AX335" s="15" t="s">
        <v>72</v>
      </c>
      <c r="AY335" s="191" t="s">
        <v>182</v>
      </c>
    </row>
    <row r="336" spans="2:51" s="13" customFormat="1" ht="12">
      <c r="B336" s="164"/>
      <c r="D336" s="159" t="s">
        <v>191</v>
      </c>
      <c r="E336" s="165" t="s">
        <v>3</v>
      </c>
      <c r="F336" s="166" t="s">
        <v>2013</v>
      </c>
      <c r="H336" s="167">
        <v>2.994</v>
      </c>
      <c r="I336" s="168"/>
      <c r="L336" s="164"/>
      <c r="M336" s="169"/>
      <c r="N336" s="170"/>
      <c r="O336" s="170"/>
      <c r="P336" s="170"/>
      <c r="Q336" s="170"/>
      <c r="R336" s="170"/>
      <c r="S336" s="170"/>
      <c r="T336" s="171"/>
      <c r="AT336" s="165" t="s">
        <v>191</v>
      </c>
      <c r="AU336" s="165" t="s">
        <v>197</v>
      </c>
      <c r="AV336" s="13" t="s">
        <v>81</v>
      </c>
      <c r="AW336" s="13" t="s">
        <v>33</v>
      </c>
      <c r="AX336" s="13" t="s">
        <v>72</v>
      </c>
      <c r="AY336" s="165" t="s">
        <v>182</v>
      </c>
    </row>
    <row r="337" spans="2:51" s="13" customFormat="1" ht="12">
      <c r="B337" s="164"/>
      <c r="D337" s="159" t="s">
        <v>191</v>
      </c>
      <c r="E337" s="165" t="s">
        <v>3</v>
      </c>
      <c r="F337" s="166" t="s">
        <v>2014</v>
      </c>
      <c r="H337" s="167">
        <v>4.144</v>
      </c>
      <c r="I337" s="168"/>
      <c r="L337" s="164"/>
      <c r="M337" s="169"/>
      <c r="N337" s="170"/>
      <c r="O337" s="170"/>
      <c r="P337" s="170"/>
      <c r="Q337" s="170"/>
      <c r="R337" s="170"/>
      <c r="S337" s="170"/>
      <c r="T337" s="171"/>
      <c r="AT337" s="165" t="s">
        <v>191</v>
      </c>
      <c r="AU337" s="165" t="s">
        <v>197</v>
      </c>
      <c r="AV337" s="13" t="s">
        <v>81</v>
      </c>
      <c r="AW337" s="13" t="s">
        <v>33</v>
      </c>
      <c r="AX337" s="13" t="s">
        <v>72</v>
      </c>
      <c r="AY337" s="165" t="s">
        <v>182</v>
      </c>
    </row>
    <row r="338" spans="2:51" s="13" customFormat="1" ht="12">
      <c r="B338" s="164"/>
      <c r="D338" s="159" t="s">
        <v>191</v>
      </c>
      <c r="E338" s="165" t="s">
        <v>3</v>
      </c>
      <c r="F338" s="166" t="s">
        <v>2015</v>
      </c>
      <c r="H338" s="167">
        <v>0.68</v>
      </c>
      <c r="I338" s="168"/>
      <c r="L338" s="164"/>
      <c r="M338" s="169"/>
      <c r="N338" s="170"/>
      <c r="O338" s="170"/>
      <c r="P338" s="170"/>
      <c r="Q338" s="170"/>
      <c r="R338" s="170"/>
      <c r="S338" s="170"/>
      <c r="T338" s="171"/>
      <c r="AT338" s="165" t="s">
        <v>191</v>
      </c>
      <c r="AU338" s="165" t="s">
        <v>197</v>
      </c>
      <c r="AV338" s="13" t="s">
        <v>81</v>
      </c>
      <c r="AW338" s="13" t="s">
        <v>33</v>
      </c>
      <c r="AX338" s="13" t="s">
        <v>72</v>
      </c>
      <c r="AY338" s="165" t="s">
        <v>182</v>
      </c>
    </row>
    <row r="339" spans="2:51" s="15" customFormat="1" ht="12">
      <c r="B339" s="190"/>
      <c r="D339" s="159" t="s">
        <v>191</v>
      </c>
      <c r="E339" s="191" t="s">
        <v>3</v>
      </c>
      <c r="F339" s="192" t="s">
        <v>1981</v>
      </c>
      <c r="H339" s="191" t="s">
        <v>3</v>
      </c>
      <c r="I339" s="193"/>
      <c r="L339" s="190"/>
      <c r="M339" s="194"/>
      <c r="N339" s="195"/>
      <c r="O339" s="195"/>
      <c r="P339" s="195"/>
      <c r="Q339" s="195"/>
      <c r="R339" s="195"/>
      <c r="S339" s="195"/>
      <c r="T339" s="196"/>
      <c r="AT339" s="191" t="s">
        <v>191</v>
      </c>
      <c r="AU339" s="191" t="s">
        <v>197</v>
      </c>
      <c r="AV339" s="15" t="s">
        <v>79</v>
      </c>
      <c r="AW339" s="15" t="s">
        <v>33</v>
      </c>
      <c r="AX339" s="15" t="s">
        <v>72</v>
      </c>
      <c r="AY339" s="191" t="s">
        <v>182</v>
      </c>
    </row>
    <row r="340" spans="2:51" s="13" customFormat="1" ht="12">
      <c r="B340" s="164"/>
      <c r="D340" s="159" t="s">
        <v>191</v>
      </c>
      <c r="E340" s="165" t="s">
        <v>3</v>
      </c>
      <c r="F340" s="166" t="s">
        <v>2016</v>
      </c>
      <c r="H340" s="167">
        <v>1.98</v>
      </c>
      <c r="I340" s="168"/>
      <c r="L340" s="164"/>
      <c r="M340" s="169"/>
      <c r="N340" s="170"/>
      <c r="O340" s="170"/>
      <c r="P340" s="170"/>
      <c r="Q340" s="170"/>
      <c r="R340" s="170"/>
      <c r="S340" s="170"/>
      <c r="T340" s="171"/>
      <c r="AT340" s="165" t="s">
        <v>191</v>
      </c>
      <c r="AU340" s="165" t="s">
        <v>197</v>
      </c>
      <c r="AV340" s="13" t="s">
        <v>81</v>
      </c>
      <c r="AW340" s="13" t="s">
        <v>33</v>
      </c>
      <c r="AX340" s="13" t="s">
        <v>72</v>
      </c>
      <c r="AY340" s="165" t="s">
        <v>182</v>
      </c>
    </row>
    <row r="341" spans="2:51" s="13" customFormat="1" ht="12">
      <c r="B341" s="164"/>
      <c r="D341" s="159" t="s">
        <v>191</v>
      </c>
      <c r="E341" s="165" t="s">
        <v>3</v>
      </c>
      <c r="F341" s="166" t="s">
        <v>2017</v>
      </c>
      <c r="H341" s="167">
        <v>2.61</v>
      </c>
      <c r="I341" s="168"/>
      <c r="L341" s="164"/>
      <c r="M341" s="169"/>
      <c r="N341" s="170"/>
      <c r="O341" s="170"/>
      <c r="P341" s="170"/>
      <c r="Q341" s="170"/>
      <c r="R341" s="170"/>
      <c r="S341" s="170"/>
      <c r="T341" s="171"/>
      <c r="AT341" s="165" t="s">
        <v>191</v>
      </c>
      <c r="AU341" s="165" t="s">
        <v>197</v>
      </c>
      <c r="AV341" s="13" t="s">
        <v>81</v>
      </c>
      <c r="AW341" s="13" t="s">
        <v>33</v>
      </c>
      <c r="AX341" s="13" t="s">
        <v>72</v>
      </c>
      <c r="AY341" s="165" t="s">
        <v>182</v>
      </c>
    </row>
    <row r="342" spans="2:51" s="14" customFormat="1" ht="12">
      <c r="B342" s="172"/>
      <c r="D342" s="159" t="s">
        <v>191</v>
      </c>
      <c r="E342" s="173" t="s">
        <v>3</v>
      </c>
      <c r="F342" s="174" t="s">
        <v>211</v>
      </c>
      <c r="H342" s="175">
        <v>12.408</v>
      </c>
      <c r="I342" s="176"/>
      <c r="L342" s="172"/>
      <c r="M342" s="177"/>
      <c r="N342" s="178"/>
      <c r="O342" s="178"/>
      <c r="P342" s="178"/>
      <c r="Q342" s="178"/>
      <c r="R342" s="178"/>
      <c r="S342" s="178"/>
      <c r="T342" s="179"/>
      <c r="AT342" s="173" t="s">
        <v>191</v>
      </c>
      <c r="AU342" s="173" t="s">
        <v>197</v>
      </c>
      <c r="AV342" s="14" t="s">
        <v>189</v>
      </c>
      <c r="AW342" s="14" t="s">
        <v>33</v>
      </c>
      <c r="AX342" s="14" t="s">
        <v>79</v>
      </c>
      <c r="AY342" s="173" t="s">
        <v>182</v>
      </c>
    </row>
    <row r="343" spans="1:65" s="2" customFormat="1" ht="22.8">
      <c r="A343" s="34"/>
      <c r="B343" s="145"/>
      <c r="C343" s="146" t="s">
        <v>442</v>
      </c>
      <c r="D343" s="146" t="s">
        <v>184</v>
      </c>
      <c r="E343" s="147" t="s">
        <v>392</v>
      </c>
      <c r="F343" s="148" t="s">
        <v>393</v>
      </c>
      <c r="G343" s="149" t="s">
        <v>113</v>
      </c>
      <c r="H343" s="150">
        <v>98.266</v>
      </c>
      <c r="I343" s="151"/>
      <c r="J343" s="152">
        <f>ROUND(I343*H343,2)</f>
        <v>0</v>
      </c>
      <c r="K343" s="148" t="s">
        <v>188</v>
      </c>
      <c r="L343" s="35"/>
      <c r="M343" s="153" t="s">
        <v>3</v>
      </c>
      <c r="N343" s="154" t="s">
        <v>43</v>
      </c>
      <c r="O343" s="55"/>
      <c r="P343" s="155">
        <f>O343*H343</f>
        <v>0</v>
      </c>
      <c r="Q343" s="155">
        <v>0.00247</v>
      </c>
      <c r="R343" s="155">
        <f>Q343*H343</f>
        <v>0.24271702</v>
      </c>
      <c r="S343" s="155">
        <v>0</v>
      </c>
      <c r="T343" s="156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57" t="s">
        <v>189</v>
      </c>
      <c r="AT343" s="157" t="s">
        <v>184</v>
      </c>
      <c r="AU343" s="157" t="s">
        <v>197</v>
      </c>
      <c r="AY343" s="19" t="s">
        <v>182</v>
      </c>
      <c r="BE343" s="158">
        <f>IF(N343="základní",J343,0)</f>
        <v>0</v>
      </c>
      <c r="BF343" s="158">
        <f>IF(N343="snížená",J343,0)</f>
        <v>0</v>
      </c>
      <c r="BG343" s="158">
        <f>IF(N343="zákl. přenesená",J343,0)</f>
        <v>0</v>
      </c>
      <c r="BH343" s="158">
        <f>IF(N343="sníž. přenesená",J343,0)</f>
        <v>0</v>
      </c>
      <c r="BI343" s="158">
        <f>IF(N343="nulová",J343,0)</f>
        <v>0</v>
      </c>
      <c r="BJ343" s="19" t="s">
        <v>79</v>
      </c>
      <c r="BK343" s="158">
        <f>ROUND(I343*H343,2)</f>
        <v>0</v>
      </c>
      <c r="BL343" s="19" t="s">
        <v>189</v>
      </c>
      <c r="BM343" s="157" t="s">
        <v>2018</v>
      </c>
    </row>
    <row r="344" spans="1:47" s="2" customFormat="1" ht="19.2">
      <c r="A344" s="34"/>
      <c r="B344" s="35"/>
      <c r="C344" s="34"/>
      <c r="D344" s="159" t="s">
        <v>120</v>
      </c>
      <c r="E344" s="34"/>
      <c r="F344" s="160" t="s">
        <v>393</v>
      </c>
      <c r="G344" s="34"/>
      <c r="H344" s="34"/>
      <c r="I344" s="161"/>
      <c r="J344" s="34"/>
      <c r="K344" s="34"/>
      <c r="L344" s="35"/>
      <c r="M344" s="162"/>
      <c r="N344" s="163"/>
      <c r="O344" s="55"/>
      <c r="P344" s="55"/>
      <c r="Q344" s="55"/>
      <c r="R344" s="55"/>
      <c r="S344" s="55"/>
      <c r="T344" s="56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9" t="s">
        <v>120</v>
      </c>
      <c r="AU344" s="19" t="s">
        <v>197</v>
      </c>
    </row>
    <row r="345" spans="2:51" s="15" customFormat="1" ht="12">
      <c r="B345" s="190"/>
      <c r="D345" s="159" t="s">
        <v>191</v>
      </c>
      <c r="E345" s="191" t="s">
        <v>3</v>
      </c>
      <c r="F345" s="192" t="s">
        <v>1975</v>
      </c>
      <c r="H345" s="191" t="s">
        <v>3</v>
      </c>
      <c r="I345" s="193"/>
      <c r="L345" s="190"/>
      <c r="M345" s="194"/>
      <c r="N345" s="195"/>
      <c r="O345" s="195"/>
      <c r="P345" s="195"/>
      <c r="Q345" s="195"/>
      <c r="R345" s="195"/>
      <c r="S345" s="195"/>
      <c r="T345" s="196"/>
      <c r="AT345" s="191" t="s">
        <v>191</v>
      </c>
      <c r="AU345" s="191" t="s">
        <v>197</v>
      </c>
      <c r="AV345" s="15" t="s">
        <v>79</v>
      </c>
      <c r="AW345" s="15" t="s">
        <v>33</v>
      </c>
      <c r="AX345" s="15" t="s">
        <v>72</v>
      </c>
      <c r="AY345" s="191" t="s">
        <v>182</v>
      </c>
    </row>
    <row r="346" spans="2:51" s="13" customFormat="1" ht="12">
      <c r="B346" s="164"/>
      <c r="D346" s="159" t="s">
        <v>191</v>
      </c>
      <c r="E346" s="165" t="s">
        <v>3</v>
      </c>
      <c r="F346" s="166" t="s">
        <v>2019</v>
      </c>
      <c r="H346" s="167">
        <v>3.391</v>
      </c>
      <c r="I346" s="168"/>
      <c r="L346" s="164"/>
      <c r="M346" s="169"/>
      <c r="N346" s="170"/>
      <c r="O346" s="170"/>
      <c r="P346" s="170"/>
      <c r="Q346" s="170"/>
      <c r="R346" s="170"/>
      <c r="S346" s="170"/>
      <c r="T346" s="171"/>
      <c r="AT346" s="165" t="s">
        <v>191</v>
      </c>
      <c r="AU346" s="165" t="s">
        <v>197</v>
      </c>
      <c r="AV346" s="13" t="s">
        <v>81</v>
      </c>
      <c r="AW346" s="13" t="s">
        <v>33</v>
      </c>
      <c r="AX346" s="13" t="s">
        <v>72</v>
      </c>
      <c r="AY346" s="165" t="s">
        <v>182</v>
      </c>
    </row>
    <row r="347" spans="2:51" s="13" customFormat="1" ht="12">
      <c r="B347" s="164"/>
      <c r="D347" s="159" t="s">
        <v>191</v>
      </c>
      <c r="E347" s="165" t="s">
        <v>3</v>
      </c>
      <c r="F347" s="166" t="s">
        <v>2020</v>
      </c>
      <c r="H347" s="167">
        <v>33.228</v>
      </c>
      <c r="I347" s="168"/>
      <c r="L347" s="164"/>
      <c r="M347" s="169"/>
      <c r="N347" s="170"/>
      <c r="O347" s="170"/>
      <c r="P347" s="170"/>
      <c r="Q347" s="170"/>
      <c r="R347" s="170"/>
      <c r="S347" s="170"/>
      <c r="T347" s="171"/>
      <c r="AT347" s="165" t="s">
        <v>191</v>
      </c>
      <c r="AU347" s="165" t="s">
        <v>197</v>
      </c>
      <c r="AV347" s="13" t="s">
        <v>81</v>
      </c>
      <c r="AW347" s="13" t="s">
        <v>33</v>
      </c>
      <c r="AX347" s="13" t="s">
        <v>72</v>
      </c>
      <c r="AY347" s="165" t="s">
        <v>182</v>
      </c>
    </row>
    <row r="348" spans="2:51" s="13" customFormat="1" ht="12">
      <c r="B348" s="164"/>
      <c r="D348" s="159" t="s">
        <v>191</v>
      </c>
      <c r="E348" s="165" t="s">
        <v>3</v>
      </c>
      <c r="F348" s="166" t="s">
        <v>2021</v>
      </c>
      <c r="H348" s="167">
        <v>2.264</v>
      </c>
      <c r="I348" s="168"/>
      <c r="L348" s="164"/>
      <c r="M348" s="169"/>
      <c r="N348" s="170"/>
      <c r="O348" s="170"/>
      <c r="P348" s="170"/>
      <c r="Q348" s="170"/>
      <c r="R348" s="170"/>
      <c r="S348" s="170"/>
      <c r="T348" s="171"/>
      <c r="AT348" s="165" t="s">
        <v>191</v>
      </c>
      <c r="AU348" s="165" t="s">
        <v>197</v>
      </c>
      <c r="AV348" s="13" t="s">
        <v>81</v>
      </c>
      <c r="AW348" s="13" t="s">
        <v>33</v>
      </c>
      <c r="AX348" s="13" t="s">
        <v>72</v>
      </c>
      <c r="AY348" s="165" t="s">
        <v>182</v>
      </c>
    </row>
    <row r="349" spans="2:51" s="13" customFormat="1" ht="12">
      <c r="B349" s="164"/>
      <c r="D349" s="159" t="s">
        <v>191</v>
      </c>
      <c r="E349" s="165" t="s">
        <v>3</v>
      </c>
      <c r="F349" s="166" t="s">
        <v>2022</v>
      </c>
      <c r="H349" s="167">
        <v>0.75</v>
      </c>
      <c r="I349" s="168"/>
      <c r="L349" s="164"/>
      <c r="M349" s="169"/>
      <c r="N349" s="170"/>
      <c r="O349" s="170"/>
      <c r="P349" s="170"/>
      <c r="Q349" s="170"/>
      <c r="R349" s="170"/>
      <c r="S349" s="170"/>
      <c r="T349" s="171"/>
      <c r="AT349" s="165" t="s">
        <v>191</v>
      </c>
      <c r="AU349" s="165" t="s">
        <v>197</v>
      </c>
      <c r="AV349" s="13" t="s">
        <v>81</v>
      </c>
      <c r="AW349" s="13" t="s">
        <v>33</v>
      </c>
      <c r="AX349" s="13" t="s">
        <v>72</v>
      </c>
      <c r="AY349" s="165" t="s">
        <v>182</v>
      </c>
    </row>
    <row r="350" spans="2:51" s="13" customFormat="1" ht="12">
      <c r="B350" s="164"/>
      <c r="D350" s="159" t="s">
        <v>191</v>
      </c>
      <c r="E350" s="165" t="s">
        <v>3</v>
      </c>
      <c r="F350" s="166" t="s">
        <v>2023</v>
      </c>
      <c r="H350" s="167">
        <v>1.6</v>
      </c>
      <c r="I350" s="168"/>
      <c r="L350" s="164"/>
      <c r="M350" s="169"/>
      <c r="N350" s="170"/>
      <c r="O350" s="170"/>
      <c r="P350" s="170"/>
      <c r="Q350" s="170"/>
      <c r="R350" s="170"/>
      <c r="S350" s="170"/>
      <c r="T350" s="171"/>
      <c r="AT350" s="165" t="s">
        <v>191</v>
      </c>
      <c r="AU350" s="165" t="s">
        <v>197</v>
      </c>
      <c r="AV350" s="13" t="s">
        <v>81</v>
      </c>
      <c r="AW350" s="13" t="s">
        <v>33</v>
      </c>
      <c r="AX350" s="13" t="s">
        <v>72</v>
      </c>
      <c r="AY350" s="165" t="s">
        <v>182</v>
      </c>
    </row>
    <row r="351" spans="2:51" s="15" customFormat="1" ht="12">
      <c r="B351" s="190"/>
      <c r="D351" s="159" t="s">
        <v>191</v>
      </c>
      <c r="E351" s="191" t="s">
        <v>3</v>
      </c>
      <c r="F351" s="192" t="s">
        <v>1977</v>
      </c>
      <c r="H351" s="191" t="s">
        <v>3</v>
      </c>
      <c r="I351" s="193"/>
      <c r="L351" s="190"/>
      <c r="M351" s="194"/>
      <c r="N351" s="195"/>
      <c r="O351" s="195"/>
      <c r="P351" s="195"/>
      <c r="Q351" s="195"/>
      <c r="R351" s="195"/>
      <c r="S351" s="195"/>
      <c r="T351" s="196"/>
      <c r="AT351" s="191" t="s">
        <v>191</v>
      </c>
      <c r="AU351" s="191" t="s">
        <v>197</v>
      </c>
      <c r="AV351" s="15" t="s">
        <v>79</v>
      </c>
      <c r="AW351" s="15" t="s">
        <v>33</v>
      </c>
      <c r="AX351" s="15" t="s">
        <v>72</v>
      </c>
      <c r="AY351" s="191" t="s">
        <v>182</v>
      </c>
    </row>
    <row r="352" spans="2:51" s="13" customFormat="1" ht="12">
      <c r="B352" s="164"/>
      <c r="D352" s="159" t="s">
        <v>191</v>
      </c>
      <c r="E352" s="165" t="s">
        <v>3</v>
      </c>
      <c r="F352" s="166" t="s">
        <v>2024</v>
      </c>
      <c r="H352" s="167">
        <v>2.61</v>
      </c>
      <c r="I352" s="168"/>
      <c r="L352" s="164"/>
      <c r="M352" s="169"/>
      <c r="N352" s="170"/>
      <c r="O352" s="170"/>
      <c r="P352" s="170"/>
      <c r="Q352" s="170"/>
      <c r="R352" s="170"/>
      <c r="S352" s="170"/>
      <c r="T352" s="171"/>
      <c r="AT352" s="165" t="s">
        <v>191</v>
      </c>
      <c r="AU352" s="165" t="s">
        <v>197</v>
      </c>
      <c r="AV352" s="13" t="s">
        <v>81</v>
      </c>
      <c r="AW352" s="13" t="s">
        <v>33</v>
      </c>
      <c r="AX352" s="13" t="s">
        <v>72</v>
      </c>
      <c r="AY352" s="165" t="s">
        <v>182</v>
      </c>
    </row>
    <row r="353" spans="2:51" s="13" customFormat="1" ht="12">
      <c r="B353" s="164"/>
      <c r="D353" s="159" t="s">
        <v>191</v>
      </c>
      <c r="E353" s="165" t="s">
        <v>3</v>
      </c>
      <c r="F353" s="166" t="s">
        <v>2025</v>
      </c>
      <c r="H353" s="167">
        <v>17.1</v>
      </c>
      <c r="I353" s="168"/>
      <c r="L353" s="164"/>
      <c r="M353" s="169"/>
      <c r="N353" s="170"/>
      <c r="O353" s="170"/>
      <c r="P353" s="170"/>
      <c r="Q353" s="170"/>
      <c r="R353" s="170"/>
      <c r="S353" s="170"/>
      <c r="T353" s="171"/>
      <c r="AT353" s="165" t="s">
        <v>191</v>
      </c>
      <c r="AU353" s="165" t="s">
        <v>197</v>
      </c>
      <c r="AV353" s="13" t="s">
        <v>81</v>
      </c>
      <c r="AW353" s="13" t="s">
        <v>33</v>
      </c>
      <c r="AX353" s="13" t="s">
        <v>72</v>
      </c>
      <c r="AY353" s="165" t="s">
        <v>182</v>
      </c>
    </row>
    <row r="354" spans="2:51" s="13" customFormat="1" ht="12">
      <c r="B354" s="164"/>
      <c r="D354" s="159" t="s">
        <v>191</v>
      </c>
      <c r="E354" s="165" t="s">
        <v>3</v>
      </c>
      <c r="F354" s="166" t="s">
        <v>2026</v>
      </c>
      <c r="H354" s="167">
        <v>1.675</v>
      </c>
      <c r="I354" s="168"/>
      <c r="L354" s="164"/>
      <c r="M354" s="169"/>
      <c r="N354" s="170"/>
      <c r="O354" s="170"/>
      <c r="P354" s="170"/>
      <c r="Q354" s="170"/>
      <c r="R354" s="170"/>
      <c r="S354" s="170"/>
      <c r="T354" s="171"/>
      <c r="AT354" s="165" t="s">
        <v>191</v>
      </c>
      <c r="AU354" s="165" t="s">
        <v>197</v>
      </c>
      <c r="AV354" s="13" t="s">
        <v>81</v>
      </c>
      <c r="AW354" s="13" t="s">
        <v>33</v>
      </c>
      <c r="AX354" s="13" t="s">
        <v>72</v>
      </c>
      <c r="AY354" s="165" t="s">
        <v>182</v>
      </c>
    </row>
    <row r="355" spans="2:51" s="13" customFormat="1" ht="12">
      <c r="B355" s="164"/>
      <c r="D355" s="159" t="s">
        <v>191</v>
      </c>
      <c r="E355" s="165" t="s">
        <v>3</v>
      </c>
      <c r="F355" s="166" t="s">
        <v>2027</v>
      </c>
      <c r="H355" s="167">
        <v>0.848</v>
      </c>
      <c r="I355" s="168"/>
      <c r="L355" s="164"/>
      <c r="M355" s="169"/>
      <c r="N355" s="170"/>
      <c r="O355" s="170"/>
      <c r="P355" s="170"/>
      <c r="Q355" s="170"/>
      <c r="R355" s="170"/>
      <c r="S355" s="170"/>
      <c r="T355" s="171"/>
      <c r="AT355" s="165" t="s">
        <v>191</v>
      </c>
      <c r="AU355" s="165" t="s">
        <v>197</v>
      </c>
      <c r="AV355" s="13" t="s">
        <v>81</v>
      </c>
      <c r="AW355" s="13" t="s">
        <v>33</v>
      </c>
      <c r="AX355" s="13" t="s">
        <v>72</v>
      </c>
      <c r="AY355" s="165" t="s">
        <v>182</v>
      </c>
    </row>
    <row r="356" spans="2:51" s="13" customFormat="1" ht="12">
      <c r="B356" s="164"/>
      <c r="D356" s="159" t="s">
        <v>191</v>
      </c>
      <c r="E356" s="165" t="s">
        <v>3</v>
      </c>
      <c r="F356" s="166" t="s">
        <v>2028</v>
      </c>
      <c r="H356" s="167">
        <v>0.565</v>
      </c>
      <c r="I356" s="168"/>
      <c r="L356" s="164"/>
      <c r="M356" s="169"/>
      <c r="N356" s="170"/>
      <c r="O356" s="170"/>
      <c r="P356" s="170"/>
      <c r="Q356" s="170"/>
      <c r="R356" s="170"/>
      <c r="S356" s="170"/>
      <c r="T356" s="171"/>
      <c r="AT356" s="165" t="s">
        <v>191</v>
      </c>
      <c r="AU356" s="165" t="s">
        <v>197</v>
      </c>
      <c r="AV356" s="13" t="s">
        <v>81</v>
      </c>
      <c r="AW356" s="13" t="s">
        <v>33</v>
      </c>
      <c r="AX356" s="13" t="s">
        <v>72</v>
      </c>
      <c r="AY356" s="165" t="s">
        <v>182</v>
      </c>
    </row>
    <row r="357" spans="2:51" s="15" customFormat="1" ht="12">
      <c r="B357" s="190"/>
      <c r="D357" s="159" t="s">
        <v>191</v>
      </c>
      <c r="E357" s="191" t="s">
        <v>3</v>
      </c>
      <c r="F357" s="192" t="s">
        <v>1979</v>
      </c>
      <c r="H357" s="191" t="s">
        <v>3</v>
      </c>
      <c r="I357" s="193"/>
      <c r="L357" s="190"/>
      <c r="M357" s="194"/>
      <c r="N357" s="195"/>
      <c r="O357" s="195"/>
      <c r="P357" s="195"/>
      <c r="Q357" s="195"/>
      <c r="R357" s="195"/>
      <c r="S357" s="195"/>
      <c r="T357" s="196"/>
      <c r="AT357" s="191" t="s">
        <v>191</v>
      </c>
      <c r="AU357" s="191" t="s">
        <v>197</v>
      </c>
      <c r="AV357" s="15" t="s">
        <v>79</v>
      </c>
      <c r="AW357" s="15" t="s">
        <v>33</v>
      </c>
      <c r="AX357" s="15" t="s">
        <v>72</v>
      </c>
      <c r="AY357" s="191" t="s">
        <v>182</v>
      </c>
    </row>
    <row r="358" spans="2:51" s="13" customFormat="1" ht="12">
      <c r="B358" s="164"/>
      <c r="D358" s="159" t="s">
        <v>191</v>
      </c>
      <c r="E358" s="165" t="s">
        <v>3</v>
      </c>
      <c r="F358" s="166" t="s">
        <v>2029</v>
      </c>
      <c r="H358" s="167">
        <v>10.78</v>
      </c>
      <c r="I358" s="168"/>
      <c r="L358" s="164"/>
      <c r="M358" s="169"/>
      <c r="N358" s="170"/>
      <c r="O358" s="170"/>
      <c r="P358" s="170"/>
      <c r="Q358" s="170"/>
      <c r="R358" s="170"/>
      <c r="S358" s="170"/>
      <c r="T358" s="171"/>
      <c r="AT358" s="165" t="s">
        <v>191</v>
      </c>
      <c r="AU358" s="165" t="s">
        <v>197</v>
      </c>
      <c r="AV358" s="13" t="s">
        <v>81</v>
      </c>
      <c r="AW358" s="13" t="s">
        <v>33</v>
      </c>
      <c r="AX358" s="13" t="s">
        <v>72</v>
      </c>
      <c r="AY358" s="165" t="s">
        <v>182</v>
      </c>
    </row>
    <row r="359" spans="2:51" s="13" customFormat="1" ht="12">
      <c r="B359" s="164"/>
      <c r="D359" s="159" t="s">
        <v>191</v>
      </c>
      <c r="E359" s="165" t="s">
        <v>3</v>
      </c>
      <c r="F359" s="166" t="s">
        <v>2030</v>
      </c>
      <c r="H359" s="167">
        <v>5.7</v>
      </c>
      <c r="I359" s="168"/>
      <c r="L359" s="164"/>
      <c r="M359" s="169"/>
      <c r="N359" s="170"/>
      <c r="O359" s="170"/>
      <c r="P359" s="170"/>
      <c r="Q359" s="170"/>
      <c r="R359" s="170"/>
      <c r="S359" s="170"/>
      <c r="T359" s="171"/>
      <c r="AT359" s="165" t="s">
        <v>191</v>
      </c>
      <c r="AU359" s="165" t="s">
        <v>197</v>
      </c>
      <c r="AV359" s="13" t="s">
        <v>81</v>
      </c>
      <c r="AW359" s="13" t="s">
        <v>33</v>
      </c>
      <c r="AX359" s="13" t="s">
        <v>72</v>
      </c>
      <c r="AY359" s="165" t="s">
        <v>182</v>
      </c>
    </row>
    <row r="360" spans="2:51" s="13" customFormat="1" ht="12">
      <c r="B360" s="164"/>
      <c r="D360" s="159" t="s">
        <v>191</v>
      </c>
      <c r="E360" s="165" t="s">
        <v>3</v>
      </c>
      <c r="F360" s="166" t="s">
        <v>2031</v>
      </c>
      <c r="H360" s="167">
        <v>4.82</v>
      </c>
      <c r="I360" s="168"/>
      <c r="L360" s="164"/>
      <c r="M360" s="169"/>
      <c r="N360" s="170"/>
      <c r="O360" s="170"/>
      <c r="P360" s="170"/>
      <c r="Q360" s="170"/>
      <c r="R360" s="170"/>
      <c r="S360" s="170"/>
      <c r="T360" s="171"/>
      <c r="AT360" s="165" t="s">
        <v>191</v>
      </c>
      <c r="AU360" s="165" t="s">
        <v>197</v>
      </c>
      <c r="AV360" s="13" t="s">
        <v>81</v>
      </c>
      <c r="AW360" s="13" t="s">
        <v>33</v>
      </c>
      <c r="AX360" s="13" t="s">
        <v>72</v>
      </c>
      <c r="AY360" s="165" t="s">
        <v>182</v>
      </c>
    </row>
    <row r="361" spans="2:51" s="15" customFormat="1" ht="12">
      <c r="B361" s="190"/>
      <c r="D361" s="159" t="s">
        <v>191</v>
      </c>
      <c r="E361" s="191" t="s">
        <v>3</v>
      </c>
      <c r="F361" s="192" t="s">
        <v>1981</v>
      </c>
      <c r="H361" s="191" t="s">
        <v>3</v>
      </c>
      <c r="I361" s="193"/>
      <c r="L361" s="190"/>
      <c r="M361" s="194"/>
      <c r="N361" s="195"/>
      <c r="O361" s="195"/>
      <c r="P361" s="195"/>
      <c r="Q361" s="195"/>
      <c r="R361" s="195"/>
      <c r="S361" s="195"/>
      <c r="T361" s="196"/>
      <c r="AT361" s="191" t="s">
        <v>191</v>
      </c>
      <c r="AU361" s="191" t="s">
        <v>197</v>
      </c>
      <c r="AV361" s="15" t="s">
        <v>79</v>
      </c>
      <c r="AW361" s="15" t="s">
        <v>33</v>
      </c>
      <c r="AX361" s="15" t="s">
        <v>72</v>
      </c>
      <c r="AY361" s="191" t="s">
        <v>182</v>
      </c>
    </row>
    <row r="362" spans="2:51" s="13" customFormat="1" ht="12">
      <c r="B362" s="164"/>
      <c r="D362" s="159" t="s">
        <v>191</v>
      </c>
      <c r="E362" s="165" t="s">
        <v>3</v>
      </c>
      <c r="F362" s="166" t="s">
        <v>2032</v>
      </c>
      <c r="H362" s="167">
        <v>5.83</v>
      </c>
      <c r="I362" s="168"/>
      <c r="L362" s="164"/>
      <c r="M362" s="169"/>
      <c r="N362" s="170"/>
      <c r="O362" s="170"/>
      <c r="P362" s="170"/>
      <c r="Q362" s="170"/>
      <c r="R362" s="170"/>
      <c r="S362" s="170"/>
      <c r="T362" s="171"/>
      <c r="AT362" s="165" t="s">
        <v>191</v>
      </c>
      <c r="AU362" s="165" t="s">
        <v>197</v>
      </c>
      <c r="AV362" s="13" t="s">
        <v>81</v>
      </c>
      <c r="AW362" s="13" t="s">
        <v>33</v>
      </c>
      <c r="AX362" s="13" t="s">
        <v>72</v>
      </c>
      <c r="AY362" s="165" t="s">
        <v>182</v>
      </c>
    </row>
    <row r="363" spans="2:51" s="13" customFormat="1" ht="12">
      <c r="B363" s="164"/>
      <c r="D363" s="159" t="s">
        <v>191</v>
      </c>
      <c r="E363" s="165" t="s">
        <v>3</v>
      </c>
      <c r="F363" s="166" t="s">
        <v>2033</v>
      </c>
      <c r="H363" s="167">
        <v>7.105</v>
      </c>
      <c r="I363" s="168"/>
      <c r="L363" s="164"/>
      <c r="M363" s="169"/>
      <c r="N363" s="170"/>
      <c r="O363" s="170"/>
      <c r="P363" s="170"/>
      <c r="Q363" s="170"/>
      <c r="R363" s="170"/>
      <c r="S363" s="170"/>
      <c r="T363" s="171"/>
      <c r="AT363" s="165" t="s">
        <v>191</v>
      </c>
      <c r="AU363" s="165" t="s">
        <v>197</v>
      </c>
      <c r="AV363" s="13" t="s">
        <v>81</v>
      </c>
      <c r="AW363" s="13" t="s">
        <v>33</v>
      </c>
      <c r="AX363" s="13" t="s">
        <v>72</v>
      </c>
      <c r="AY363" s="165" t="s">
        <v>182</v>
      </c>
    </row>
    <row r="364" spans="2:51" s="14" customFormat="1" ht="12">
      <c r="B364" s="172"/>
      <c r="D364" s="159" t="s">
        <v>191</v>
      </c>
      <c r="E364" s="173" t="s">
        <v>3</v>
      </c>
      <c r="F364" s="174" t="s">
        <v>211</v>
      </c>
      <c r="H364" s="175">
        <v>98.266</v>
      </c>
      <c r="I364" s="176"/>
      <c r="L364" s="172"/>
      <c r="M364" s="177"/>
      <c r="N364" s="178"/>
      <c r="O364" s="178"/>
      <c r="P364" s="178"/>
      <c r="Q364" s="178"/>
      <c r="R364" s="178"/>
      <c r="S364" s="178"/>
      <c r="T364" s="179"/>
      <c r="AT364" s="173" t="s">
        <v>191</v>
      </c>
      <c r="AU364" s="173" t="s">
        <v>197</v>
      </c>
      <c r="AV364" s="14" t="s">
        <v>189</v>
      </c>
      <c r="AW364" s="14" t="s">
        <v>33</v>
      </c>
      <c r="AX364" s="14" t="s">
        <v>79</v>
      </c>
      <c r="AY364" s="173" t="s">
        <v>182</v>
      </c>
    </row>
    <row r="365" spans="1:65" s="2" customFormat="1" ht="22.8">
      <c r="A365" s="34"/>
      <c r="B365" s="145"/>
      <c r="C365" s="146" t="s">
        <v>448</v>
      </c>
      <c r="D365" s="146" t="s">
        <v>184</v>
      </c>
      <c r="E365" s="147" t="s">
        <v>400</v>
      </c>
      <c r="F365" s="148" t="s">
        <v>401</v>
      </c>
      <c r="G365" s="149" t="s">
        <v>113</v>
      </c>
      <c r="H365" s="150">
        <v>98.266</v>
      </c>
      <c r="I365" s="151"/>
      <c r="J365" s="152">
        <f>ROUND(I365*H365,2)</f>
        <v>0</v>
      </c>
      <c r="K365" s="148" t="s">
        <v>188</v>
      </c>
      <c r="L365" s="35"/>
      <c r="M365" s="153" t="s">
        <v>3</v>
      </c>
      <c r="N365" s="154" t="s">
        <v>43</v>
      </c>
      <c r="O365" s="55"/>
      <c r="P365" s="155">
        <f>O365*H365</f>
        <v>0</v>
      </c>
      <c r="Q365" s="155">
        <v>0</v>
      </c>
      <c r="R365" s="155">
        <f>Q365*H365</f>
        <v>0</v>
      </c>
      <c r="S365" s="155">
        <v>0</v>
      </c>
      <c r="T365" s="156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57" t="s">
        <v>189</v>
      </c>
      <c r="AT365" s="157" t="s">
        <v>184</v>
      </c>
      <c r="AU365" s="157" t="s">
        <v>197</v>
      </c>
      <c r="AY365" s="19" t="s">
        <v>182</v>
      </c>
      <c r="BE365" s="158">
        <f>IF(N365="základní",J365,0)</f>
        <v>0</v>
      </c>
      <c r="BF365" s="158">
        <f>IF(N365="snížená",J365,0)</f>
        <v>0</v>
      </c>
      <c r="BG365" s="158">
        <f>IF(N365="zákl. přenesená",J365,0)</f>
        <v>0</v>
      </c>
      <c r="BH365" s="158">
        <f>IF(N365="sníž. přenesená",J365,0)</f>
        <v>0</v>
      </c>
      <c r="BI365" s="158">
        <f>IF(N365="nulová",J365,0)</f>
        <v>0</v>
      </c>
      <c r="BJ365" s="19" t="s">
        <v>79</v>
      </c>
      <c r="BK365" s="158">
        <f>ROUND(I365*H365,2)</f>
        <v>0</v>
      </c>
      <c r="BL365" s="19" t="s">
        <v>189</v>
      </c>
      <c r="BM365" s="157" t="s">
        <v>2034</v>
      </c>
    </row>
    <row r="366" spans="1:47" s="2" customFormat="1" ht="19.2">
      <c r="A366" s="34"/>
      <c r="B366" s="35"/>
      <c r="C366" s="34"/>
      <c r="D366" s="159" t="s">
        <v>120</v>
      </c>
      <c r="E366" s="34"/>
      <c r="F366" s="160" t="s">
        <v>401</v>
      </c>
      <c r="G366" s="34"/>
      <c r="H366" s="34"/>
      <c r="I366" s="161"/>
      <c r="J366" s="34"/>
      <c r="K366" s="34"/>
      <c r="L366" s="35"/>
      <c r="M366" s="162"/>
      <c r="N366" s="163"/>
      <c r="O366" s="55"/>
      <c r="P366" s="55"/>
      <c r="Q366" s="55"/>
      <c r="R366" s="55"/>
      <c r="S366" s="55"/>
      <c r="T366" s="56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9" t="s">
        <v>120</v>
      </c>
      <c r="AU366" s="19" t="s">
        <v>197</v>
      </c>
    </row>
    <row r="367" spans="1:65" s="2" customFormat="1" ht="22.8">
      <c r="A367" s="34"/>
      <c r="B367" s="145"/>
      <c r="C367" s="146" t="s">
        <v>452</v>
      </c>
      <c r="D367" s="146" t="s">
        <v>184</v>
      </c>
      <c r="E367" s="147" t="s">
        <v>404</v>
      </c>
      <c r="F367" s="148" t="s">
        <v>405</v>
      </c>
      <c r="G367" s="149" t="s">
        <v>233</v>
      </c>
      <c r="H367" s="150">
        <v>3.512</v>
      </c>
      <c r="I367" s="151"/>
      <c r="J367" s="152">
        <f>ROUND(I367*H367,2)</f>
        <v>0</v>
      </c>
      <c r="K367" s="148" t="s">
        <v>188</v>
      </c>
      <c r="L367" s="35"/>
      <c r="M367" s="153" t="s">
        <v>3</v>
      </c>
      <c r="N367" s="154" t="s">
        <v>43</v>
      </c>
      <c r="O367" s="55"/>
      <c r="P367" s="155">
        <f>O367*H367</f>
        <v>0</v>
      </c>
      <c r="Q367" s="155">
        <v>1.10951</v>
      </c>
      <c r="R367" s="155">
        <f>Q367*H367</f>
        <v>3.89659912</v>
      </c>
      <c r="S367" s="155">
        <v>0</v>
      </c>
      <c r="T367" s="156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57" t="s">
        <v>189</v>
      </c>
      <c r="AT367" s="157" t="s">
        <v>184</v>
      </c>
      <c r="AU367" s="157" t="s">
        <v>197</v>
      </c>
      <c r="AY367" s="19" t="s">
        <v>182</v>
      </c>
      <c r="BE367" s="158">
        <f>IF(N367="základní",J367,0)</f>
        <v>0</v>
      </c>
      <c r="BF367" s="158">
        <f>IF(N367="snížená",J367,0)</f>
        <v>0</v>
      </c>
      <c r="BG367" s="158">
        <f>IF(N367="zákl. přenesená",J367,0)</f>
        <v>0</v>
      </c>
      <c r="BH367" s="158">
        <f>IF(N367="sníž. přenesená",J367,0)</f>
        <v>0</v>
      </c>
      <c r="BI367" s="158">
        <f>IF(N367="nulová",J367,0)</f>
        <v>0</v>
      </c>
      <c r="BJ367" s="19" t="s">
        <v>79</v>
      </c>
      <c r="BK367" s="158">
        <f>ROUND(I367*H367,2)</f>
        <v>0</v>
      </c>
      <c r="BL367" s="19" t="s">
        <v>189</v>
      </c>
      <c r="BM367" s="157" t="s">
        <v>2035</v>
      </c>
    </row>
    <row r="368" spans="1:47" s="2" customFormat="1" ht="12">
      <c r="A368" s="34"/>
      <c r="B368" s="35"/>
      <c r="C368" s="34"/>
      <c r="D368" s="159" t="s">
        <v>120</v>
      </c>
      <c r="E368" s="34"/>
      <c r="F368" s="160" t="s">
        <v>405</v>
      </c>
      <c r="G368" s="34"/>
      <c r="H368" s="34"/>
      <c r="I368" s="161"/>
      <c r="J368" s="34"/>
      <c r="K368" s="34"/>
      <c r="L368" s="35"/>
      <c r="M368" s="162"/>
      <c r="N368" s="163"/>
      <c r="O368" s="55"/>
      <c r="P368" s="55"/>
      <c r="Q368" s="55"/>
      <c r="R368" s="55"/>
      <c r="S368" s="55"/>
      <c r="T368" s="56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9" t="s">
        <v>120</v>
      </c>
      <c r="AU368" s="19" t="s">
        <v>197</v>
      </c>
    </row>
    <row r="369" spans="2:51" s="13" customFormat="1" ht="12">
      <c r="B369" s="164"/>
      <c r="D369" s="159" t="s">
        <v>191</v>
      </c>
      <c r="E369" s="165" t="s">
        <v>3</v>
      </c>
      <c r="F369" s="166" t="s">
        <v>2036</v>
      </c>
      <c r="H369" s="167">
        <v>3.512</v>
      </c>
      <c r="I369" s="168"/>
      <c r="L369" s="164"/>
      <c r="M369" s="169"/>
      <c r="N369" s="170"/>
      <c r="O369" s="170"/>
      <c r="P369" s="170"/>
      <c r="Q369" s="170"/>
      <c r="R369" s="170"/>
      <c r="S369" s="170"/>
      <c r="T369" s="171"/>
      <c r="AT369" s="165" t="s">
        <v>191</v>
      </c>
      <c r="AU369" s="165" t="s">
        <v>197</v>
      </c>
      <c r="AV369" s="13" t="s">
        <v>81</v>
      </c>
      <c r="AW369" s="13" t="s">
        <v>33</v>
      </c>
      <c r="AX369" s="13" t="s">
        <v>79</v>
      </c>
      <c r="AY369" s="165" t="s">
        <v>182</v>
      </c>
    </row>
    <row r="370" spans="2:63" s="12" customFormat="1" ht="20.85" customHeight="1">
      <c r="B370" s="132"/>
      <c r="D370" s="133" t="s">
        <v>71</v>
      </c>
      <c r="E370" s="143" t="s">
        <v>189</v>
      </c>
      <c r="F370" s="143" t="s">
        <v>434</v>
      </c>
      <c r="I370" s="135"/>
      <c r="J370" s="144">
        <f>BK370</f>
        <v>0</v>
      </c>
      <c r="L370" s="132"/>
      <c r="M370" s="137"/>
      <c r="N370" s="138"/>
      <c r="O370" s="138"/>
      <c r="P370" s="139">
        <f>SUM(P371:P406)</f>
        <v>0</v>
      </c>
      <c r="Q370" s="138"/>
      <c r="R370" s="139">
        <f>SUM(R371:R406)</f>
        <v>24.7891062</v>
      </c>
      <c r="S370" s="138"/>
      <c r="T370" s="140">
        <f>SUM(T371:T406)</f>
        <v>0</v>
      </c>
      <c r="AR370" s="133" t="s">
        <v>79</v>
      </c>
      <c r="AT370" s="141" t="s">
        <v>71</v>
      </c>
      <c r="AU370" s="141" t="s">
        <v>81</v>
      </c>
      <c r="AY370" s="133" t="s">
        <v>182</v>
      </c>
      <c r="BK370" s="142">
        <f>SUM(BK371:BK406)</f>
        <v>0</v>
      </c>
    </row>
    <row r="371" spans="1:65" s="2" customFormat="1" ht="21.75" customHeight="1">
      <c r="A371" s="34"/>
      <c r="B371" s="145"/>
      <c r="C371" s="146" t="s">
        <v>458</v>
      </c>
      <c r="D371" s="146" t="s">
        <v>184</v>
      </c>
      <c r="E371" s="147" t="s">
        <v>1381</v>
      </c>
      <c r="F371" s="148" t="s">
        <v>1382</v>
      </c>
      <c r="G371" s="149" t="s">
        <v>122</v>
      </c>
      <c r="H371" s="150">
        <v>101.205</v>
      </c>
      <c r="I371" s="151"/>
      <c r="J371" s="152">
        <f>ROUND(I371*H371,2)</f>
        <v>0</v>
      </c>
      <c r="K371" s="148" t="s">
        <v>188</v>
      </c>
      <c r="L371" s="35"/>
      <c r="M371" s="153" t="s">
        <v>3</v>
      </c>
      <c r="N371" s="154" t="s">
        <v>43</v>
      </c>
      <c r="O371" s="55"/>
      <c r="P371" s="155">
        <f>O371*H371</f>
        <v>0</v>
      </c>
      <c r="Q371" s="155">
        <v>0</v>
      </c>
      <c r="R371" s="155">
        <f>Q371*H371</f>
        <v>0</v>
      </c>
      <c r="S371" s="155">
        <v>0</v>
      </c>
      <c r="T371" s="156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57" t="s">
        <v>189</v>
      </c>
      <c r="AT371" s="157" t="s">
        <v>184</v>
      </c>
      <c r="AU371" s="157" t="s">
        <v>197</v>
      </c>
      <c r="AY371" s="19" t="s">
        <v>182</v>
      </c>
      <c r="BE371" s="158">
        <f>IF(N371="základní",J371,0)</f>
        <v>0</v>
      </c>
      <c r="BF371" s="158">
        <f>IF(N371="snížená",J371,0)</f>
        <v>0</v>
      </c>
      <c r="BG371" s="158">
        <f>IF(N371="zákl. přenesená",J371,0)</f>
        <v>0</v>
      </c>
      <c r="BH371" s="158">
        <f>IF(N371="sníž. přenesená",J371,0)</f>
        <v>0</v>
      </c>
      <c r="BI371" s="158">
        <f>IF(N371="nulová",J371,0)</f>
        <v>0</v>
      </c>
      <c r="BJ371" s="19" t="s">
        <v>79</v>
      </c>
      <c r="BK371" s="158">
        <f>ROUND(I371*H371,2)</f>
        <v>0</v>
      </c>
      <c r="BL371" s="19" t="s">
        <v>189</v>
      </c>
      <c r="BM371" s="157" t="s">
        <v>2037</v>
      </c>
    </row>
    <row r="372" spans="1:47" s="2" customFormat="1" ht="12">
      <c r="A372" s="34"/>
      <c r="B372" s="35"/>
      <c r="C372" s="34"/>
      <c r="D372" s="159" t="s">
        <v>120</v>
      </c>
      <c r="E372" s="34"/>
      <c r="F372" s="160" t="s">
        <v>1382</v>
      </c>
      <c r="G372" s="34"/>
      <c r="H372" s="34"/>
      <c r="I372" s="161"/>
      <c r="J372" s="34"/>
      <c r="K372" s="34"/>
      <c r="L372" s="35"/>
      <c r="M372" s="162"/>
      <c r="N372" s="163"/>
      <c r="O372" s="55"/>
      <c r="P372" s="55"/>
      <c r="Q372" s="55"/>
      <c r="R372" s="55"/>
      <c r="S372" s="55"/>
      <c r="T372" s="56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T372" s="19" t="s">
        <v>120</v>
      </c>
      <c r="AU372" s="19" t="s">
        <v>197</v>
      </c>
    </row>
    <row r="373" spans="2:51" s="13" customFormat="1" ht="12">
      <c r="B373" s="164"/>
      <c r="D373" s="159" t="s">
        <v>191</v>
      </c>
      <c r="E373" s="165" t="s">
        <v>3</v>
      </c>
      <c r="F373" s="166" t="s">
        <v>2038</v>
      </c>
      <c r="H373" s="167">
        <v>26.565</v>
      </c>
      <c r="I373" s="168"/>
      <c r="L373" s="164"/>
      <c r="M373" s="169"/>
      <c r="N373" s="170"/>
      <c r="O373" s="170"/>
      <c r="P373" s="170"/>
      <c r="Q373" s="170"/>
      <c r="R373" s="170"/>
      <c r="S373" s="170"/>
      <c r="T373" s="171"/>
      <c r="AT373" s="165" t="s">
        <v>191</v>
      </c>
      <c r="AU373" s="165" t="s">
        <v>197</v>
      </c>
      <c r="AV373" s="13" t="s">
        <v>81</v>
      </c>
      <c r="AW373" s="13" t="s">
        <v>33</v>
      </c>
      <c r="AX373" s="13" t="s">
        <v>72</v>
      </c>
      <c r="AY373" s="165" t="s">
        <v>182</v>
      </c>
    </row>
    <row r="374" spans="2:51" s="13" customFormat="1" ht="12">
      <c r="B374" s="164"/>
      <c r="D374" s="159" t="s">
        <v>191</v>
      </c>
      <c r="E374" s="165" t="s">
        <v>3</v>
      </c>
      <c r="F374" s="166" t="s">
        <v>2039</v>
      </c>
      <c r="H374" s="167">
        <v>26.16</v>
      </c>
      <c r="I374" s="168"/>
      <c r="L374" s="164"/>
      <c r="M374" s="169"/>
      <c r="N374" s="170"/>
      <c r="O374" s="170"/>
      <c r="P374" s="170"/>
      <c r="Q374" s="170"/>
      <c r="R374" s="170"/>
      <c r="S374" s="170"/>
      <c r="T374" s="171"/>
      <c r="AT374" s="165" t="s">
        <v>191</v>
      </c>
      <c r="AU374" s="165" t="s">
        <v>197</v>
      </c>
      <c r="AV374" s="13" t="s">
        <v>81</v>
      </c>
      <c r="AW374" s="13" t="s">
        <v>33</v>
      </c>
      <c r="AX374" s="13" t="s">
        <v>72</v>
      </c>
      <c r="AY374" s="165" t="s">
        <v>182</v>
      </c>
    </row>
    <row r="375" spans="2:51" s="13" customFormat="1" ht="12">
      <c r="B375" s="164"/>
      <c r="D375" s="159" t="s">
        <v>191</v>
      </c>
      <c r="E375" s="165" t="s">
        <v>3</v>
      </c>
      <c r="F375" s="166" t="s">
        <v>2040</v>
      </c>
      <c r="H375" s="167">
        <v>44.655</v>
      </c>
      <c r="I375" s="168"/>
      <c r="L375" s="164"/>
      <c r="M375" s="169"/>
      <c r="N375" s="170"/>
      <c r="O375" s="170"/>
      <c r="P375" s="170"/>
      <c r="Q375" s="170"/>
      <c r="R375" s="170"/>
      <c r="S375" s="170"/>
      <c r="T375" s="171"/>
      <c r="AT375" s="165" t="s">
        <v>191</v>
      </c>
      <c r="AU375" s="165" t="s">
        <v>197</v>
      </c>
      <c r="AV375" s="13" t="s">
        <v>81</v>
      </c>
      <c r="AW375" s="13" t="s">
        <v>33</v>
      </c>
      <c r="AX375" s="13" t="s">
        <v>72</v>
      </c>
      <c r="AY375" s="165" t="s">
        <v>182</v>
      </c>
    </row>
    <row r="376" spans="2:51" s="13" customFormat="1" ht="12">
      <c r="B376" s="164"/>
      <c r="D376" s="159" t="s">
        <v>191</v>
      </c>
      <c r="E376" s="165" t="s">
        <v>3</v>
      </c>
      <c r="F376" s="166" t="s">
        <v>2041</v>
      </c>
      <c r="H376" s="167">
        <v>3.825</v>
      </c>
      <c r="I376" s="168"/>
      <c r="L376" s="164"/>
      <c r="M376" s="169"/>
      <c r="N376" s="170"/>
      <c r="O376" s="170"/>
      <c r="P376" s="170"/>
      <c r="Q376" s="170"/>
      <c r="R376" s="170"/>
      <c r="S376" s="170"/>
      <c r="T376" s="171"/>
      <c r="AT376" s="165" t="s">
        <v>191</v>
      </c>
      <c r="AU376" s="165" t="s">
        <v>197</v>
      </c>
      <c r="AV376" s="13" t="s">
        <v>81</v>
      </c>
      <c r="AW376" s="13" t="s">
        <v>33</v>
      </c>
      <c r="AX376" s="13" t="s">
        <v>72</v>
      </c>
      <c r="AY376" s="165" t="s">
        <v>182</v>
      </c>
    </row>
    <row r="377" spans="2:51" s="14" customFormat="1" ht="12">
      <c r="B377" s="172"/>
      <c r="D377" s="159" t="s">
        <v>191</v>
      </c>
      <c r="E377" s="173" t="s">
        <v>1271</v>
      </c>
      <c r="F377" s="174" t="s">
        <v>211</v>
      </c>
      <c r="H377" s="175">
        <v>101.205</v>
      </c>
      <c r="I377" s="176"/>
      <c r="L377" s="172"/>
      <c r="M377" s="177"/>
      <c r="N377" s="178"/>
      <c r="O377" s="178"/>
      <c r="P377" s="178"/>
      <c r="Q377" s="178"/>
      <c r="R377" s="178"/>
      <c r="S377" s="178"/>
      <c r="T377" s="179"/>
      <c r="AT377" s="173" t="s">
        <v>191</v>
      </c>
      <c r="AU377" s="173" t="s">
        <v>197</v>
      </c>
      <c r="AV377" s="14" t="s">
        <v>189</v>
      </c>
      <c r="AW377" s="14" t="s">
        <v>33</v>
      </c>
      <c r="AX377" s="14" t="s">
        <v>79</v>
      </c>
      <c r="AY377" s="173" t="s">
        <v>182</v>
      </c>
    </row>
    <row r="378" spans="1:65" s="2" customFormat="1" ht="16.5" customHeight="1">
      <c r="A378" s="34"/>
      <c r="B378" s="145"/>
      <c r="C378" s="146" t="s">
        <v>467</v>
      </c>
      <c r="D378" s="146" t="s">
        <v>184</v>
      </c>
      <c r="E378" s="147" t="s">
        <v>2042</v>
      </c>
      <c r="F378" s="148" t="s">
        <v>2043</v>
      </c>
      <c r="G378" s="149" t="s">
        <v>344</v>
      </c>
      <c r="H378" s="150">
        <v>24</v>
      </c>
      <c r="I378" s="151"/>
      <c r="J378" s="152">
        <f>ROUND(I378*H378,2)</f>
        <v>0</v>
      </c>
      <c r="K378" s="148" t="s">
        <v>188</v>
      </c>
      <c r="L378" s="35"/>
      <c r="M378" s="153" t="s">
        <v>3</v>
      </c>
      <c r="N378" s="154" t="s">
        <v>43</v>
      </c>
      <c r="O378" s="55"/>
      <c r="P378" s="155">
        <f>O378*H378</f>
        <v>0</v>
      </c>
      <c r="Q378" s="155">
        <v>0.0066</v>
      </c>
      <c r="R378" s="155">
        <f>Q378*H378</f>
        <v>0.15839999999999999</v>
      </c>
      <c r="S378" s="155">
        <v>0</v>
      </c>
      <c r="T378" s="156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57" t="s">
        <v>189</v>
      </c>
      <c r="AT378" s="157" t="s">
        <v>184</v>
      </c>
      <c r="AU378" s="157" t="s">
        <v>197</v>
      </c>
      <c r="AY378" s="19" t="s">
        <v>182</v>
      </c>
      <c r="BE378" s="158">
        <f>IF(N378="základní",J378,0)</f>
        <v>0</v>
      </c>
      <c r="BF378" s="158">
        <f>IF(N378="snížená",J378,0)</f>
        <v>0</v>
      </c>
      <c r="BG378" s="158">
        <f>IF(N378="zákl. přenesená",J378,0)</f>
        <v>0</v>
      </c>
      <c r="BH378" s="158">
        <f>IF(N378="sníž. přenesená",J378,0)</f>
        <v>0</v>
      </c>
      <c r="BI378" s="158">
        <f>IF(N378="nulová",J378,0)</f>
        <v>0</v>
      </c>
      <c r="BJ378" s="19" t="s">
        <v>79</v>
      </c>
      <c r="BK378" s="158">
        <f>ROUND(I378*H378,2)</f>
        <v>0</v>
      </c>
      <c r="BL378" s="19" t="s">
        <v>189</v>
      </c>
      <c r="BM378" s="157" t="s">
        <v>2044</v>
      </c>
    </row>
    <row r="379" spans="1:47" s="2" customFormat="1" ht="12">
      <c r="A379" s="34"/>
      <c r="B379" s="35"/>
      <c r="C379" s="34"/>
      <c r="D379" s="159" t="s">
        <v>120</v>
      </c>
      <c r="E379" s="34"/>
      <c r="F379" s="160" t="s">
        <v>2043</v>
      </c>
      <c r="G379" s="34"/>
      <c r="H379" s="34"/>
      <c r="I379" s="161"/>
      <c r="J379" s="34"/>
      <c r="K379" s="34"/>
      <c r="L379" s="35"/>
      <c r="M379" s="162"/>
      <c r="N379" s="163"/>
      <c r="O379" s="55"/>
      <c r="P379" s="55"/>
      <c r="Q379" s="55"/>
      <c r="R379" s="55"/>
      <c r="S379" s="55"/>
      <c r="T379" s="56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9" t="s">
        <v>120</v>
      </c>
      <c r="AU379" s="19" t="s">
        <v>197</v>
      </c>
    </row>
    <row r="380" spans="1:65" s="2" customFormat="1" ht="16.5" customHeight="1">
      <c r="A380" s="34"/>
      <c r="B380" s="145"/>
      <c r="C380" s="180" t="s">
        <v>471</v>
      </c>
      <c r="D380" s="180" t="s">
        <v>232</v>
      </c>
      <c r="E380" s="181" t="s">
        <v>2045</v>
      </c>
      <c r="F380" s="182" t="s">
        <v>2046</v>
      </c>
      <c r="G380" s="183" t="s">
        <v>344</v>
      </c>
      <c r="H380" s="184">
        <v>4</v>
      </c>
      <c r="I380" s="185"/>
      <c r="J380" s="186">
        <f>ROUND(I380*H380,2)</f>
        <v>0</v>
      </c>
      <c r="K380" s="182" t="s">
        <v>188</v>
      </c>
      <c r="L380" s="187"/>
      <c r="M380" s="188" t="s">
        <v>3</v>
      </c>
      <c r="N380" s="189" t="s">
        <v>43</v>
      </c>
      <c r="O380" s="55"/>
      <c r="P380" s="155">
        <f>O380*H380</f>
        <v>0</v>
      </c>
      <c r="Q380" s="155">
        <v>0.028</v>
      </c>
      <c r="R380" s="155">
        <f>Q380*H380</f>
        <v>0.112</v>
      </c>
      <c r="S380" s="155">
        <v>0</v>
      </c>
      <c r="T380" s="156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57" t="s">
        <v>223</v>
      </c>
      <c r="AT380" s="157" t="s">
        <v>232</v>
      </c>
      <c r="AU380" s="157" t="s">
        <v>197</v>
      </c>
      <c r="AY380" s="19" t="s">
        <v>182</v>
      </c>
      <c r="BE380" s="158">
        <f>IF(N380="základní",J380,0)</f>
        <v>0</v>
      </c>
      <c r="BF380" s="158">
        <f>IF(N380="snížená",J380,0)</f>
        <v>0</v>
      </c>
      <c r="BG380" s="158">
        <f>IF(N380="zákl. přenesená",J380,0)</f>
        <v>0</v>
      </c>
      <c r="BH380" s="158">
        <f>IF(N380="sníž. přenesená",J380,0)</f>
        <v>0</v>
      </c>
      <c r="BI380" s="158">
        <f>IF(N380="nulová",J380,0)</f>
        <v>0</v>
      </c>
      <c r="BJ380" s="19" t="s">
        <v>79</v>
      </c>
      <c r="BK380" s="158">
        <f>ROUND(I380*H380,2)</f>
        <v>0</v>
      </c>
      <c r="BL380" s="19" t="s">
        <v>189</v>
      </c>
      <c r="BM380" s="157" t="s">
        <v>2047</v>
      </c>
    </row>
    <row r="381" spans="1:47" s="2" customFormat="1" ht="12">
      <c r="A381" s="34"/>
      <c r="B381" s="35"/>
      <c r="C381" s="34"/>
      <c r="D381" s="159" t="s">
        <v>120</v>
      </c>
      <c r="E381" s="34"/>
      <c r="F381" s="160" t="s">
        <v>2046</v>
      </c>
      <c r="G381" s="34"/>
      <c r="H381" s="34"/>
      <c r="I381" s="161"/>
      <c r="J381" s="34"/>
      <c r="K381" s="34"/>
      <c r="L381" s="35"/>
      <c r="M381" s="162"/>
      <c r="N381" s="163"/>
      <c r="O381" s="55"/>
      <c r="P381" s="55"/>
      <c r="Q381" s="55"/>
      <c r="R381" s="55"/>
      <c r="S381" s="55"/>
      <c r="T381" s="56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9" t="s">
        <v>120</v>
      </c>
      <c r="AU381" s="19" t="s">
        <v>197</v>
      </c>
    </row>
    <row r="382" spans="1:65" s="2" customFormat="1" ht="16.5" customHeight="1">
      <c r="A382" s="34"/>
      <c r="B382" s="145"/>
      <c r="C382" s="180" t="s">
        <v>478</v>
      </c>
      <c r="D382" s="180" t="s">
        <v>232</v>
      </c>
      <c r="E382" s="181" t="s">
        <v>2048</v>
      </c>
      <c r="F382" s="182" t="s">
        <v>2049</v>
      </c>
      <c r="G382" s="183" t="s">
        <v>344</v>
      </c>
      <c r="H382" s="184">
        <v>5</v>
      </c>
      <c r="I382" s="185"/>
      <c r="J382" s="186">
        <f>ROUND(I382*H382,2)</f>
        <v>0</v>
      </c>
      <c r="K382" s="182" t="s">
        <v>188</v>
      </c>
      <c r="L382" s="187"/>
      <c r="M382" s="188" t="s">
        <v>3</v>
      </c>
      <c r="N382" s="189" t="s">
        <v>43</v>
      </c>
      <c r="O382" s="55"/>
      <c r="P382" s="155">
        <f>O382*H382</f>
        <v>0</v>
      </c>
      <c r="Q382" s="155">
        <v>0.04</v>
      </c>
      <c r="R382" s="155">
        <f>Q382*H382</f>
        <v>0.2</v>
      </c>
      <c r="S382" s="155">
        <v>0</v>
      </c>
      <c r="T382" s="156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57" t="s">
        <v>223</v>
      </c>
      <c r="AT382" s="157" t="s">
        <v>232</v>
      </c>
      <c r="AU382" s="157" t="s">
        <v>197</v>
      </c>
      <c r="AY382" s="19" t="s">
        <v>182</v>
      </c>
      <c r="BE382" s="158">
        <f>IF(N382="základní",J382,0)</f>
        <v>0</v>
      </c>
      <c r="BF382" s="158">
        <f>IF(N382="snížená",J382,0)</f>
        <v>0</v>
      </c>
      <c r="BG382" s="158">
        <f>IF(N382="zákl. přenesená",J382,0)</f>
        <v>0</v>
      </c>
      <c r="BH382" s="158">
        <f>IF(N382="sníž. přenesená",J382,0)</f>
        <v>0</v>
      </c>
      <c r="BI382" s="158">
        <f>IF(N382="nulová",J382,0)</f>
        <v>0</v>
      </c>
      <c r="BJ382" s="19" t="s">
        <v>79</v>
      </c>
      <c r="BK382" s="158">
        <f>ROUND(I382*H382,2)</f>
        <v>0</v>
      </c>
      <c r="BL382" s="19" t="s">
        <v>189</v>
      </c>
      <c r="BM382" s="157" t="s">
        <v>2050</v>
      </c>
    </row>
    <row r="383" spans="1:47" s="2" customFormat="1" ht="12">
      <c r="A383" s="34"/>
      <c r="B383" s="35"/>
      <c r="C383" s="34"/>
      <c r="D383" s="159" t="s">
        <v>120</v>
      </c>
      <c r="E383" s="34"/>
      <c r="F383" s="160" t="s">
        <v>2049</v>
      </c>
      <c r="G383" s="34"/>
      <c r="H383" s="34"/>
      <c r="I383" s="161"/>
      <c r="J383" s="34"/>
      <c r="K383" s="34"/>
      <c r="L383" s="35"/>
      <c r="M383" s="162"/>
      <c r="N383" s="163"/>
      <c r="O383" s="55"/>
      <c r="P383" s="55"/>
      <c r="Q383" s="55"/>
      <c r="R383" s="55"/>
      <c r="S383" s="55"/>
      <c r="T383" s="56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9" t="s">
        <v>120</v>
      </c>
      <c r="AU383" s="19" t="s">
        <v>197</v>
      </c>
    </row>
    <row r="384" spans="1:65" s="2" customFormat="1" ht="16.5" customHeight="1">
      <c r="A384" s="34"/>
      <c r="B384" s="145"/>
      <c r="C384" s="180" t="s">
        <v>483</v>
      </c>
      <c r="D384" s="180" t="s">
        <v>232</v>
      </c>
      <c r="E384" s="181" t="s">
        <v>2051</v>
      </c>
      <c r="F384" s="182" t="s">
        <v>2052</v>
      </c>
      <c r="G384" s="183" t="s">
        <v>344</v>
      </c>
      <c r="H384" s="184">
        <v>6</v>
      </c>
      <c r="I384" s="185"/>
      <c r="J384" s="186">
        <f>ROUND(I384*H384,2)</f>
        <v>0</v>
      </c>
      <c r="K384" s="182" t="s">
        <v>188</v>
      </c>
      <c r="L384" s="187"/>
      <c r="M384" s="188" t="s">
        <v>3</v>
      </c>
      <c r="N384" s="189" t="s">
        <v>43</v>
      </c>
      <c r="O384" s="55"/>
      <c r="P384" s="155">
        <f>O384*H384</f>
        <v>0</v>
      </c>
      <c r="Q384" s="155">
        <v>0.051</v>
      </c>
      <c r="R384" s="155">
        <f>Q384*H384</f>
        <v>0.306</v>
      </c>
      <c r="S384" s="155">
        <v>0</v>
      </c>
      <c r="T384" s="156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57" t="s">
        <v>223</v>
      </c>
      <c r="AT384" s="157" t="s">
        <v>232</v>
      </c>
      <c r="AU384" s="157" t="s">
        <v>197</v>
      </c>
      <c r="AY384" s="19" t="s">
        <v>182</v>
      </c>
      <c r="BE384" s="158">
        <f>IF(N384="základní",J384,0)</f>
        <v>0</v>
      </c>
      <c r="BF384" s="158">
        <f>IF(N384="snížená",J384,0)</f>
        <v>0</v>
      </c>
      <c r="BG384" s="158">
        <f>IF(N384="zákl. přenesená",J384,0)</f>
        <v>0</v>
      </c>
      <c r="BH384" s="158">
        <f>IF(N384="sníž. přenesená",J384,0)</f>
        <v>0</v>
      </c>
      <c r="BI384" s="158">
        <f>IF(N384="nulová",J384,0)</f>
        <v>0</v>
      </c>
      <c r="BJ384" s="19" t="s">
        <v>79</v>
      </c>
      <c r="BK384" s="158">
        <f>ROUND(I384*H384,2)</f>
        <v>0</v>
      </c>
      <c r="BL384" s="19" t="s">
        <v>189</v>
      </c>
      <c r="BM384" s="157" t="s">
        <v>2053</v>
      </c>
    </row>
    <row r="385" spans="1:47" s="2" customFormat="1" ht="12">
      <c r="A385" s="34"/>
      <c r="B385" s="35"/>
      <c r="C385" s="34"/>
      <c r="D385" s="159" t="s">
        <v>120</v>
      </c>
      <c r="E385" s="34"/>
      <c r="F385" s="160" t="s">
        <v>2052</v>
      </c>
      <c r="G385" s="34"/>
      <c r="H385" s="34"/>
      <c r="I385" s="161"/>
      <c r="J385" s="34"/>
      <c r="K385" s="34"/>
      <c r="L385" s="35"/>
      <c r="M385" s="162"/>
      <c r="N385" s="163"/>
      <c r="O385" s="55"/>
      <c r="P385" s="55"/>
      <c r="Q385" s="55"/>
      <c r="R385" s="55"/>
      <c r="S385" s="55"/>
      <c r="T385" s="56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9" t="s">
        <v>120</v>
      </c>
      <c r="AU385" s="19" t="s">
        <v>197</v>
      </c>
    </row>
    <row r="386" spans="1:65" s="2" customFormat="1" ht="16.5" customHeight="1">
      <c r="A386" s="34"/>
      <c r="B386" s="145"/>
      <c r="C386" s="180" t="s">
        <v>487</v>
      </c>
      <c r="D386" s="180" t="s">
        <v>232</v>
      </c>
      <c r="E386" s="181" t="s">
        <v>2054</v>
      </c>
      <c r="F386" s="182" t="s">
        <v>2055</v>
      </c>
      <c r="G386" s="183" t="s">
        <v>344</v>
      </c>
      <c r="H386" s="184">
        <v>9</v>
      </c>
      <c r="I386" s="185"/>
      <c r="J386" s="186">
        <f>ROUND(I386*H386,2)</f>
        <v>0</v>
      </c>
      <c r="K386" s="182" t="s">
        <v>188</v>
      </c>
      <c r="L386" s="187"/>
      <c r="M386" s="188" t="s">
        <v>3</v>
      </c>
      <c r="N386" s="189" t="s">
        <v>43</v>
      </c>
      <c r="O386" s="55"/>
      <c r="P386" s="155">
        <f>O386*H386</f>
        <v>0</v>
      </c>
      <c r="Q386" s="155">
        <v>0.068</v>
      </c>
      <c r="R386" s="155">
        <f>Q386*H386</f>
        <v>0.6120000000000001</v>
      </c>
      <c r="S386" s="155">
        <v>0</v>
      </c>
      <c r="T386" s="156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57" t="s">
        <v>223</v>
      </c>
      <c r="AT386" s="157" t="s">
        <v>232</v>
      </c>
      <c r="AU386" s="157" t="s">
        <v>197</v>
      </c>
      <c r="AY386" s="19" t="s">
        <v>182</v>
      </c>
      <c r="BE386" s="158">
        <f>IF(N386="základní",J386,0)</f>
        <v>0</v>
      </c>
      <c r="BF386" s="158">
        <f>IF(N386="snížená",J386,0)</f>
        <v>0</v>
      </c>
      <c r="BG386" s="158">
        <f>IF(N386="zákl. přenesená",J386,0)</f>
        <v>0</v>
      </c>
      <c r="BH386" s="158">
        <f>IF(N386="sníž. přenesená",J386,0)</f>
        <v>0</v>
      </c>
      <c r="BI386" s="158">
        <f>IF(N386="nulová",J386,0)</f>
        <v>0</v>
      </c>
      <c r="BJ386" s="19" t="s">
        <v>79</v>
      </c>
      <c r="BK386" s="158">
        <f>ROUND(I386*H386,2)</f>
        <v>0</v>
      </c>
      <c r="BL386" s="19" t="s">
        <v>189</v>
      </c>
      <c r="BM386" s="157" t="s">
        <v>2056</v>
      </c>
    </row>
    <row r="387" spans="1:47" s="2" customFormat="1" ht="12">
      <c r="A387" s="34"/>
      <c r="B387" s="35"/>
      <c r="C387" s="34"/>
      <c r="D387" s="159" t="s">
        <v>120</v>
      </c>
      <c r="E387" s="34"/>
      <c r="F387" s="160" t="s">
        <v>2055</v>
      </c>
      <c r="G387" s="34"/>
      <c r="H387" s="34"/>
      <c r="I387" s="161"/>
      <c r="J387" s="34"/>
      <c r="K387" s="34"/>
      <c r="L387" s="35"/>
      <c r="M387" s="162"/>
      <c r="N387" s="163"/>
      <c r="O387" s="55"/>
      <c r="P387" s="55"/>
      <c r="Q387" s="55"/>
      <c r="R387" s="55"/>
      <c r="S387" s="55"/>
      <c r="T387" s="56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T387" s="19" t="s">
        <v>120</v>
      </c>
      <c r="AU387" s="19" t="s">
        <v>197</v>
      </c>
    </row>
    <row r="388" spans="1:65" s="2" customFormat="1" ht="21.75" customHeight="1">
      <c r="A388" s="34"/>
      <c r="B388" s="145"/>
      <c r="C388" s="146" t="s">
        <v>492</v>
      </c>
      <c r="D388" s="146" t="s">
        <v>184</v>
      </c>
      <c r="E388" s="147" t="s">
        <v>2057</v>
      </c>
      <c r="F388" s="148" t="s">
        <v>2058</v>
      </c>
      <c r="G388" s="149" t="s">
        <v>344</v>
      </c>
      <c r="H388" s="150">
        <v>3</v>
      </c>
      <c r="I388" s="151"/>
      <c r="J388" s="152">
        <f>ROUND(I388*H388,2)</f>
        <v>0</v>
      </c>
      <c r="K388" s="148" t="s">
        <v>188</v>
      </c>
      <c r="L388" s="35"/>
      <c r="M388" s="153" t="s">
        <v>3</v>
      </c>
      <c r="N388" s="154" t="s">
        <v>43</v>
      </c>
      <c r="O388" s="55"/>
      <c r="P388" s="155">
        <f>O388*H388</f>
        <v>0</v>
      </c>
      <c r="Q388" s="155">
        <v>0.0066</v>
      </c>
      <c r="R388" s="155">
        <f>Q388*H388</f>
        <v>0.019799999999999998</v>
      </c>
      <c r="S388" s="155">
        <v>0</v>
      </c>
      <c r="T388" s="156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57" t="s">
        <v>189</v>
      </c>
      <c r="AT388" s="157" t="s">
        <v>184</v>
      </c>
      <c r="AU388" s="157" t="s">
        <v>197</v>
      </c>
      <c r="AY388" s="19" t="s">
        <v>182</v>
      </c>
      <c r="BE388" s="158">
        <f>IF(N388="základní",J388,0)</f>
        <v>0</v>
      </c>
      <c r="BF388" s="158">
        <f>IF(N388="snížená",J388,0)</f>
        <v>0</v>
      </c>
      <c r="BG388" s="158">
        <f>IF(N388="zákl. přenesená",J388,0)</f>
        <v>0</v>
      </c>
      <c r="BH388" s="158">
        <f>IF(N388="sníž. přenesená",J388,0)</f>
        <v>0</v>
      </c>
      <c r="BI388" s="158">
        <f>IF(N388="nulová",J388,0)</f>
        <v>0</v>
      </c>
      <c r="BJ388" s="19" t="s">
        <v>79</v>
      </c>
      <c r="BK388" s="158">
        <f>ROUND(I388*H388,2)</f>
        <v>0</v>
      </c>
      <c r="BL388" s="19" t="s">
        <v>189</v>
      </c>
      <c r="BM388" s="157" t="s">
        <v>2059</v>
      </c>
    </row>
    <row r="389" spans="1:47" s="2" customFormat="1" ht="12">
      <c r="A389" s="34"/>
      <c r="B389" s="35"/>
      <c r="C389" s="34"/>
      <c r="D389" s="159" t="s">
        <v>120</v>
      </c>
      <c r="E389" s="34"/>
      <c r="F389" s="160" t="s">
        <v>2058</v>
      </c>
      <c r="G389" s="34"/>
      <c r="H389" s="34"/>
      <c r="I389" s="161"/>
      <c r="J389" s="34"/>
      <c r="K389" s="34"/>
      <c r="L389" s="35"/>
      <c r="M389" s="162"/>
      <c r="N389" s="163"/>
      <c r="O389" s="55"/>
      <c r="P389" s="55"/>
      <c r="Q389" s="55"/>
      <c r="R389" s="55"/>
      <c r="S389" s="55"/>
      <c r="T389" s="56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9" t="s">
        <v>120</v>
      </c>
      <c r="AU389" s="19" t="s">
        <v>197</v>
      </c>
    </row>
    <row r="390" spans="1:65" s="2" customFormat="1" ht="16.5" customHeight="1">
      <c r="A390" s="34"/>
      <c r="B390" s="145"/>
      <c r="C390" s="180" t="s">
        <v>497</v>
      </c>
      <c r="D390" s="180" t="s">
        <v>232</v>
      </c>
      <c r="E390" s="181" t="s">
        <v>2060</v>
      </c>
      <c r="F390" s="182" t="s">
        <v>2061</v>
      </c>
      <c r="G390" s="183" t="s">
        <v>344</v>
      </c>
      <c r="H390" s="184">
        <v>3</v>
      </c>
      <c r="I390" s="185"/>
      <c r="J390" s="186">
        <f>ROUND(I390*H390,2)</f>
        <v>0</v>
      </c>
      <c r="K390" s="182" t="s">
        <v>188</v>
      </c>
      <c r="L390" s="187"/>
      <c r="M390" s="188" t="s">
        <v>3</v>
      </c>
      <c r="N390" s="189" t="s">
        <v>43</v>
      </c>
      <c r="O390" s="55"/>
      <c r="P390" s="155">
        <f>O390*H390</f>
        <v>0</v>
      </c>
      <c r="Q390" s="155">
        <v>0.081</v>
      </c>
      <c r="R390" s="155">
        <f>Q390*H390</f>
        <v>0.243</v>
      </c>
      <c r="S390" s="155">
        <v>0</v>
      </c>
      <c r="T390" s="156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57" t="s">
        <v>223</v>
      </c>
      <c r="AT390" s="157" t="s">
        <v>232</v>
      </c>
      <c r="AU390" s="157" t="s">
        <v>197</v>
      </c>
      <c r="AY390" s="19" t="s">
        <v>182</v>
      </c>
      <c r="BE390" s="158">
        <f>IF(N390="základní",J390,0)</f>
        <v>0</v>
      </c>
      <c r="BF390" s="158">
        <f>IF(N390="snížená",J390,0)</f>
        <v>0</v>
      </c>
      <c r="BG390" s="158">
        <f>IF(N390="zákl. přenesená",J390,0)</f>
        <v>0</v>
      </c>
      <c r="BH390" s="158">
        <f>IF(N390="sníž. přenesená",J390,0)</f>
        <v>0</v>
      </c>
      <c r="BI390" s="158">
        <f>IF(N390="nulová",J390,0)</f>
        <v>0</v>
      </c>
      <c r="BJ390" s="19" t="s">
        <v>79</v>
      </c>
      <c r="BK390" s="158">
        <f>ROUND(I390*H390,2)</f>
        <v>0</v>
      </c>
      <c r="BL390" s="19" t="s">
        <v>189</v>
      </c>
      <c r="BM390" s="157" t="s">
        <v>2062</v>
      </c>
    </row>
    <row r="391" spans="1:47" s="2" customFormat="1" ht="12">
      <c r="A391" s="34"/>
      <c r="B391" s="35"/>
      <c r="C391" s="34"/>
      <c r="D391" s="159" t="s">
        <v>120</v>
      </c>
      <c r="E391" s="34"/>
      <c r="F391" s="160" t="s">
        <v>2061</v>
      </c>
      <c r="G391" s="34"/>
      <c r="H391" s="34"/>
      <c r="I391" s="161"/>
      <c r="J391" s="34"/>
      <c r="K391" s="34"/>
      <c r="L391" s="35"/>
      <c r="M391" s="162"/>
      <c r="N391" s="163"/>
      <c r="O391" s="55"/>
      <c r="P391" s="55"/>
      <c r="Q391" s="55"/>
      <c r="R391" s="55"/>
      <c r="S391" s="55"/>
      <c r="T391" s="56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9" t="s">
        <v>120</v>
      </c>
      <c r="AU391" s="19" t="s">
        <v>197</v>
      </c>
    </row>
    <row r="392" spans="1:65" s="2" customFormat="1" ht="16.5" customHeight="1">
      <c r="A392" s="34"/>
      <c r="B392" s="145"/>
      <c r="C392" s="146" t="s">
        <v>501</v>
      </c>
      <c r="D392" s="146" t="s">
        <v>184</v>
      </c>
      <c r="E392" s="147" t="s">
        <v>2063</v>
      </c>
      <c r="F392" s="148" t="s">
        <v>2064</v>
      </c>
      <c r="G392" s="149" t="s">
        <v>344</v>
      </c>
      <c r="H392" s="150">
        <v>7</v>
      </c>
      <c r="I392" s="151"/>
      <c r="J392" s="152">
        <f>ROUND(I392*H392,2)</f>
        <v>0</v>
      </c>
      <c r="K392" s="148" t="s">
        <v>3</v>
      </c>
      <c r="L392" s="35"/>
      <c r="M392" s="153" t="s">
        <v>3</v>
      </c>
      <c r="N392" s="154" t="s">
        <v>43</v>
      </c>
      <c r="O392" s="55"/>
      <c r="P392" s="155">
        <f>O392*H392</f>
        <v>0</v>
      </c>
      <c r="Q392" s="155">
        <v>0.0036</v>
      </c>
      <c r="R392" s="155">
        <f>Q392*H392</f>
        <v>0.0252</v>
      </c>
      <c r="S392" s="155">
        <v>0</v>
      </c>
      <c r="T392" s="156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57" t="s">
        <v>189</v>
      </c>
      <c r="AT392" s="157" t="s">
        <v>184</v>
      </c>
      <c r="AU392" s="157" t="s">
        <v>197</v>
      </c>
      <c r="AY392" s="19" t="s">
        <v>182</v>
      </c>
      <c r="BE392" s="158">
        <f>IF(N392="základní",J392,0)</f>
        <v>0</v>
      </c>
      <c r="BF392" s="158">
        <f>IF(N392="snížená",J392,0)</f>
        <v>0</v>
      </c>
      <c r="BG392" s="158">
        <f>IF(N392="zákl. přenesená",J392,0)</f>
        <v>0</v>
      </c>
      <c r="BH392" s="158">
        <f>IF(N392="sníž. přenesená",J392,0)</f>
        <v>0</v>
      </c>
      <c r="BI392" s="158">
        <f>IF(N392="nulová",J392,0)</f>
        <v>0</v>
      </c>
      <c r="BJ392" s="19" t="s">
        <v>79</v>
      </c>
      <c r="BK392" s="158">
        <f>ROUND(I392*H392,2)</f>
        <v>0</v>
      </c>
      <c r="BL392" s="19" t="s">
        <v>189</v>
      </c>
      <c r="BM392" s="157" t="s">
        <v>2065</v>
      </c>
    </row>
    <row r="393" spans="1:47" s="2" customFormat="1" ht="12">
      <c r="A393" s="34"/>
      <c r="B393" s="35"/>
      <c r="C393" s="34"/>
      <c r="D393" s="159" t="s">
        <v>120</v>
      </c>
      <c r="E393" s="34"/>
      <c r="F393" s="160" t="s">
        <v>2064</v>
      </c>
      <c r="G393" s="34"/>
      <c r="H393" s="34"/>
      <c r="I393" s="161"/>
      <c r="J393" s="34"/>
      <c r="K393" s="34"/>
      <c r="L393" s="35"/>
      <c r="M393" s="162"/>
      <c r="N393" s="163"/>
      <c r="O393" s="55"/>
      <c r="P393" s="55"/>
      <c r="Q393" s="55"/>
      <c r="R393" s="55"/>
      <c r="S393" s="55"/>
      <c r="T393" s="56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9" t="s">
        <v>120</v>
      </c>
      <c r="AU393" s="19" t="s">
        <v>197</v>
      </c>
    </row>
    <row r="394" spans="2:51" s="13" customFormat="1" ht="12">
      <c r="B394" s="164"/>
      <c r="D394" s="159" t="s">
        <v>191</v>
      </c>
      <c r="E394" s="165" t="s">
        <v>3</v>
      </c>
      <c r="F394" s="166" t="s">
        <v>2066</v>
      </c>
      <c r="H394" s="167">
        <v>1</v>
      </c>
      <c r="I394" s="168"/>
      <c r="L394" s="164"/>
      <c r="M394" s="169"/>
      <c r="N394" s="170"/>
      <c r="O394" s="170"/>
      <c r="P394" s="170"/>
      <c r="Q394" s="170"/>
      <c r="R394" s="170"/>
      <c r="S394" s="170"/>
      <c r="T394" s="171"/>
      <c r="AT394" s="165" t="s">
        <v>191</v>
      </c>
      <c r="AU394" s="165" t="s">
        <v>197</v>
      </c>
      <c r="AV394" s="13" t="s">
        <v>81</v>
      </c>
      <c r="AW394" s="13" t="s">
        <v>33</v>
      </c>
      <c r="AX394" s="13" t="s">
        <v>72</v>
      </c>
      <c r="AY394" s="165" t="s">
        <v>182</v>
      </c>
    </row>
    <row r="395" spans="2:51" s="13" customFormat="1" ht="12">
      <c r="B395" s="164"/>
      <c r="D395" s="159" t="s">
        <v>191</v>
      </c>
      <c r="E395" s="165" t="s">
        <v>3</v>
      </c>
      <c r="F395" s="166" t="s">
        <v>2067</v>
      </c>
      <c r="H395" s="167">
        <v>6</v>
      </c>
      <c r="I395" s="168"/>
      <c r="L395" s="164"/>
      <c r="M395" s="169"/>
      <c r="N395" s="170"/>
      <c r="O395" s="170"/>
      <c r="P395" s="170"/>
      <c r="Q395" s="170"/>
      <c r="R395" s="170"/>
      <c r="S395" s="170"/>
      <c r="T395" s="171"/>
      <c r="AT395" s="165" t="s">
        <v>191</v>
      </c>
      <c r="AU395" s="165" t="s">
        <v>197</v>
      </c>
      <c r="AV395" s="13" t="s">
        <v>81</v>
      </c>
      <c r="AW395" s="13" t="s">
        <v>33</v>
      </c>
      <c r="AX395" s="13" t="s">
        <v>72</v>
      </c>
      <c r="AY395" s="165" t="s">
        <v>182</v>
      </c>
    </row>
    <row r="396" spans="2:51" s="14" customFormat="1" ht="12">
      <c r="B396" s="172"/>
      <c r="D396" s="159" t="s">
        <v>191</v>
      </c>
      <c r="E396" s="173" t="s">
        <v>3</v>
      </c>
      <c r="F396" s="174" t="s">
        <v>211</v>
      </c>
      <c r="H396" s="175">
        <v>7</v>
      </c>
      <c r="I396" s="176"/>
      <c r="L396" s="172"/>
      <c r="M396" s="177"/>
      <c r="N396" s="178"/>
      <c r="O396" s="178"/>
      <c r="P396" s="178"/>
      <c r="Q396" s="178"/>
      <c r="R396" s="178"/>
      <c r="S396" s="178"/>
      <c r="T396" s="179"/>
      <c r="AT396" s="173" t="s">
        <v>191</v>
      </c>
      <c r="AU396" s="173" t="s">
        <v>197</v>
      </c>
      <c r="AV396" s="14" t="s">
        <v>189</v>
      </c>
      <c r="AW396" s="14" t="s">
        <v>33</v>
      </c>
      <c r="AX396" s="14" t="s">
        <v>79</v>
      </c>
      <c r="AY396" s="173" t="s">
        <v>182</v>
      </c>
    </row>
    <row r="397" spans="1:65" s="2" customFormat="1" ht="16.5" customHeight="1">
      <c r="A397" s="34"/>
      <c r="B397" s="145"/>
      <c r="C397" s="146" t="s">
        <v>505</v>
      </c>
      <c r="D397" s="146" t="s">
        <v>184</v>
      </c>
      <c r="E397" s="147" t="s">
        <v>2068</v>
      </c>
      <c r="F397" s="148" t="s">
        <v>2069</v>
      </c>
      <c r="G397" s="149" t="s">
        <v>344</v>
      </c>
      <c r="H397" s="150">
        <v>1</v>
      </c>
      <c r="I397" s="151"/>
      <c r="J397" s="152">
        <f>ROUND(I397*H397,2)</f>
        <v>0</v>
      </c>
      <c r="K397" s="148" t="s">
        <v>3</v>
      </c>
      <c r="L397" s="35"/>
      <c r="M397" s="153" t="s">
        <v>3</v>
      </c>
      <c r="N397" s="154" t="s">
        <v>43</v>
      </c>
      <c r="O397" s="55"/>
      <c r="P397" s="155">
        <f>O397*H397</f>
        <v>0</v>
      </c>
      <c r="Q397" s="155">
        <v>0.01175</v>
      </c>
      <c r="R397" s="155">
        <f>Q397*H397</f>
        <v>0.01175</v>
      </c>
      <c r="S397" s="155">
        <v>0</v>
      </c>
      <c r="T397" s="156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57" t="s">
        <v>189</v>
      </c>
      <c r="AT397" s="157" t="s">
        <v>184</v>
      </c>
      <c r="AU397" s="157" t="s">
        <v>197</v>
      </c>
      <c r="AY397" s="19" t="s">
        <v>182</v>
      </c>
      <c r="BE397" s="158">
        <f>IF(N397="základní",J397,0)</f>
        <v>0</v>
      </c>
      <c r="BF397" s="158">
        <f>IF(N397="snížená",J397,0)</f>
        <v>0</v>
      </c>
      <c r="BG397" s="158">
        <f>IF(N397="zákl. přenesená",J397,0)</f>
        <v>0</v>
      </c>
      <c r="BH397" s="158">
        <f>IF(N397="sníž. přenesená",J397,0)</f>
        <v>0</v>
      </c>
      <c r="BI397" s="158">
        <f>IF(N397="nulová",J397,0)</f>
        <v>0</v>
      </c>
      <c r="BJ397" s="19" t="s">
        <v>79</v>
      </c>
      <c r="BK397" s="158">
        <f>ROUND(I397*H397,2)</f>
        <v>0</v>
      </c>
      <c r="BL397" s="19" t="s">
        <v>189</v>
      </c>
      <c r="BM397" s="157" t="s">
        <v>2070</v>
      </c>
    </row>
    <row r="398" spans="1:47" s="2" customFormat="1" ht="12">
      <c r="A398" s="34"/>
      <c r="B398" s="35"/>
      <c r="C398" s="34"/>
      <c r="D398" s="159" t="s">
        <v>120</v>
      </c>
      <c r="E398" s="34"/>
      <c r="F398" s="160" t="s">
        <v>2069</v>
      </c>
      <c r="G398" s="34"/>
      <c r="H398" s="34"/>
      <c r="I398" s="161"/>
      <c r="J398" s="34"/>
      <c r="K398" s="34"/>
      <c r="L398" s="35"/>
      <c r="M398" s="162"/>
      <c r="N398" s="163"/>
      <c r="O398" s="55"/>
      <c r="P398" s="55"/>
      <c r="Q398" s="55"/>
      <c r="R398" s="55"/>
      <c r="S398" s="55"/>
      <c r="T398" s="56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9" t="s">
        <v>120</v>
      </c>
      <c r="AU398" s="19" t="s">
        <v>197</v>
      </c>
    </row>
    <row r="399" spans="2:51" s="13" customFormat="1" ht="12">
      <c r="B399" s="164"/>
      <c r="D399" s="159" t="s">
        <v>191</v>
      </c>
      <c r="E399" s="165" t="s">
        <v>3</v>
      </c>
      <c r="F399" s="166" t="s">
        <v>2071</v>
      </c>
      <c r="H399" s="167">
        <v>1</v>
      </c>
      <c r="I399" s="168"/>
      <c r="L399" s="164"/>
      <c r="M399" s="169"/>
      <c r="N399" s="170"/>
      <c r="O399" s="170"/>
      <c r="P399" s="170"/>
      <c r="Q399" s="170"/>
      <c r="R399" s="170"/>
      <c r="S399" s="170"/>
      <c r="T399" s="171"/>
      <c r="AT399" s="165" t="s">
        <v>191</v>
      </c>
      <c r="AU399" s="165" t="s">
        <v>197</v>
      </c>
      <c r="AV399" s="13" t="s">
        <v>81</v>
      </c>
      <c r="AW399" s="13" t="s">
        <v>33</v>
      </c>
      <c r="AX399" s="13" t="s">
        <v>79</v>
      </c>
      <c r="AY399" s="165" t="s">
        <v>182</v>
      </c>
    </row>
    <row r="400" spans="1:65" s="2" customFormat="1" ht="22.8">
      <c r="A400" s="34"/>
      <c r="B400" s="145"/>
      <c r="C400" s="146" t="s">
        <v>509</v>
      </c>
      <c r="D400" s="146" t="s">
        <v>184</v>
      </c>
      <c r="E400" s="147" t="s">
        <v>1392</v>
      </c>
      <c r="F400" s="148" t="s">
        <v>1393</v>
      </c>
      <c r="G400" s="149" t="s">
        <v>113</v>
      </c>
      <c r="H400" s="150">
        <v>28.06</v>
      </c>
      <c r="I400" s="151"/>
      <c r="J400" s="152">
        <f>ROUND(I400*H400,2)</f>
        <v>0</v>
      </c>
      <c r="K400" s="148" t="s">
        <v>188</v>
      </c>
      <c r="L400" s="35"/>
      <c r="M400" s="153" t="s">
        <v>3</v>
      </c>
      <c r="N400" s="154" t="s">
        <v>43</v>
      </c>
      <c r="O400" s="55"/>
      <c r="P400" s="155">
        <f>O400*H400</f>
        <v>0</v>
      </c>
      <c r="Q400" s="155">
        <v>0.82327</v>
      </c>
      <c r="R400" s="155">
        <f>Q400*H400</f>
        <v>23.1009562</v>
      </c>
      <c r="S400" s="155">
        <v>0</v>
      </c>
      <c r="T400" s="156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57" t="s">
        <v>189</v>
      </c>
      <c r="AT400" s="157" t="s">
        <v>184</v>
      </c>
      <c r="AU400" s="157" t="s">
        <v>197</v>
      </c>
      <c r="AY400" s="19" t="s">
        <v>182</v>
      </c>
      <c r="BE400" s="158">
        <f>IF(N400="základní",J400,0)</f>
        <v>0</v>
      </c>
      <c r="BF400" s="158">
        <f>IF(N400="snížená",J400,0)</f>
        <v>0</v>
      </c>
      <c r="BG400" s="158">
        <f>IF(N400="zákl. přenesená",J400,0)</f>
        <v>0</v>
      </c>
      <c r="BH400" s="158">
        <f>IF(N400="sníž. přenesená",J400,0)</f>
        <v>0</v>
      </c>
      <c r="BI400" s="158">
        <f>IF(N400="nulová",J400,0)</f>
        <v>0</v>
      </c>
      <c r="BJ400" s="19" t="s">
        <v>79</v>
      </c>
      <c r="BK400" s="158">
        <f>ROUND(I400*H400,2)</f>
        <v>0</v>
      </c>
      <c r="BL400" s="19" t="s">
        <v>189</v>
      </c>
      <c r="BM400" s="157" t="s">
        <v>2072</v>
      </c>
    </row>
    <row r="401" spans="1:47" s="2" customFormat="1" ht="19.2">
      <c r="A401" s="34"/>
      <c r="B401" s="35"/>
      <c r="C401" s="34"/>
      <c r="D401" s="159" t="s">
        <v>120</v>
      </c>
      <c r="E401" s="34"/>
      <c r="F401" s="160" t="s">
        <v>1393</v>
      </c>
      <c r="G401" s="34"/>
      <c r="H401" s="34"/>
      <c r="I401" s="161"/>
      <c r="J401" s="34"/>
      <c r="K401" s="34"/>
      <c r="L401" s="35"/>
      <c r="M401" s="162"/>
      <c r="N401" s="163"/>
      <c r="O401" s="55"/>
      <c r="P401" s="55"/>
      <c r="Q401" s="55"/>
      <c r="R401" s="55"/>
      <c r="S401" s="55"/>
      <c r="T401" s="56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9" t="s">
        <v>120</v>
      </c>
      <c r="AU401" s="19" t="s">
        <v>197</v>
      </c>
    </row>
    <row r="402" spans="2:51" s="15" customFormat="1" ht="12">
      <c r="B402" s="190"/>
      <c r="D402" s="159" t="s">
        <v>191</v>
      </c>
      <c r="E402" s="191" t="s">
        <v>3</v>
      </c>
      <c r="F402" s="192" t="s">
        <v>1979</v>
      </c>
      <c r="H402" s="191" t="s">
        <v>3</v>
      </c>
      <c r="I402" s="193"/>
      <c r="L402" s="190"/>
      <c r="M402" s="194"/>
      <c r="N402" s="195"/>
      <c r="O402" s="195"/>
      <c r="P402" s="195"/>
      <c r="Q402" s="195"/>
      <c r="R402" s="195"/>
      <c r="S402" s="195"/>
      <c r="T402" s="196"/>
      <c r="AT402" s="191" t="s">
        <v>191</v>
      </c>
      <c r="AU402" s="191" t="s">
        <v>197</v>
      </c>
      <c r="AV402" s="15" t="s">
        <v>79</v>
      </c>
      <c r="AW402" s="15" t="s">
        <v>33</v>
      </c>
      <c r="AX402" s="15" t="s">
        <v>72</v>
      </c>
      <c r="AY402" s="191" t="s">
        <v>182</v>
      </c>
    </row>
    <row r="403" spans="2:51" s="13" customFormat="1" ht="12">
      <c r="B403" s="164"/>
      <c r="D403" s="159" t="s">
        <v>191</v>
      </c>
      <c r="E403" s="165" t="s">
        <v>3</v>
      </c>
      <c r="F403" s="166" t="s">
        <v>2073</v>
      </c>
      <c r="H403" s="167">
        <v>9.86</v>
      </c>
      <c r="I403" s="168"/>
      <c r="L403" s="164"/>
      <c r="M403" s="169"/>
      <c r="N403" s="170"/>
      <c r="O403" s="170"/>
      <c r="P403" s="170"/>
      <c r="Q403" s="170"/>
      <c r="R403" s="170"/>
      <c r="S403" s="170"/>
      <c r="T403" s="171"/>
      <c r="AT403" s="165" t="s">
        <v>191</v>
      </c>
      <c r="AU403" s="165" t="s">
        <v>197</v>
      </c>
      <c r="AV403" s="13" t="s">
        <v>81</v>
      </c>
      <c r="AW403" s="13" t="s">
        <v>33</v>
      </c>
      <c r="AX403" s="13" t="s">
        <v>72</v>
      </c>
      <c r="AY403" s="165" t="s">
        <v>182</v>
      </c>
    </row>
    <row r="404" spans="2:51" s="15" customFormat="1" ht="12">
      <c r="B404" s="190"/>
      <c r="D404" s="159" t="s">
        <v>191</v>
      </c>
      <c r="E404" s="191" t="s">
        <v>3</v>
      </c>
      <c r="F404" s="192" t="s">
        <v>1981</v>
      </c>
      <c r="H404" s="191" t="s">
        <v>3</v>
      </c>
      <c r="I404" s="193"/>
      <c r="L404" s="190"/>
      <c r="M404" s="194"/>
      <c r="N404" s="195"/>
      <c r="O404" s="195"/>
      <c r="P404" s="195"/>
      <c r="Q404" s="195"/>
      <c r="R404" s="195"/>
      <c r="S404" s="195"/>
      <c r="T404" s="196"/>
      <c r="AT404" s="191" t="s">
        <v>191</v>
      </c>
      <c r="AU404" s="191" t="s">
        <v>197</v>
      </c>
      <c r="AV404" s="15" t="s">
        <v>79</v>
      </c>
      <c r="AW404" s="15" t="s">
        <v>33</v>
      </c>
      <c r="AX404" s="15" t="s">
        <v>72</v>
      </c>
      <c r="AY404" s="191" t="s">
        <v>182</v>
      </c>
    </row>
    <row r="405" spans="2:51" s="13" customFormat="1" ht="12">
      <c r="B405" s="164"/>
      <c r="D405" s="159" t="s">
        <v>191</v>
      </c>
      <c r="E405" s="165" t="s">
        <v>3</v>
      </c>
      <c r="F405" s="166" t="s">
        <v>2074</v>
      </c>
      <c r="H405" s="167">
        <v>18.2</v>
      </c>
      <c r="I405" s="168"/>
      <c r="L405" s="164"/>
      <c r="M405" s="169"/>
      <c r="N405" s="170"/>
      <c r="O405" s="170"/>
      <c r="P405" s="170"/>
      <c r="Q405" s="170"/>
      <c r="R405" s="170"/>
      <c r="S405" s="170"/>
      <c r="T405" s="171"/>
      <c r="AT405" s="165" t="s">
        <v>191</v>
      </c>
      <c r="AU405" s="165" t="s">
        <v>197</v>
      </c>
      <c r="AV405" s="13" t="s">
        <v>81</v>
      </c>
      <c r="AW405" s="13" t="s">
        <v>33</v>
      </c>
      <c r="AX405" s="13" t="s">
        <v>72</v>
      </c>
      <c r="AY405" s="165" t="s">
        <v>182</v>
      </c>
    </row>
    <row r="406" spans="2:51" s="14" customFormat="1" ht="12">
      <c r="B406" s="172"/>
      <c r="D406" s="159" t="s">
        <v>191</v>
      </c>
      <c r="E406" s="173" t="s">
        <v>3</v>
      </c>
      <c r="F406" s="174" t="s">
        <v>211</v>
      </c>
      <c r="H406" s="175">
        <v>28.06</v>
      </c>
      <c r="I406" s="176"/>
      <c r="L406" s="172"/>
      <c r="M406" s="177"/>
      <c r="N406" s="178"/>
      <c r="O406" s="178"/>
      <c r="P406" s="178"/>
      <c r="Q406" s="178"/>
      <c r="R406" s="178"/>
      <c r="S406" s="178"/>
      <c r="T406" s="179"/>
      <c r="AT406" s="173" t="s">
        <v>191</v>
      </c>
      <c r="AU406" s="173" t="s">
        <v>197</v>
      </c>
      <c r="AV406" s="14" t="s">
        <v>189</v>
      </c>
      <c r="AW406" s="14" t="s">
        <v>33</v>
      </c>
      <c r="AX406" s="14" t="s">
        <v>79</v>
      </c>
      <c r="AY406" s="173" t="s">
        <v>182</v>
      </c>
    </row>
    <row r="407" spans="2:63" s="12" customFormat="1" ht="20.85" customHeight="1">
      <c r="B407" s="132"/>
      <c r="D407" s="133" t="s">
        <v>71</v>
      </c>
      <c r="E407" s="143" t="s">
        <v>206</v>
      </c>
      <c r="F407" s="143" t="s">
        <v>1522</v>
      </c>
      <c r="I407" s="135"/>
      <c r="J407" s="144">
        <f>BK407</f>
        <v>0</v>
      </c>
      <c r="L407" s="132"/>
      <c r="M407" s="137"/>
      <c r="N407" s="138"/>
      <c r="O407" s="138"/>
      <c r="P407" s="139">
        <f>SUM(P408:P455)</f>
        <v>0</v>
      </c>
      <c r="Q407" s="138"/>
      <c r="R407" s="139">
        <f>SUM(R408:R455)</f>
        <v>0.363</v>
      </c>
      <c r="S407" s="138"/>
      <c r="T407" s="140">
        <f>SUM(T408:T455)</f>
        <v>0</v>
      </c>
      <c r="AR407" s="133" t="s">
        <v>79</v>
      </c>
      <c r="AT407" s="141" t="s">
        <v>71</v>
      </c>
      <c r="AU407" s="141" t="s">
        <v>81</v>
      </c>
      <c r="AY407" s="133" t="s">
        <v>182</v>
      </c>
      <c r="BK407" s="142">
        <f>SUM(BK408:BK455)</f>
        <v>0</v>
      </c>
    </row>
    <row r="408" spans="1:65" s="2" customFormat="1" ht="22.8">
      <c r="A408" s="34"/>
      <c r="B408" s="145"/>
      <c r="C408" s="146" t="s">
        <v>514</v>
      </c>
      <c r="D408" s="146" t="s">
        <v>184</v>
      </c>
      <c r="E408" s="147" t="s">
        <v>2075</v>
      </c>
      <c r="F408" s="148" t="s">
        <v>2076</v>
      </c>
      <c r="G408" s="149" t="s">
        <v>113</v>
      </c>
      <c r="H408" s="150">
        <v>30</v>
      </c>
      <c r="I408" s="151"/>
      <c r="J408" s="152">
        <f>ROUND(I408*H408,2)</f>
        <v>0</v>
      </c>
      <c r="K408" s="148" t="s">
        <v>188</v>
      </c>
      <c r="L408" s="35"/>
      <c r="M408" s="153" t="s">
        <v>3</v>
      </c>
      <c r="N408" s="154" t="s">
        <v>43</v>
      </c>
      <c r="O408" s="55"/>
      <c r="P408" s="155">
        <f>O408*H408</f>
        <v>0</v>
      </c>
      <c r="Q408" s="155">
        <v>0</v>
      </c>
      <c r="R408" s="155">
        <f>Q408*H408</f>
        <v>0</v>
      </c>
      <c r="S408" s="155">
        <v>0</v>
      </c>
      <c r="T408" s="156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57" t="s">
        <v>189</v>
      </c>
      <c r="AT408" s="157" t="s">
        <v>184</v>
      </c>
      <c r="AU408" s="157" t="s">
        <v>197</v>
      </c>
      <c r="AY408" s="19" t="s">
        <v>182</v>
      </c>
      <c r="BE408" s="158">
        <f>IF(N408="základní",J408,0)</f>
        <v>0</v>
      </c>
      <c r="BF408" s="158">
        <f>IF(N408="snížená",J408,0)</f>
        <v>0</v>
      </c>
      <c r="BG408" s="158">
        <f>IF(N408="zákl. přenesená",J408,0)</f>
        <v>0</v>
      </c>
      <c r="BH408" s="158">
        <f>IF(N408="sníž. přenesená",J408,0)</f>
        <v>0</v>
      </c>
      <c r="BI408" s="158">
        <f>IF(N408="nulová",J408,0)</f>
        <v>0</v>
      </c>
      <c r="BJ408" s="19" t="s">
        <v>79</v>
      </c>
      <c r="BK408" s="158">
        <f>ROUND(I408*H408,2)</f>
        <v>0</v>
      </c>
      <c r="BL408" s="19" t="s">
        <v>189</v>
      </c>
      <c r="BM408" s="157" t="s">
        <v>2077</v>
      </c>
    </row>
    <row r="409" spans="1:47" s="2" customFormat="1" ht="12">
      <c r="A409" s="34"/>
      <c r="B409" s="35"/>
      <c r="C409" s="34"/>
      <c r="D409" s="159" t="s">
        <v>120</v>
      </c>
      <c r="E409" s="34"/>
      <c r="F409" s="160" t="s">
        <v>2076</v>
      </c>
      <c r="G409" s="34"/>
      <c r="H409" s="34"/>
      <c r="I409" s="161"/>
      <c r="J409" s="34"/>
      <c r="K409" s="34"/>
      <c r="L409" s="35"/>
      <c r="M409" s="162"/>
      <c r="N409" s="163"/>
      <c r="O409" s="55"/>
      <c r="P409" s="55"/>
      <c r="Q409" s="55"/>
      <c r="R409" s="55"/>
      <c r="S409" s="55"/>
      <c r="T409" s="56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T409" s="19" t="s">
        <v>120</v>
      </c>
      <c r="AU409" s="19" t="s">
        <v>197</v>
      </c>
    </row>
    <row r="410" spans="2:51" s="13" customFormat="1" ht="12">
      <c r="B410" s="164"/>
      <c r="D410" s="159" t="s">
        <v>191</v>
      </c>
      <c r="E410" s="165" t="s">
        <v>3</v>
      </c>
      <c r="F410" s="166" t="s">
        <v>1835</v>
      </c>
      <c r="H410" s="167">
        <v>30</v>
      </c>
      <c r="I410" s="168"/>
      <c r="L410" s="164"/>
      <c r="M410" s="169"/>
      <c r="N410" s="170"/>
      <c r="O410" s="170"/>
      <c r="P410" s="170"/>
      <c r="Q410" s="170"/>
      <c r="R410" s="170"/>
      <c r="S410" s="170"/>
      <c r="T410" s="171"/>
      <c r="AT410" s="165" t="s">
        <v>191</v>
      </c>
      <c r="AU410" s="165" t="s">
        <v>197</v>
      </c>
      <c r="AV410" s="13" t="s">
        <v>81</v>
      </c>
      <c r="AW410" s="13" t="s">
        <v>33</v>
      </c>
      <c r="AX410" s="13" t="s">
        <v>79</v>
      </c>
      <c r="AY410" s="165" t="s">
        <v>182</v>
      </c>
    </row>
    <row r="411" spans="1:65" s="2" customFormat="1" ht="22.8">
      <c r="A411" s="34"/>
      <c r="B411" s="145"/>
      <c r="C411" s="146" t="s">
        <v>519</v>
      </c>
      <c r="D411" s="146" t="s">
        <v>184</v>
      </c>
      <c r="E411" s="147" t="s">
        <v>2078</v>
      </c>
      <c r="F411" s="148" t="s">
        <v>2079</v>
      </c>
      <c r="G411" s="149" t="s">
        <v>113</v>
      </c>
      <c r="H411" s="150">
        <v>2.4</v>
      </c>
      <c r="I411" s="151"/>
      <c r="J411" s="152">
        <f>ROUND(I411*H411,2)</f>
        <v>0</v>
      </c>
      <c r="K411" s="148" t="s">
        <v>188</v>
      </c>
      <c r="L411" s="35"/>
      <c r="M411" s="153" t="s">
        <v>3</v>
      </c>
      <c r="N411" s="154" t="s">
        <v>43</v>
      </c>
      <c r="O411" s="55"/>
      <c r="P411" s="155">
        <f>O411*H411</f>
        <v>0</v>
      </c>
      <c r="Q411" s="155">
        <v>0</v>
      </c>
      <c r="R411" s="155">
        <f>Q411*H411</f>
        <v>0</v>
      </c>
      <c r="S411" s="155">
        <v>0</v>
      </c>
      <c r="T411" s="156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57" t="s">
        <v>189</v>
      </c>
      <c r="AT411" s="157" t="s">
        <v>184</v>
      </c>
      <c r="AU411" s="157" t="s">
        <v>197</v>
      </c>
      <c r="AY411" s="19" t="s">
        <v>182</v>
      </c>
      <c r="BE411" s="158">
        <f>IF(N411="základní",J411,0)</f>
        <v>0</v>
      </c>
      <c r="BF411" s="158">
        <f>IF(N411="snížená",J411,0)</f>
        <v>0</v>
      </c>
      <c r="BG411" s="158">
        <f>IF(N411="zákl. přenesená",J411,0)</f>
        <v>0</v>
      </c>
      <c r="BH411" s="158">
        <f>IF(N411="sníž. přenesená",J411,0)</f>
        <v>0</v>
      </c>
      <c r="BI411" s="158">
        <f>IF(N411="nulová",J411,0)</f>
        <v>0</v>
      </c>
      <c r="BJ411" s="19" t="s">
        <v>79</v>
      </c>
      <c r="BK411" s="158">
        <f>ROUND(I411*H411,2)</f>
        <v>0</v>
      </c>
      <c r="BL411" s="19" t="s">
        <v>189</v>
      </c>
      <c r="BM411" s="157" t="s">
        <v>2080</v>
      </c>
    </row>
    <row r="412" spans="1:47" s="2" customFormat="1" ht="12">
      <c r="A412" s="34"/>
      <c r="B412" s="35"/>
      <c r="C412" s="34"/>
      <c r="D412" s="159" t="s">
        <v>120</v>
      </c>
      <c r="E412" s="34"/>
      <c r="F412" s="160" t="s">
        <v>2079</v>
      </c>
      <c r="G412" s="34"/>
      <c r="H412" s="34"/>
      <c r="I412" s="161"/>
      <c r="J412" s="34"/>
      <c r="K412" s="34"/>
      <c r="L412" s="35"/>
      <c r="M412" s="162"/>
      <c r="N412" s="163"/>
      <c r="O412" s="55"/>
      <c r="P412" s="55"/>
      <c r="Q412" s="55"/>
      <c r="R412" s="55"/>
      <c r="S412" s="55"/>
      <c r="T412" s="56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T412" s="19" t="s">
        <v>120</v>
      </c>
      <c r="AU412" s="19" t="s">
        <v>197</v>
      </c>
    </row>
    <row r="413" spans="2:51" s="13" customFormat="1" ht="12">
      <c r="B413" s="164"/>
      <c r="D413" s="159" t="s">
        <v>191</v>
      </c>
      <c r="E413" s="165" t="s">
        <v>3</v>
      </c>
      <c r="F413" s="166" t="s">
        <v>1826</v>
      </c>
      <c r="H413" s="167">
        <v>2.4</v>
      </c>
      <c r="I413" s="168"/>
      <c r="L413" s="164"/>
      <c r="M413" s="169"/>
      <c r="N413" s="170"/>
      <c r="O413" s="170"/>
      <c r="P413" s="170"/>
      <c r="Q413" s="170"/>
      <c r="R413" s="170"/>
      <c r="S413" s="170"/>
      <c r="T413" s="171"/>
      <c r="AT413" s="165" t="s">
        <v>191</v>
      </c>
      <c r="AU413" s="165" t="s">
        <v>197</v>
      </c>
      <c r="AV413" s="13" t="s">
        <v>81</v>
      </c>
      <c r="AW413" s="13" t="s">
        <v>33</v>
      </c>
      <c r="AX413" s="13" t="s">
        <v>79</v>
      </c>
      <c r="AY413" s="165" t="s">
        <v>182</v>
      </c>
    </row>
    <row r="414" spans="1:65" s="2" customFormat="1" ht="22.8">
      <c r="A414" s="34"/>
      <c r="B414" s="145"/>
      <c r="C414" s="146" t="s">
        <v>524</v>
      </c>
      <c r="D414" s="146" t="s">
        <v>184</v>
      </c>
      <c r="E414" s="147" t="s">
        <v>2081</v>
      </c>
      <c r="F414" s="148" t="s">
        <v>2082</v>
      </c>
      <c r="G414" s="149" t="s">
        <v>113</v>
      </c>
      <c r="H414" s="150">
        <v>30</v>
      </c>
      <c r="I414" s="151"/>
      <c r="J414" s="152">
        <f>ROUND(I414*H414,2)</f>
        <v>0</v>
      </c>
      <c r="K414" s="148" t="s">
        <v>188</v>
      </c>
      <c r="L414" s="35"/>
      <c r="M414" s="153" t="s">
        <v>3</v>
      </c>
      <c r="N414" s="154" t="s">
        <v>43</v>
      </c>
      <c r="O414" s="55"/>
      <c r="P414" s="155">
        <f>O414*H414</f>
        <v>0</v>
      </c>
      <c r="Q414" s="155">
        <v>0</v>
      </c>
      <c r="R414" s="155">
        <f>Q414*H414</f>
        <v>0</v>
      </c>
      <c r="S414" s="155">
        <v>0</v>
      </c>
      <c r="T414" s="156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57" t="s">
        <v>189</v>
      </c>
      <c r="AT414" s="157" t="s">
        <v>184</v>
      </c>
      <c r="AU414" s="157" t="s">
        <v>197</v>
      </c>
      <c r="AY414" s="19" t="s">
        <v>182</v>
      </c>
      <c r="BE414" s="158">
        <f>IF(N414="základní",J414,0)</f>
        <v>0</v>
      </c>
      <c r="BF414" s="158">
        <f>IF(N414="snížená",J414,0)</f>
        <v>0</v>
      </c>
      <c r="BG414" s="158">
        <f>IF(N414="zákl. přenesená",J414,0)</f>
        <v>0</v>
      </c>
      <c r="BH414" s="158">
        <f>IF(N414="sníž. přenesená",J414,0)</f>
        <v>0</v>
      </c>
      <c r="BI414" s="158">
        <f>IF(N414="nulová",J414,0)</f>
        <v>0</v>
      </c>
      <c r="BJ414" s="19" t="s">
        <v>79</v>
      </c>
      <c r="BK414" s="158">
        <f>ROUND(I414*H414,2)</f>
        <v>0</v>
      </c>
      <c r="BL414" s="19" t="s">
        <v>189</v>
      </c>
      <c r="BM414" s="157" t="s">
        <v>2083</v>
      </c>
    </row>
    <row r="415" spans="1:47" s="2" customFormat="1" ht="12">
      <c r="A415" s="34"/>
      <c r="B415" s="35"/>
      <c r="C415" s="34"/>
      <c r="D415" s="159" t="s">
        <v>120</v>
      </c>
      <c r="E415" s="34"/>
      <c r="F415" s="160" t="s">
        <v>2082</v>
      </c>
      <c r="G415" s="34"/>
      <c r="H415" s="34"/>
      <c r="I415" s="161"/>
      <c r="J415" s="34"/>
      <c r="K415" s="34"/>
      <c r="L415" s="35"/>
      <c r="M415" s="162"/>
      <c r="N415" s="163"/>
      <c r="O415" s="55"/>
      <c r="P415" s="55"/>
      <c r="Q415" s="55"/>
      <c r="R415" s="55"/>
      <c r="S415" s="55"/>
      <c r="T415" s="56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9" t="s">
        <v>120</v>
      </c>
      <c r="AU415" s="19" t="s">
        <v>197</v>
      </c>
    </row>
    <row r="416" spans="2:51" s="13" customFormat="1" ht="12">
      <c r="B416" s="164"/>
      <c r="D416" s="159" t="s">
        <v>191</v>
      </c>
      <c r="E416" s="165" t="s">
        <v>3</v>
      </c>
      <c r="F416" s="166" t="s">
        <v>1835</v>
      </c>
      <c r="H416" s="167">
        <v>30</v>
      </c>
      <c r="I416" s="168"/>
      <c r="L416" s="164"/>
      <c r="M416" s="169"/>
      <c r="N416" s="170"/>
      <c r="O416" s="170"/>
      <c r="P416" s="170"/>
      <c r="Q416" s="170"/>
      <c r="R416" s="170"/>
      <c r="S416" s="170"/>
      <c r="T416" s="171"/>
      <c r="AT416" s="165" t="s">
        <v>191</v>
      </c>
      <c r="AU416" s="165" t="s">
        <v>197</v>
      </c>
      <c r="AV416" s="13" t="s">
        <v>81</v>
      </c>
      <c r="AW416" s="13" t="s">
        <v>33</v>
      </c>
      <c r="AX416" s="13" t="s">
        <v>79</v>
      </c>
      <c r="AY416" s="165" t="s">
        <v>182</v>
      </c>
    </row>
    <row r="417" spans="1:65" s="2" customFormat="1" ht="16.5" customHeight="1">
      <c r="A417" s="34"/>
      <c r="B417" s="145"/>
      <c r="C417" s="146" t="s">
        <v>529</v>
      </c>
      <c r="D417" s="146" t="s">
        <v>184</v>
      </c>
      <c r="E417" s="147" t="s">
        <v>2084</v>
      </c>
      <c r="F417" s="148" t="s">
        <v>2085</v>
      </c>
      <c r="G417" s="149" t="s">
        <v>113</v>
      </c>
      <c r="H417" s="150">
        <v>34.8</v>
      </c>
      <c r="I417" s="151"/>
      <c r="J417" s="152">
        <f>ROUND(I417*H417,2)</f>
        <v>0</v>
      </c>
      <c r="K417" s="148" t="s">
        <v>188</v>
      </c>
      <c r="L417" s="35"/>
      <c r="M417" s="153" t="s">
        <v>3</v>
      </c>
      <c r="N417" s="154" t="s">
        <v>43</v>
      </c>
      <c r="O417" s="55"/>
      <c r="P417" s="155">
        <f>O417*H417</f>
        <v>0</v>
      </c>
      <c r="Q417" s="155">
        <v>0</v>
      </c>
      <c r="R417" s="155">
        <f>Q417*H417</f>
        <v>0</v>
      </c>
      <c r="S417" s="155">
        <v>0</v>
      </c>
      <c r="T417" s="156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57" t="s">
        <v>189</v>
      </c>
      <c r="AT417" s="157" t="s">
        <v>184</v>
      </c>
      <c r="AU417" s="157" t="s">
        <v>197</v>
      </c>
      <c r="AY417" s="19" t="s">
        <v>182</v>
      </c>
      <c r="BE417" s="158">
        <f>IF(N417="základní",J417,0)</f>
        <v>0</v>
      </c>
      <c r="BF417" s="158">
        <f>IF(N417="snížená",J417,0)</f>
        <v>0</v>
      </c>
      <c r="BG417" s="158">
        <f>IF(N417="zákl. přenesená",J417,0)</f>
        <v>0</v>
      </c>
      <c r="BH417" s="158">
        <f>IF(N417="sníž. přenesená",J417,0)</f>
        <v>0</v>
      </c>
      <c r="BI417" s="158">
        <f>IF(N417="nulová",J417,0)</f>
        <v>0</v>
      </c>
      <c r="BJ417" s="19" t="s">
        <v>79</v>
      </c>
      <c r="BK417" s="158">
        <f>ROUND(I417*H417,2)</f>
        <v>0</v>
      </c>
      <c r="BL417" s="19" t="s">
        <v>189</v>
      </c>
      <c r="BM417" s="157" t="s">
        <v>2086</v>
      </c>
    </row>
    <row r="418" spans="1:47" s="2" customFormat="1" ht="12">
      <c r="A418" s="34"/>
      <c r="B418" s="35"/>
      <c r="C418" s="34"/>
      <c r="D418" s="159" t="s">
        <v>120</v>
      </c>
      <c r="E418" s="34"/>
      <c r="F418" s="160" t="s">
        <v>2085</v>
      </c>
      <c r="G418" s="34"/>
      <c r="H418" s="34"/>
      <c r="I418" s="161"/>
      <c r="J418" s="34"/>
      <c r="K418" s="34"/>
      <c r="L418" s="35"/>
      <c r="M418" s="162"/>
      <c r="N418" s="163"/>
      <c r="O418" s="55"/>
      <c r="P418" s="55"/>
      <c r="Q418" s="55"/>
      <c r="R418" s="55"/>
      <c r="S418" s="55"/>
      <c r="T418" s="56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9" t="s">
        <v>120</v>
      </c>
      <c r="AU418" s="19" t="s">
        <v>197</v>
      </c>
    </row>
    <row r="419" spans="2:51" s="15" customFormat="1" ht="12">
      <c r="B419" s="190"/>
      <c r="D419" s="159" t="s">
        <v>191</v>
      </c>
      <c r="E419" s="191" t="s">
        <v>3</v>
      </c>
      <c r="F419" s="192" t="s">
        <v>2087</v>
      </c>
      <c r="H419" s="191" t="s">
        <v>3</v>
      </c>
      <c r="I419" s="193"/>
      <c r="L419" s="190"/>
      <c r="M419" s="194"/>
      <c r="N419" s="195"/>
      <c r="O419" s="195"/>
      <c r="P419" s="195"/>
      <c r="Q419" s="195"/>
      <c r="R419" s="195"/>
      <c r="S419" s="195"/>
      <c r="T419" s="196"/>
      <c r="AT419" s="191" t="s">
        <v>191</v>
      </c>
      <c r="AU419" s="191" t="s">
        <v>197</v>
      </c>
      <c r="AV419" s="15" t="s">
        <v>79</v>
      </c>
      <c r="AW419" s="15" t="s">
        <v>33</v>
      </c>
      <c r="AX419" s="15" t="s">
        <v>72</v>
      </c>
      <c r="AY419" s="191" t="s">
        <v>182</v>
      </c>
    </row>
    <row r="420" spans="2:51" s="13" customFormat="1" ht="12">
      <c r="B420" s="164"/>
      <c r="D420" s="159" t="s">
        <v>191</v>
      </c>
      <c r="E420" s="165" t="s">
        <v>3</v>
      </c>
      <c r="F420" s="166" t="s">
        <v>2088</v>
      </c>
      <c r="H420" s="167">
        <v>34.8</v>
      </c>
      <c r="I420" s="168"/>
      <c r="L420" s="164"/>
      <c r="M420" s="169"/>
      <c r="N420" s="170"/>
      <c r="O420" s="170"/>
      <c r="P420" s="170"/>
      <c r="Q420" s="170"/>
      <c r="R420" s="170"/>
      <c r="S420" s="170"/>
      <c r="T420" s="171"/>
      <c r="AT420" s="165" t="s">
        <v>191</v>
      </c>
      <c r="AU420" s="165" t="s">
        <v>197</v>
      </c>
      <c r="AV420" s="13" t="s">
        <v>81</v>
      </c>
      <c r="AW420" s="13" t="s">
        <v>33</v>
      </c>
      <c r="AX420" s="13" t="s">
        <v>72</v>
      </c>
      <c r="AY420" s="165" t="s">
        <v>182</v>
      </c>
    </row>
    <row r="421" spans="2:51" s="14" customFormat="1" ht="12">
      <c r="B421" s="172"/>
      <c r="D421" s="159" t="s">
        <v>191</v>
      </c>
      <c r="E421" s="173" t="s">
        <v>1738</v>
      </c>
      <c r="F421" s="174" t="s">
        <v>211</v>
      </c>
      <c r="H421" s="175">
        <v>34.8</v>
      </c>
      <c r="I421" s="176"/>
      <c r="L421" s="172"/>
      <c r="M421" s="177"/>
      <c r="N421" s="178"/>
      <c r="O421" s="178"/>
      <c r="P421" s="178"/>
      <c r="Q421" s="178"/>
      <c r="R421" s="178"/>
      <c r="S421" s="178"/>
      <c r="T421" s="179"/>
      <c r="AT421" s="173" t="s">
        <v>191</v>
      </c>
      <c r="AU421" s="173" t="s">
        <v>197</v>
      </c>
      <c r="AV421" s="14" t="s">
        <v>189</v>
      </c>
      <c r="AW421" s="14" t="s">
        <v>33</v>
      </c>
      <c r="AX421" s="14" t="s">
        <v>79</v>
      </c>
      <c r="AY421" s="173" t="s">
        <v>182</v>
      </c>
    </row>
    <row r="422" spans="1:65" s="2" customFormat="1" ht="16.5" customHeight="1">
      <c r="A422" s="34"/>
      <c r="B422" s="145"/>
      <c r="C422" s="146" t="s">
        <v>534</v>
      </c>
      <c r="D422" s="146" t="s">
        <v>184</v>
      </c>
      <c r="E422" s="147" t="s">
        <v>2089</v>
      </c>
      <c r="F422" s="148" t="s">
        <v>2090</v>
      </c>
      <c r="G422" s="149" t="s">
        <v>113</v>
      </c>
      <c r="H422" s="150">
        <v>789.6</v>
      </c>
      <c r="I422" s="151"/>
      <c r="J422" s="152">
        <f>ROUND(I422*H422,2)</f>
        <v>0</v>
      </c>
      <c r="K422" s="148" t="s">
        <v>188</v>
      </c>
      <c r="L422" s="35"/>
      <c r="M422" s="153" t="s">
        <v>3</v>
      </c>
      <c r="N422" s="154" t="s">
        <v>43</v>
      </c>
      <c r="O422" s="55"/>
      <c r="P422" s="155">
        <f>O422*H422</f>
        <v>0</v>
      </c>
      <c r="Q422" s="155">
        <v>0</v>
      </c>
      <c r="R422" s="155">
        <f>Q422*H422</f>
        <v>0</v>
      </c>
      <c r="S422" s="155">
        <v>0</v>
      </c>
      <c r="T422" s="156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57" t="s">
        <v>189</v>
      </c>
      <c r="AT422" s="157" t="s">
        <v>184</v>
      </c>
      <c r="AU422" s="157" t="s">
        <v>197</v>
      </c>
      <c r="AY422" s="19" t="s">
        <v>182</v>
      </c>
      <c r="BE422" s="158">
        <f>IF(N422="základní",J422,0)</f>
        <v>0</v>
      </c>
      <c r="BF422" s="158">
        <f>IF(N422="snížená",J422,0)</f>
        <v>0</v>
      </c>
      <c r="BG422" s="158">
        <f>IF(N422="zákl. přenesená",J422,0)</f>
        <v>0</v>
      </c>
      <c r="BH422" s="158">
        <f>IF(N422="sníž. přenesená",J422,0)</f>
        <v>0</v>
      </c>
      <c r="BI422" s="158">
        <f>IF(N422="nulová",J422,0)</f>
        <v>0</v>
      </c>
      <c r="BJ422" s="19" t="s">
        <v>79</v>
      </c>
      <c r="BK422" s="158">
        <f>ROUND(I422*H422,2)</f>
        <v>0</v>
      </c>
      <c r="BL422" s="19" t="s">
        <v>189</v>
      </c>
      <c r="BM422" s="157" t="s">
        <v>2091</v>
      </c>
    </row>
    <row r="423" spans="1:47" s="2" customFormat="1" ht="12">
      <c r="A423" s="34"/>
      <c r="B423" s="35"/>
      <c r="C423" s="34"/>
      <c r="D423" s="159" t="s">
        <v>120</v>
      </c>
      <c r="E423" s="34"/>
      <c r="F423" s="160" t="s">
        <v>2090</v>
      </c>
      <c r="G423" s="34"/>
      <c r="H423" s="34"/>
      <c r="I423" s="161"/>
      <c r="J423" s="34"/>
      <c r="K423" s="34"/>
      <c r="L423" s="35"/>
      <c r="M423" s="162"/>
      <c r="N423" s="163"/>
      <c r="O423" s="55"/>
      <c r="P423" s="55"/>
      <c r="Q423" s="55"/>
      <c r="R423" s="55"/>
      <c r="S423" s="55"/>
      <c r="T423" s="56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9" t="s">
        <v>120</v>
      </c>
      <c r="AU423" s="19" t="s">
        <v>197</v>
      </c>
    </row>
    <row r="424" spans="2:51" s="13" customFormat="1" ht="12">
      <c r="B424" s="164"/>
      <c r="D424" s="159" t="s">
        <v>191</v>
      </c>
      <c r="E424" s="165" t="s">
        <v>3</v>
      </c>
      <c r="F424" s="166" t="s">
        <v>1830</v>
      </c>
      <c r="H424" s="167">
        <v>789.6</v>
      </c>
      <c r="I424" s="168"/>
      <c r="L424" s="164"/>
      <c r="M424" s="169"/>
      <c r="N424" s="170"/>
      <c r="O424" s="170"/>
      <c r="P424" s="170"/>
      <c r="Q424" s="170"/>
      <c r="R424" s="170"/>
      <c r="S424" s="170"/>
      <c r="T424" s="171"/>
      <c r="AT424" s="165" t="s">
        <v>191</v>
      </c>
      <c r="AU424" s="165" t="s">
        <v>197</v>
      </c>
      <c r="AV424" s="13" t="s">
        <v>81</v>
      </c>
      <c r="AW424" s="13" t="s">
        <v>33</v>
      </c>
      <c r="AX424" s="13" t="s">
        <v>79</v>
      </c>
      <c r="AY424" s="165" t="s">
        <v>182</v>
      </c>
    </row>
    <row r="425" spans="1:65" s="2" customFormat="1" ht="22.8">
      <c r="A425" s="34"/>
      <c r="B425" s="145"/>
      <c r="C425" s="146" t="s">
        <v>539</v>
      </c>
      <c r="D425" s="146" t="s">
        <v>184</v>
      </c>
      <c r="E425" s="147" t="s">
        <v>2092</v>
      </c>
      <c r="F425" s="148" t="s">
        <v>2093</v>
      </c>
      <c r="G425" s="149" t="s">
        <v>113</v>
      </c>
      <c r="H425" s="150">
        <v>789.6</v>
      </c>
      <c r="I425" s="151"/>
      <c r="J425" s="152">
        <f>ROUND(I425*H425,2)</f>
        <v>0</v>
      </c>
      <c r="K425" s="148" t="s">
        <v>188</v>
      </c>
      <c r="L425" s="35"/>
      <c r="M425" s="153" t="s">
        <v>3</v>
      </c>
      <c r="N425" s="154" t="s">
        <v>43</v>
      </c>
      <c r="O425" s="55"/>
      <c r="P425" s="155">
        <f>O425*H425</f>
        <v>0</v>
      </c>
      <c r="Q425" s="155">
        <v>0</v>
      </c>
      <c r="R425" s="155">
        <f>Q425*H425</f>
        <v>0</v>
      </c>
      <c r="S425" s="155">
        <v>0</v>
      </c>
      <c r="T425" s="156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57" t="s">
        <v>189</v>
      </c>
      <c r="AT425" s="157" t="s">
        <v>184</v>
      </c>
      <c r="AU425" s="157" t="s">
        <v>197</v>
      </c>
      <c r="AY425" s="19" t="s">
        <v>182</v>
      </c>
      <c r="BE425" s="158">
        <f>IF(N425="základní",J425,0)</f>
        <v>0</v>
      </c>
      <c r="BF425" s="158">
        <f>IF(N425="snížená",J425,0)</f>
        <v>0</v>
      </c>
      <c r="BG425" s="158">
        <f>IF(N425="zákl. přenesená",J425,0)</f>
        <v>0</v>
      </c>
      <c r="BH425" s="158">
        <f>IF(N425="sníž. přenesená",J425,0)</f>
        <v>0</v>
      </c>
      <c r="BI425" s="158">
        <f>IF(N425="nulová",J425,0)</f>
        <v>0</v>
      </c>
      <c r="BJ425" s="19" t="s">
        <v>79</v>
      </c>
      <c r="BK425" s="158">
        <f>ROUND(I425*H425,2)</f>
        <v>0</v>
      </c>
      <c r="BL425" s="19" t="s">
        <v>189</v>
      </c>
      <c r="BM425" s="157" t="s">
        <v>2094</v>
      </c>
    </row>
    <row r="426" spans="1:47" s="2" customFormat="1" ht="12">
      <c r="A426" s="34"/>
      <c r="B426" s="35"/>
      <c r="C426" s="34"/>
      <c r="D426" s="159" t="s">
        <v>120</v>
      </c>
      <c r="E426" s="34"/>
      <c r="F426" s="160" t="s">
        <v>2093</v>
      </c>
      <c r="G426" s="34"/>
      <c r="H426" s="34"/>
      <c r="I426" s="161"/>
      <c r="J426" s="34"/>
      <c r="K426" s="34"/>
      <c r="L426" s="35"/>
      <c r="M426" s="162"/>
      <c r="N426" s="163"/>
      <c r="O426" s="55"/>
      <c r="P426" s="55"/>
      <c r="Q426" s="55"/>
      <c r="R426" s="55"/>
      <c r="S426" s="55"/>
      <c r="T426" s="56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T426" s="19" t="s">
        <v>120</v>
      </c>
      <c r="AU426" s="19" t="s">
        <v>197</v>
      </c>
    </row>
    <row r="427" spans="2:51" s="13" customFormat="1" ht="12">
      <c r="B427" s="164"/>
      <c r="D427" s="159" t="s">
        <v>191</v>
      </c>
      <c r="E427" s="165" t="s">
        <v>3</v>
      </c>
      <c r="F427" s="166" t="s">
        <v>1830</v>
      </c>
      <c r="H427" s="167">
        <v>789.6</v>
      </c>
      <c r="I427" s="168"/>
      <c r="L427" s="164"/>
      <c r="M427" s="169"/>
      <c r="N427" s="170"/>
      <c r="O427" s="170"/>
      <c r="P427" s="170"/>
      <c r="Q427" s="170"/>
      <c r="R427" s="170"/>
      <c r="S427" s="170"/>
      <c r="T427" s="171"/>
      <c r="AT427" s="165" t="s">
        <v>191</v>
      </c>
      <c r="AU427" s="165" t="s">
        <v>197</v>
      </c>
      <c r="AV427" s="13" t="s">
        <v>81</v>
      </c>
      <c r="AW427" s="13" t="s">
        <v>33</v>
      </c>
      <c r="AX427" s="13" t="s">
        <v>79</v>
      </c>
      <c r="AY427" s="165" t="s">
        <v>182</v>
      </c>
    </row>
    <row r="428" spans="1:65" s="2" customFormat="1" ht="22.8">
      <c r="A428" s="34"/>
      <c r="B428" s="145"/>
      <c r="C428" s="146" t="s">
        <v>543</v>
      </c>
      <c r="D428" s="146" t="s">
        <v>184</v>
      </c>
      <c r="E428" s="147" t="s">
        <v>2095</v>
      </c>
      <c r="F428" s="148" t="s">
        <v>2096</v>
      </c>
      <c r="G428" s="149" t="s">
        <v>113</v>
      </c>
      <c r="H428" s="150">
        <v>789.6</v>
      </c>
      <c r="I428" s="151"/>
      <c r="J428" s="152">
        <f>ROUND(I428*H428,2)</f>
        <v>0</v>
      </c>
      <c r="K428" s="148" t="s">
        <v>188</v>
      </c>
      <c r="L428" s="35"/>
      <c r="M428" s="153" t="s">
        <v>3</v>
      </c>
      <c r="N428" s="154" t="s">
        <v>43</v>
      </c>
      <c r="O428" s="55"/>
      <c r="P428" s="155">
        <f>O428*H428</f>
        <v>0</v>
      </c>
      <c r="Q428" s="155">
        <v>0</v>
      </c>
      <c r="R428" s="155">
        <f>Q428*H428</f>
        <v>0</v>
      </c>
      <c r="S428" s="155">
        <v>0</v>
      </c>
      <c r="T428" s="156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57" t="s">
        <v>189</v>
      </c>
      <c r="AT428" s="157" t="s">
        <v>184</v>
      </c>
      <c r="AU428" s="157" t="s">
        <v>197</v>
      </c>
      <c r="AY428" s="19" t="s">
        <v>182</v>
      </c>
      <c r="BE428" s="158">
        <f>IF(N428="základní",J428,0)</f>
        <v>0</v>
      </c>
      <c r="BF428" s="158">
        <f>IF(N428="snížená",J428,0)</f>
        <v>0</v>
      </c>
      <c r="BG428" s="158">
        <f>IF(N428="zákl. přenesená",J428,0)</f>
        <v>0</v>
      </c>
      <c r="BH428" s="158">
        <f>IF(N428="sníž. přenesená",J428,0)</f>
        <v>0</v>
      </c>
      <c r="BI428" s="158">
        <f>IF(N428="nulová",J428,0)</f>
        <v>0</v>
      </c>
      <c r="BJ428" s="19" t="s">
        <v>79</v>
      </c>
      <c r="BK428" s="158">
        <f>ROUND(I428*H428,2)</f>
        <v>0</v>
      </c>
      <c r="BL428" s="19" t="s">
        <v>189</v>
      </c>
      <c r="BM428" s="157" t="s">
        <v>2097</v>
      </c>
    </row>
    <row r="429" spans="1:47" s="2" customFormat="1" ht="19.2">
      <c r="A429" s="34"/>
      <c r="B429" s="35"/>
      <c r="C429" s="34"/>
      <c r="D429" s="159" t="s">
        <v>120</v>
      </c>
      <c r="E429" s="34"/>
      <c r="F429" s="160" t="s">
        <v>2096</v>
      </c>
      <c r="G429" s="34"/>
      <c r="H429" s="34"/>
      <c r="I429" s="161"/>
      <c r="J429" s="34"/>
      <c r="K429" s="34"/>
      <c r="L429" s="35"/>
      <c r="M429" s="162"/>
      <c r="N429" s="163"/>
      <c r="O429" s="55"/>
      <c r="P429" s="55"/>
      <c r="Q429" s="55"/>
      <c r="R429" s="55"/>
      <c r="S429" s="55"/>
      <c r="T429" s="56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9" t="s">
        <v>120</v>
      </c>
      <c r="AU429" s="19" t="s">
        <v>197</v>
      </c>
    </row>
    <row r="430" spans="2:51" s="13" customFormat="1" ht="12">
      <c r="B430" s="164"/>
      <c r="D430" s="159" t="s">
        <v>191</v>
      </c>
      <c r="E430" s="165" t="s">
        <v>3</v>
      </c>
      <c r="F430" s="166" t="s">
        <v>1830</v>
      </c>
      <c r="H430" s="167">
        <v>789.6</v>
      </c>
      <c r="I430" s="168"/>
      <c r="L430" s="164"/>
      <c r="M430" s="169"/>
      <c r="N430" s="170"/>
      <c r="O430" s="170"/>
      <c r="P430" s="170"/>
      <c r="Q430" s="170"/>
      <c r="R430" s="170"/>
      <c r="S430" s="170"/>
      <c r="T430" s="171"/>
      <c r="AT430" s="165" t="s">
        <v>191</v>
      </c>
      <c r="AU430" s="165" t="s">
        <v>197</v>
      </c>
      <c r="AV430" s="13" t="s">
        <v>81</v>
      </c>
      <c r="AW430" s="13" t="s">
        <v>33</v>
      </c>
      <c r="AX430" s="13" t="s">
        <v>79</v>
      </c>
      <c r="AY430" s="165" t="s">
        <v>182</v>
      </c>
    </row>
    <row r="431" spans="1:65" s="2" customFormat="1" ht="22.8">
      <c r="A431" s="34"/>
      <c r="B431" s="145"/>
      <c r="C431" s="146" t="s">
        <v>548</v>
      </c>
      <c r="D431" s="146" t="s">
        <v>184</v>
      </c>
      <c r="E431" s="147" t="s">
        <v>2098</v>
      </c>
      <c r="F431" s="148" t="s">
        <v>2099</v>
      </c>
      <c r="G431" s="149" t="s">
        <v>113</v>
      </c>
      <c r="H431" s="150">
        <v>45</v>
      </c>
      <c r="I431" s="151"/>
      <c r="J431" s="152">
        <f>ROUND(I431*H431,2)</f>
        <v>0</v>
      </c>
      <c r="K431" s="148" t="s">
        <v>188</v>
      </c>
      <c r="L431" s="35"/>
      <c r="M431" s="153" t="s">
        <v>3</v>
      </c>
      <c r="N431" s="154" t="s">
        <v>43</v>
      </c>
      <c r="O431" s="55"/>
      <c r="P431" s="155">
        <f>O431*H431</f>
        <v>0</v>
      </c>
      <c r="Q431" s="155">
        <v>0</v>
      </c>
      <c r="R431" s="155">
        <f>Q431*H431</f>
        <v>0</v>
      </c>
      <c r="S431" s="155">
        <v>0</v>
      </c>
      <c r="T431" s="156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57" t="s">
        <v>189</v>
      </c>
      <c r="AT431" s="157" t="s">
        <v>184</v>
      </c>
      <c r="AU431" s="157" t="s">
        <v>197</v>
      </c>
      <c r="AY431" s="19" t="s">
        <v>182</v>
      </c>
      <c r="BE431" s="158">
        <f>IF(N431="základní",J431,0)</f>
        <v>0</v>
      </c>
      <c r="BF431" s="158">
        <f>IF(N431="snížená",J431,0)</f>
        <v>0</v>
      </c>
      <c r="BG431" s="158">
        <f>IF(N431="zákl. přenesená",J431,0)</f>
        <v>0</v>
      </c>
      <c r="BH431" s="158">
        <f>IF(N431="sníž. přenesená",J431,0)</f>
        <v>0</v>
      </c>
      <c r="BI431" s="158">
        <f>IF(N431="nulová",J431,0)</f>
        <v>0</v>
      </c>
      <c r="BJ431" s="19" t="s">
        <v>79</v>
      </c>
      <c r="BK431" s="158">
        <f>ROUND(I431*H431,2)</f>
        <v>0</v>
      </c>
      <c r="BL431" s="19" t="s">
        <v>189</v>
      </c>
      <c r="BM431" s="157" t="s">
        <v>2100</v>
      </c>
    </row>
    <row r="432" spans="1:47" s="2" customFormat="1" ht="19.2">
      <c r="A432" s="34"/>
      <c r="B432" s="35"/>
      <c r="C432" s="34"/>
      <c r="D432" s="159" t="s">
        <v>120</v>
      </c>
      <c r="E432" s="34"/>
      <c r="F432" s="160" t="s">
        <v>2099</v>
      </c>
      <c r="G432" s="34"/>
      <c r="H432" s="34"/>
      <c r="I432" s="161"/>
      <c r="J432" s="34"/>
      <c r="K432" s="34"/>
      <c r="L432" s="35"/>
      <c r="M432" s="162"/>
      <c r="N432" s="163"/>
      <c r="O432" s="55"/>
      <c r="P432" s="55"/>
      <c r="Q432" s="55"/>
      <c r="R432" s="55"/>
      <c r="S432" s="55"/>
      <c r="T432" s="56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T432" s="19" t="s">
        <v>120</v>
      </c>
      <c r="AU432" s="19" t="s">
        <v>197</v>
      </c>
    </row>
    <row r="433" spans="2:51" s="13" customFormat="1" ht="12">
      <c r="B433" s="164"/>
      <c r="D433" s="159" t="s">
        <v>191</v>
      </c>
      <c r="E433" s="165" t="s">
        <v>3</v>
      </c>
      <c r="F433" s="166" t="s">
        <v>1850</v>
      </c>
      <c r="H433" s="167">
        <v>45</v>
      </c>
      <c r="I433" s="168"/>
      <c r="L433" s="164"/>
      <c r="M433" s="169"/>
      <c r="N433" s="170"/>
      <c r="O433" s="170"/>
      <c r="P433" s="170"/>
      <c r="Q433" s="170"/>
      <c r="R433" s="170"/>
      <c r="S433" s="170"/>
      <c r="T433" s="171"/>
      <c r="AT433" s="165" t="s">
        <v>191</v>
      </c>
      <c r="AU433" s="165" t="s">
        <v>197</v>
      </c>
      <c r="AV433" s="13" t="s">
        <v>81</v>
      </c>
      <c r="AW433" s="13" t="s">
        <v>33</v>
      </c>
      <c r="AX433" s="13" t="s">
        <v>79</v>
      </c>
      <c r="AY433" s="165" t="s">
        <v>182</v>
      </c>
    </row>
    <row r="434" spans="1:65" s="2" customFormat="1" ht="16.5" customHeight="1">
      <c r="A434" s="34"/>
      <c r="B434" s="145"/>
      <c r="C434" s="146" t="s">
        <v>554</v>
      </c>
      <c r="D434" s="146" t="s">
        <v>184</v>
      </c>
      <c r="E434" s="147" t="s">
        <v>2101</v>
      </c>
      <c r="F434" s="148" t="s">
        <v>2102</v>
      </c>
      <c r="G434" s="149" t="s">
        <v>113</v>
      </c>
      <c r="H434" s="150">
        <v>3466.6</v>
      </c>
      <c r="I434" s="151"/>
      <c r="J434" s="152">
        <f>ROUND(I434*H434,2)</f>
        <v>0</v>
      </c>
      <c r="K434" s="148" t="s">
        <v>188</v>
      </c>
      <c r="L434" s="35"/>
      <c r="M434" s="153" t="s">
        <v>3</v>
      </c>
      <c r="N434" s="154" t="s">
        <v>43</v>
      </c>
      <c r="O434" s="55"/>
      <c r="P434" s="155">
        <f>O434*H434</f>
        <v>0</v>
      </c>
      <c r="Q434" s="155">
        <v>0</v>
      </c>
      <c r="R434" s="155">
        <f>Q434*H434</f>
        <v>0</v>
      </c>
      <c r="S434" s="155">
        <v>0</v>
      </c>
      <c r="T434" s="156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57" t="s">
        <v>189</v>
      </c>
      <c r="AT434" s="157" t="s">
        <v>184</v>
      </c>
      <c r="AU434" s="157" t="s">
        <v>197</v>
      </c>
      <c r="AY434" s="19" t="s">
        <v>182</v>
      </c>
      <c r="BE434" s="158">
        <f>IF(N434="základní",J434,0)</f>
        <v>0</v>
      </c>
      <c r="BF434" s="158">
        <f>IF(N434="snížená",J434,0)</f>
        <v>0</v>
      </c>
      <c r="BG434" s="158">
        <f>IF(N434="zákl. přenesená",J434,0)</f>
        <v>0</v>
      </c>
      <c r="BH434" s="158">
        <f>IF(N434="sníž. přenesená",J434,0)</f>
        <v>0</v>
      </c>
      <c r="BI434" s="158">
        <f>IF(N434="nulová",J434,0)</f>
        <v>0</v>
      </c>
      <c r="BJ434" s="19" t="s">
        <v>79</v>
      </c>
      <c r="BK434" s="158">
        <f>ROUND(I434*H434,2)</f>
        <v>0</v>
      </c>
      <c r="BL434" s="19" t="s">
        <v>189</v>
      </c>
      <c r="BM434" s="157" t="s">
        <v>2103</v>
      </c>
    </row>
    <row r="435" spans="1:47" s="2" customFormat="1" ht="12">
      <c r="A435" s="34"/>
      <c r="B435" s="35"/>
      <c r="C435" s="34"/>
      <c r="D435" s="159" t="s">
        <v>120</v>
      </c>
      <c r="E435" s="34"/>
      <c r="F435" s="160" t="s">
        <v>2102</v>
      </c>
      <c r="G435" s="34"/>
      <c r="H435" s="34"/>
      <c r="I435" s="161"/>
      <c r="J435" s="34"/>
      <c r="K435" s="34"/>
      <c r="L435" s="35"/>
      <c r="M435" s="162"/>
      <c r="N435" s="163"/>
      <c r="O435" s="55"/>
      <c r="P435" s="55"/>
      <c r="Q435" s="55"/>
      <c r="R435" s="55"/>
      <c r="S435" s="55"/>
      <c r="T435" s="56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T435" s="19" t="s">
        <v>120</v>
      </c>
      <c r="AU435" s="19" t="s">
        <v>197</v>
      </c>
    </row>
    <row r="436" spans="2:51" s="13" customFormat="1" ht="12">
      <c r="B436" s="164"/>
      <c r="D436" s="159" t="s">
        <v>191</v>
      </c>
      <c r="E436" s="165" t="s">
        <v>3</v>
      </c>
      <c r="F436" s="166" t="s">
        <v>1849</v>
      </c>
      <c r="H436" s="167">
        <v>2303</v>
      </c>
      <c r="I436" s="168"/>
      <c r="L436" s="164"/>
      <c r="M436" s="169"/>
      <c r="N436" s="170"/>
      <c r="O436" s="170"/>
      <c r="P436" s="170"/>
      <c r="Q436" s="170"/>
      <c r="R436" s="170"/>
      <c r="S436" s="170"/>
      <c r="T436" s="171"/>
      <c r="AT436" s="165" t="s">
        <v>191</v>
      </c>
      <c r="AU436" s="165" t="s">
        <v>197</v>
      </c>
      <c r="AV436" s="13" t="s">
        <v>81</v>
      </c>
      <c r="AW436" s="13" t="s">
        <v>33</v>
      </c>
      <c r="AX436" s="13" t="s">
        <v>72</v>
      </c>
      <c r="AY436" s="165" t="s">
        <v>182</v>
      </c>
    </row>
    <row r="437" spans="2:51" s="13" customFormat="1" ht="12">
      <c r="B437" s="164"/>
      <c r="D437" s="159" t="s">
        <v>191</v>
      </c>
      <c r="E437" s="165" t="s">
        <v>3</v>
      </c>
      <c r="F437" s="166" t="s">
        <v>1834</v>
      </c>
      <c r="H437" s="167">
        <v>1118.6</v>
      </c>
      <c r="I437" s="168"/>
      <c r="L437" s="164"/>
      <c r="M437" s="169"/>
      <c r="N437" s="170"/>
      <c r="O437" s="170"/>
      <c r="P437" s="170"/>
      <c r="Q437" s="170"/>
      <c r="R437" s="170"/>
      <c r="S437" s="170"/>
      <c r="T437" s="171"/>
      <c r="AT437" s="165" t="s">
        <v>191</v>
      </c>
      <c r="AU437" s="165" t="s">
        <v>197</v>
      </c>
      <c r="AV437" s="13" t="s">
        <v>81</v>
      </c>
      <c r="AW437" s="13" t="s">
        <v>33</v>
      </c>
      <c r="AX437" s="13" t="s">
        <v>72</v>
      </c>
      <c r="AY437" s="165" t="s">
        <v>182</v>
      </c>
    </row>
    <row r="438" spans="2:51" s="13" customFormat="1" ht="12">
      <c r="B438" s="164"/>
      <c r="D438" s="159" t="s">
        <v>191</v>
      </c>
      <c r="E438" s="165" t="s">
        <v>3</v>
      </c>
      <c r="F438" s="166" t="s">
        <v>1850</v>
      </c>
      <c r="H438" s="167">
        <v>45</v>
      </c>
      <c r="I438" s="168"/>
      <c r="L438" s="164"/>
      <c r="M438" s="169"/>
      <c r="N438" s="170"/>
      <c r="O438" s="170"/>
      <c r="P438" s="170"/>
      <c r="Q438" s="170"/>
      <c r="R438" s="170"/>
      <c r="S438" s="170"/>
      <c r="T438" s="171"/>
      <c r="AT438" s="165" t="s">
        <v>191</v>
      </c>
      <c r="AU438" s="165" t="s">
        <v>197</v>
      </c>
      <c r="AV438" s="13" t="s">
        <v>81</v>
      </c>
      <c r="AW438" s="13" t="s">
        <v>33</v>
      </c>
      <c r="AX438" s="13" t="s">
        <v>72</v>
      </c>
      <c r="AY438" s="165" t="s">
        <v>182</v>
      </c>
    </row>
    <row r="439" spans="2:51" s="14" customFormat="1" ht="12">
      <c r="B439" s="172"/>
      <c r="D439" s="159" t="s">
        <v>191</v>
      </c>
      <c r="E439" s="173" t="s">
        <v>3</v>
      </c>
      <c r="F439" s="174" t="s">
        <v>211</v>
      </c>
      <c r="H439" s="175">
        <v>3466.6</v>
      </c>
      <c r="I439" s="176"/>
      <c r="L439" s="172"/>
      <c r="M439" s="177"/>
      <c r="N439" s="178"/>
      <c r="O439" s="178"/>
      <c r="P439" s="178"/>
      <c r="Q439" s="178"/>
      <c r="R439" s="178"/>
      <c r="S439" s="178"/>
      <c r="T439" s="179"/>
      <c r="AT439" s="173" t="s">
        <v>191</v>
      </c>
      <c r="AU439" s="173" t="s">
        <v>197</v>
      </c>
      <c r="AV439" s="14" t="s">
        <v>189</v>
      </c>
      <c r="AW439" s="14" t="s">
        <v>33</v>
      </c>
      <c r="AX439" s="14" t="s">
        <v>79</v>
      </c>
      <c r="AY439" s="173" t="s">
        <v>182</v>
      </c>
    </row>
    <row r="440" spans="1:65" s="2" customFormat="1" ht="22.8">
      <c r="A440" s="34"/>
      <c r="B440" s="145"/>
      <c r="C440" s="146" t="s">
        <v>559</v>
      </c>
      <c r="D440" s="146" t="s">
        <v>184</v>
      </c>
      <c r="E440" s="147" t="s">
        <v>2104</v>
      </c>
      <c r="F440" s="148" t="s">
        <v>2105</v>
      </c>
      <c r="G440" s="149" t="s">
        <v>113</v>
      </c>
      <c r="H440" s="150">
        <v>2303</v>
      </c>
      <c r="I440" s="151"/>
      <c r="J440" s="152">
        <f>ROUND(I440*H440,2)</f>
        <v>0</v>
      </c>
      <c r="K440" s="148" t="s">
        <v>188</v>
      </c>
      <c r="L440" s="35"/>
      <c r="M440" s="153" t="s">
        <v>3</v>
      </c>
      <c r="N440" s="154" t="s">
        <v>43</v>
      </c>
      <c r="O440" s="55"/>
      <c r="P440" s="155">
        <f>O440*H440</f>
        <v>0</v>
      </c>
      <c r="Q440" s="155">
        <v>0</v>
      </c>
      <c r="R440" s="155">
        <f>Q440*H440</f>
        <v>0</v>
      </c>
      <c r="S440" s="155">
        <v>0</v>
      </c>
      <c r="T440" s="156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57" t="s">
        <v>189</v>
      </c>
      <c r="AT440" s="157" t="s">
        <v>184</v>
      </c>
      <c r="AU440" s="157" t="s">
        <v>197</v>
      </c>
      <c r="AY440" s="19" t="s">
        <v>182</v>
      </c>
      <c r="BE440" s="158">
        <f>IF(N440="základní",J440,0)</f>
        <v>0</v>
      </c>
      <c r="BF440" s="158">
        <f>IF(N440="snížená",J440,0)</f>
        <v>0</v>
      </c>
      <c r="BG440" s="158">
        <f>IF(N440="zákl. přenesená",J440,0)</f>
        <v>0</v>
      </c>
      <c r="BH440" s="158">
        <f>IF(N440="sníž. přenesená",J440,0)</f>
        <v>0</v>
      </c>
      <c r="BI440" s="158">
        <f>IF(N440="nulová",J440,0)</f>
        <v>0</v>
      </c>
      <c r="BJ440" s="19" t="s">
        <v>79</v>
      </c>
      <c r="BK440" s="158">
        <f>ROUND(I440*H440,2)</f>
        <v>0</v>
      </c>
      <c r="BL440" s="19" t="s">
        <v>189</v>
      </c>
      <c r="BM440" s="157" t="s">
        <v>2106</v>
      </c>
    </row>
    <row r="441" spans="1:47" s="2" customFormat="1" ht="19.2">
      <c r="A441" s="34"/>
      <c r="B441" s="35"/>
      <c r="C441" s="34"/>
      <c r="D441" s="159" t="s">
        <v>120</v>
      </c>
      <c r="E441" s="34"/>
      <c r="F441" s="160" t="s">
        <v>2105</v>
      </c>
      <c r="G441" s="34"/>
      <c r="H441" s="34"/>
      <c r="I441" s="161"/>
      <c r="J441" s="34"/>
      <c r="K441" s="34"/>
      <c r="L441" s="35"/>
      <c r="M441" s="162"/>
      <c r="N441" s="163"/>
      <c r="O441" s="55"/>
      <c r="P441" s="55"/>
      <c r="Q441" s="55"/>
      <c r="R441" s="55"/>
      <c r="S441" s="55"/>
      <c r="T441" s="56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T441" s="19" t="s">
        <v>120</v>
      </c>
      <c r="AU441" s="19" t="s">
        <v>197</v>
      </c>
    </row>
    <row r="442" spans="2:51" s="13" customFormat="1" ht="12">
      <c r="B442" s="164"/>
      <c r="D442" s="159" t="s">
        <v>191</v>
      </c>
      <c r="E442" s="165" t="s">
        <v>3</v>
      </c>
      <c r="F442" s="166" t="s">
        <v>1849</v>
      </c>
      <c r="H442" s="167">
        <v>2303</v>
      </c>
      <c r="I442" s="168"/>
      <c r="L442" s="164"/>
      <c r="M442" s="169"/>
      <c r="N442" s="170"/>
      <c r="O442" s="170"/>
      <c r="P442" s="170"/>
      <c r="Q442" s="170"/>
      <c r="R442" s="170"/>
      <c r="S442" s="170"/>
      <c r="T442" s="171"/>
      <c r="AT442" s="165" t="s">
        <v>191</v>
      </c>
      <c r="AU442" s="165" t="s">
        <v>197</v>
      </c>
      <c r="AV442" s="13" t="s">
        <v>81</v>
      </c>
      <c r="AW442" s="13" t="s">
        <v>33</v>
      </c>
      <c r="AX442" s="13" t="s">
        <v>79</v>
      </c>
      <c r="AY442" s="165" t="s">
        <v>182</v>
      </c>
    </row>
    <row r="443" spans="1:65" s="2" customFormat="1" ht="22.8">
      <c r="A443" s="34"/>
      <c r="B443" s="145"/>
      <c r="C443" s="146" t="s">
        <v>563</v>
      </c>
      <c r="D443" s="146" t="s">
        <v>184</v>
      </c>
      <c r="E443" s="147" t="s">
        <v>2107</v>
      </c>
      <c r="F443" s="148" t="s">
        <v>2108</v>
      </c>
      <c r="G443" s="149" t="s">
        <v>113</v>
      </c>
      <c r="H443" s="150">
        <v>45</v>
      </c>
      <c r="I443" s="151"/>
      <c r="J443" s="152">
        <f>ROUND(I443*H443,2)</f>
        <v>0</v>
      </c>
      <c r="K443" s="148" t="s">
        <v>188</v>
      </c>
      <c r="L443" s="35"/>
      <c r="M443" s="153" t="s">
        <v>3</v>
      </c>
      <c r="N443" s="154" t="s">
        <v>43</v>
      </c>
      <c r="O443" s="55"/>
      <c r="P443" s="155">
        <f>O443*H443</f>
        <v>0</v>
      </c>
      <c r="Q443" s="155">
        <v>0</v>
      </c>
      <c r="R443" s="155">
        <f>Q443*H443</f>
        <v>0</v>
      </c>
      <c r="S443" s="155">
        <v>0</v>
      </c>
      <c r="T443" s="156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57" t="s">
        <v>189</v>
      </c>
      <c r="AT443" s="157" t="s">
        <v>184</v>
      </c>
      <c r="AU443" s="157" t="s">
        <v>197</v>
      </c>
      <c r="AY443" s="19" t="s">
        <v>182</v>
      </c>
      <c r="BE443" s="158">
        <f>IF(N443="základní",J443,0)</f>
        <v>0</v>
      </c>
      <c r="BF443" s="158">
        <f>IF(N443="snížená",J443,0)</f>
        <v>0</v>
      </c>
      <c r="BG443" s="158">
        <f>IF(N443="zákl. přenesená",J443,0)</f>
        <v>0</v>
      </c>
      <c r="BH443" s="158">
        <f>IF(N443="sníž. přenesená",J443,0)</f>
        <v>0</v>
      </c>
      <c r="BI443" s="158">
        <f>IF(N443="nulová",J443,0)</f>
        <v>0</v>
      </c>
      <c r="BJ443" s="19" t="s">
        <v>79</v>
      </c>
      <c r="BK443" s="158">
        <f>ROUND(I443*H443,2)</f>
        <v>0</v>
      </c>
      <c r="BL443" s="19" t="s">
        <v>189</v>
      </c>
      <c r="BM443" s="157" t="s">
        <v>2109</v>
      </c>
    </row>
    <row r="444" spans="1:47" s="2" customFormat="1" ht="19.2">
      <c r="A444" s="34"/>
      <c r="B444" s="35"/>
      <c r="C444" s="34"/>
      <c r="D444" s="159" t="s">
        <v>120</v>
      </c>
      <c r="E444" s="34"/>
      <c r="F444" s="160" t="s">
        <v>2108</v>
      </c>
      <c r="G444" s="34"/>
      <c r="H444" s="34"/>
      <c r="I444" s="161"/>
      <c r="J444" s="34"/>
      <c r="K444" s="34"/>
      <c r="L444" s="35"/>
      <c r="M444" s="162"/>
      <c r="N444" s="163"/>
      <c r="O444" s="55"/>
      <c r="P444" s="55"/>
      <c r="Q444" s="55"/>
      <c r="R444" s="55"/>
      <c r="S444" s="55"/>
      <c r="T444" s="56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9" t="s">
        <v>120</v>
      </c>
      <c r="AU444" s="19" t="s">
        <v>197</v>
      </c>
    </row>
    <row r="445" spans="2:51" s="13" customFormat="1" ht="12">
      <c r="B445" s="164"/>
      <c r="D445" s="159" t="s">
        <v>191</v>
      </c>
      <c r="E445" s="165" t="s">
        <v>3</v>
      </c>
      <c r="F445" s="166" t="s">
        <v>1850</v>
      </c>
      <c r="H445" s="167">
        <v>45</v>
      </c>
      <c r="I445" s="168"/>
      <c r="L445" s="164"/>
      <c r="M445" s="169"/>
      <c r="N445" s="170"/>
      <c r="O445" s="170"/>
      <c r="P445" s="170"/>
      <c r="Q445" s="170"/>
      <c r="R445" s="170"/>
      <c r="S445" s="170"/>
      <c r="T445" s="171"/>
      <c r="AT445" s="165" t="s">
        <v>191</v>
      </c>
      <c r="AU445" s="165" t="s">
        <v>197</v>
      </c>
      <c r="AV445" s="13" t="s">
        <v>81</v>
      </c>
      <c r="AW445" s="13" t="s">
        <v>33</v>
      </c>
      <c r="AX445" s="13" t="s">
        <v>79</v>
      </c>
      <c r="AY445" s="165" t="s">
        <v>182</v>
      </c>
    </row>
    <row r="446" spans="1:65" s="2" customFormat="1" ht="22.8">
      <c r="A446" s="34"/>
      <c r="B446" s="145"/>
      <c r="C446" s="146" t="s">
        <v>567</v>
      </c>
      <c r="D446" s="146" t="s">
        <v>184</v>
      </c>
      <c r="E446" s="147" t="s">
        <v>2110</v>
      </c>
      <c r="F446" s="148" t="s">
        <v>2111</v>
      </c>
      <c r="G446" s="149" t="s">
        <v>113</v>
      </c>
      <c r="H446" s="150">
        <v>1118.6</v>
      </c>
      <c r="I446" s="151"/>
      <c r="J446" s="152">
        <f>ROUND(I446*H446,2)</f>
        <v>0</v>
      </c>
      <c r="K446" s="148" t="s">
        <v>188</v>
      </c>
      <c r="L446" s="35"/>
      <c r="M446" s="153" t="s">
        <v>3</v>
      </c>
      <c r="N446" s="154" t="s">
        <v>43</v>
      </c>
      <c r="O446" s="55"/>
      <c r="P446" s="155">
        <f>O446*H446</f>
        <v>0</v>
      </c>
      <c r="Q446" s="155">
        <v>0</v>
      </c>
      <c r="R446" s="155">
        <f>Q446*H446</f>
        <v>0</v>
      </c>
      <c r="S446" s="155">
        <v>0</v>
      </c>
      <c r="T446" s="156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57" t="s">
        <v>189</v>
      </c>
      <c r="AT446" s="157" t="s">
        <v>184</v>
      </c>
      <c r="AU446" s="157" t="s">
        <v>197</v>
      </c>
      <c r="AY446" s="19" t="s">
        <v>182</v>
      </c>
      <c r="BE446" s="158">
        <f>IF(N446="základní",J446,0)</f>
        <v>0</v>
      </c>
      <c r="BF446" s="158">
        <f>IF(N446="snížená",J446,0)</f>
        <v>0</v>
      </c>
      <c r="BG446" s="158">
        <f>IF(N446="zákl. přenesená",J446,0)</f>
        <v>0</v>
      </c>
      <c r="BH446" s="158">
        <f>IF(N446="sníž. přenesená",J446,0)</f>
        <v>0</v>
      </c>
      <c r="BI446" s="158">
        <f>IF(N446="nulová",J446,0)</f>
        <v>0</v>
      </c>
      <c r="BJ446" s="19" t="s">
        <v>79</v>
      </c>
      <c r="BK446" s="158">
        <f>ROUND(I446*H446,2)</f>
        <v>0</v>
      </c>
      <c r="BL446" s="19" t="s">
        <v>189</v>
      </c>
      <c r="BM446" s="157" t="s">
        <v>2112</v>
      </c>
    </row>
    <row r="447" spans="1:47" s="2" customFormat="1" ht="19.2">
      <c r="A447" s="34"/>
      <c r="B447" s="35"/>
      <c r="C447" s="34"/>
      <c r="D447" s="159" t="s">
        <v>120</v>
      </c>
      <c r="E447" s="34"/>
      <c r="F447" s="160" t="s">
        <v>2111</v>
      </c>
      <c r="G447" s="34"/>
      <c r="H447" s="34"/>
      <c r="I447" s="161"/>
      <c r="J447" s="34"/>
      <c r="K447" s="34"/>
      <c r="L447" s="35"/>
      <c r="M447" s="162"/>
      <c r="N447" s="163"/>
      <c r="O447" s="55"/>
      <c r="P447" s="55"/>
      <c r="Q447" s="55"/>
      <c r="R447" s="55"/>
      <c r="S447" s="55"/>
      <c r="T447" s="56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T447" s="19" t="s">
        <v>120</v>
      </c>
      <c r="AU447" s="19" t="s">
        <v>197</v>
      </c>
    </row>
    <row r="448" spans="2:51" s="13" customFormat="1" ht="12">
      <c r="B448" s="164"/>
      <c r="D448" s="159" t="s">
        <v>191</v>
      </c>
      <c r="E448" s="165" t="s">
        <v>3</v>
      </c>
      <c r="F448" s="166" t="s">
        <v>1834</v>
      </c>
      <c r="H448" s="167">
        <v>1118.6</v>
      </c>
      <c r="I448" s="168"/>
      <c r="L448" s="164"/>
      <c r="M448" s="169"/>
      <c r="N448" s="170"/>
      <c r="O448" s="170"/>
      <c r="P448" s="170"/>
      <c r="Q448" s="170"/>
      <c r="R448" s="170"/>
      <c r="S448" s="170"/>
      <c r="T448" s="171"/>
      <c r="AT448" s="165" t="s">
        <v>191</v>
      </c>
      <c r="AU448" s="165" t="s">
        <v>197</v>
      </c>
      <c r="AV448" s="13" t="s">
        <v>81</v>
      </c>
      <c r="AW448" s="13" t="s">
        <v>33</v>
      </c>
      <c r="AX448" s="13" t="s">
        <v>79</v>
      </c>
      <c r="AY448" s="165" t="s">
        <v>182</v>
      </c>
    </row>
    <row r="449" spans="1:65" s="2" customFormat="1" ht="34.2">
      <c r="A449" s="34"/>
      <c r="B449" s="145"/>
      <c r="C449" s="146" t="s">
        <v>572</v>
      </c>
      <c r="D449" s="146" t="s">
        <v>184</v>
      </c>
      <c r="E449" s="147" t="s">
        <v>2113</v>
      </c>
      <c r="F449" s="148" t="s">
        <v>2114</v>
      </c>
      <c r="G449" s="149" t="s">
        <v>113</v>
      </c>
      <c r="H449" s="150">
        <v>2.4</v>
      </c>
      <c r="I449" s="151"/>
      <c r="J449" s="152">
        <f>ROUND(I449*H449,2)</f>
        <v>0</v>
      </c>
      <c r="K449" s="148" t="s">
        <v>188</v>
      </c>
      <c r="L449" s="35"/>
      <c r="M449" s="153" t="s">
        <v>3</v>
      </c>
      <c r="N449" s="154" t="s">
        <v>43</v>
      </c>
      <c r="O449" s="55"/>
      <c r="P449" s="155">
        <f>O449*H449</f>
        <v>0</v>
      </c>
      <c r="Q449" s="155">
        <v>0.08425</v>
      </c>
      <c r="R449" s="155">
        <f>Q449*H449</f>
        <v>0.20220000000000002</v>
      </c>
      <c r="S449" s="155">
        <v>0</v>
      </c>
      <c r="T449" s="156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57" t="s">
        <v>189</v>
      </c>
      <c r="AT449" s="157" t="s">
        <v>184</v>
      </c>
      <c r="AU449" s="157" t="s">
        <v>197</v>
      </c>
      <c r="AY449" s="19" t="s">
        <v>182</v>
      </c>
      <c r="BE449" s="158">
        <f>IF(N449="základní",J449,0)</f>
        <v>0</v>
      </c>
      <c r="BF449" s="158">
        <f>IF(N449="snížená",J449,0)</f>
        <v>0</v>
      </c>
      <c r="BG449" s="158">
        <f>IF(N449="zákl. přenesená",J449,0)</f>
        <v>0</v>
      </c>
      <c r="BH449" s="158">
        <f>IF(N449="sníž. přenesená",J449,0)</f>
        <v>0</v>
      </c>
      <c r="BI449" s="158">
        <f>IF(N449="nulová",J449,0)</f>
        <v>0</v>
      </c>
      <c r="BJ449" s="19" t="s">
        <v>79</v>
      </c>
      <c r="BK449" s="158">
        <f>ROUND(I449*H449,2)</f>
        <v>0</v>
      </c>
      <c r="BL449" s="19" t="s">
        <v>189</v>
      </c>
      <c r="BM449" s="157" t="s">
        <v>2115</v>
      </c>
    </row>
    <row r="450" spans="1:47" s="2" customFormat="1" ht="28.8">
      <c r="A450" s="34"/>
      <c r="B450" s="35"/>
      <c r="C450" s="34"/>
      <c r="D450" s="159" t="s">
        <v>120</v>
      </c>
      <c r="E450" s="34"/>
      <c r="F450" s="160" t="s">
        <v>2116</v>
      </c>
      <c r="G450" s="34"/>
      <c r="H450" s="34"/>
      <c r="I450" s="161"/>
      <c r="J450" s="34"/>
      <c r="K450" s="34"/>
      <c r="L450" s="35"/>
      <c r="M450" s="162"/>
      <c r="N450" s="163"/>
      <c r="O450" s="55"/>
      <c r="P450" s="55"/>
      <c r="Q450" s="55"/>
      <c r="R450" s="55"/>
      <c r="S450" s="55"/>
      <c r="T450" s="56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T450" s="19" t="s">
        <v>120</v>
      </c>
      <c r="AU450" s="19" t="s">
        <v>197</v>
      </c>
    </row>
    <row r="451" spans="2:51" s="13" customFormat="1" ht="12">
      <c r="B451" s="164"/>
      <c r="D451" s="159" t="s">
        <v>191</v>
      </c>
      <c r="E451" s="165" t="s">
        <v>3</v>
      </c>
      <c r="F451" s="166" t="s">
        <v>2117</v>
      </c>
      <c r="H451" s="167">
        <v>2.4</v>
      </c>
      <c r="I451" s="168"/>
      <c r="L451" s="164"/>
      <c r="M451" s="169"/>
      <c r="N451" s="170"/>
      <c r="O451" s="170"/>
      <c r="P451" s="170"/>
      <c r="Q451" s="170"/>
      <c r="R451" s="170"/>
      <c r="S451" s="170"/>
      <c r="T451" s="171"/>
      <c r="AT451" s="165" t="s">
        <v>191</v>
      </c>
      <c r="AU451" s="165" t="s">
        <v>197</v>
      </c>
      <c r="AV451" s="13" t="s">
        <v>81</v>
      </c>
      <c r="AW451" s="13" t="s">
        <v>33</v>
      </c>
      <c r="AX451" s="13" t="s">
        <v>72</v>
      </c>
      <c r="AY451" s="165" t="s">
        <v>182</v>
      </c>
    </row>
    <row r="452" spans="2:51" s="14" customFormat="1" ht="12">
      <c r="B452" s="172"/>
      <c r="D452" s="159" t="s">
        <v>191</v>
      </c>
      <c r="E452" s="173" t="s">
        <v>1777</v>
      </c>
      <c r="F452" s="174" t="s">
        <v>211</v>
      </c>
      <c r="H452" s="175">
        <v>2.4</v>
      </c>
      <c r="I452" s="176"/>
      <c r="L452" s="172"/>
      <c r="M452" s="177"/>
      <c r="N452" s="178"/>
      <c r="O452" s="178"/>
      <c r="P452" s="178"/>
      <c r="Q452" s="178"/>
      <c r="R452" s="178"/>
      <c r="S452" s="178"/>
      <c r="T452" s="179"/>
      <c r="AT452" s="173" t="s">
        <v>191</v>
      </c>
      <c r="AU452" s="173" t="s">
        <v>197</v>
      </c>
      <c r="AV452" s="14" t="s">
        <v>189</v>
      </c>
      <c r="AW452" s="14" t="s">
        <v>33</v>
      </c>
      <c r="AX452" s="14" t="s">
        <v>79</v>
      </c>
      <c r="AY452" s="173" t="s">
        <v>182</v>
      </c>
    </row>
    <row r="453" spans="1:65" s="2" customFormat="1" ht="16.5" customHeight="1">
      <c r="A453" s="34"/>
      <c r="B453" s="145"/>
      <c r="C453" s="180" t="s">
        <v>577</v>
      </c>
      <c r="D453" s="180" t="s">
        <v>232</v>
      </c>
      <c r="E453" s="181" t="s">
        <v>2118</v>
      </c>
      <c r="F453" s="182" t="s">
        <v>2119</v>
      </c>
      <c r="G453" s="183" t="s">
        <v>113</v>
      </c>
      <c r="H453" s="184">
        <v>2.4</v>
      </c>
      <c r="I453" s="185"/>
      <c r="J453" s="186">
        <f>ROUND(I453*H453,2)</f>
        <v>0</v>
      </c>
      <c r="K453" s="182" t="s">
        <v>188</v>
      </c>
      <c r="L453" s="187"/>
      <c r="M453" s="188" t="s">
        <v>3</v>
      </c>
      <c r="N453" s="189" t="s">
        <v>43</v>
      </c>
      <c r="O453" s="55"/>
      <c r="P453" s="155">
        <f>O453*H453</f>
        <v>0</v>
      </c>
      <c r="Q453" s="155">
        <v>0.067</v>
      </c>
      <c r="R453" s="155">
        <f>Q453*H453</f>
        <v>0.1608</v>
      </c>
      <c r="S453" s="155">
        <v>0</v>
      </c>
      <c r="T453" s="156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57" t="s">
        <v>223</v>
      </c>
      <c r="AT453" s="157" t="s">
        <v>232</v>
      </c>
      <c r="AU453" s="157" t="s">
        <v>197</v>
      </c>
      <c r="AY453" s="19" t="s">
        <v>182</v>
      </c>
      <c r="BE453" s="158">
        <f>IF(N453="základní",J453,0)</f>
        <v>0</v>
      </c>
      <c r="BF453" s="158">
        <f>IF(N453="snížená",J453,0)</f>
        <v>0</v>
      </c>
      <c r="BG453" s="158">
        <f>IF(N453="zákl. přenesená",J453,0)</f>
        <v>0</v>
      </c>
      <c r="BH453" s="158">
        <f>IF(N453="sníž. přenesená",J453,0)</f>
        <v>0</v>
      </c>
      <c r="BI453" s="158">
        <f>IF(N453="nulová",J453,0)</f>
        <v>0</v>
      </c>
      <c r="BJ453" s="19" t="s">
        <v>79</v>
      </c>
      <c r="BK453" s="158">
        <f>ROUND(I453*H453,2)</f>
        <v>0</v>
      </c>
      <c r="BL453" s="19" t="s">
        <v>189</v>
      </c>
      <c r="BM453" s="157" t="s">
        <v>2120</v>
      </c>
    </row>
    <row r="454" spans="1:47" s="2" customFormat="1" ht="12">
      <c r="A454" s="34"/>
      <c r="B454" s="35"/>
      <c r="C454" s="34"/>
      <c r="D454" s="159" t="s">
        <v>120</v>
      </c>
      <c r="E454" s="34"/>
      <c r="F454" s="160" t="s">
        <v>2119</v>
      </c>
      <c r="G454" s="34"/>
      <c r="H454" s="34"/>
      <c r="I454" s="161"/>
      <c r="J454" s="34"/>
      <c r="K454" s="34"/>
      <c r="L454" s="35"/>
      <c r="M454" s="162"/>
      <c r="N454" s="163"/>
      <c r="O454" s="55"/>
      <c r="P454" s="55"/>
      <c r="Q454" s="55"/>
      <c r="R454" s="55"/>
      <c r="S454" s="55"/>
      <c r="T454" s="56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T454" s="19" t="s">
        <v>120</v>
      </c>
      <c r="AU454" s="19" t="s">
        <v>197</v>
      </c>
    </row>
    <row r="455" spans="2:51" s="13" customFormat="1" ht="12">
      <c r="B455" s="164"/>
      <c r="D455" s="159" t="s">
        <v>191</v>
      </c>
      <c r="E455" s="165" t="s">
        <v>3</v>
      </c>
      <c r="F455" s="166" t="s">
        <v>1777</v>
      </c>
      <c r="H455" s="167">
        <v>2.4</v>
      </c>
      <c r="I455" s="168"/>
      <c r="L455" s="164"/>
      <c r="M455" s="169"/>
      <c r="N455" s="170"/>
      <c r="O455" s="170"/>
      <c r="P455" s="170"/>
      <c r="Q455" s="170"/>
      <c r="R455" s="170"/>
      <c r="S455" s="170"/>
      <c r="T455" s="171"/>
      <c r="AT455" s="165" t="s">
        <v>191</v>
      </c>
      <c r="AU455" s="165" t="s">
        <v>197</v>
      </c>
      <c r="AV455" s="13" t="s">
        <v>81</v>
      </c>
      <c r="AW455" s="13" t="s">
        <v>33</v>
      </c>
      <c r="AX455" s="13" t="s">
        <v>79</v>
      </c>
      <c r="AY455" s="165" t="s">
        <v>182</v>
      </c>
    </row>
    <row r="456" spans="2:63" s="12" customFormat="1" ht="20.85" customHeight="1">
      <c r="B456" s="132"/>
      <c r="D456" s="133" t="s">
        <v>71</v>
      </c>
      <c r="E456" s="143" t="s">
        <v>213</v>
      </c>
      <c r="F456" s="143" t="s">
        <v>457</v>
      </c>
      <c r="I456" s="135"/>
      <c r="J456" s="144">
        <f>BK456</f>
        <v>0</v>
      </c>
      <c r="L456" s="132"/>
      <c r="M456" s="137"/>
      <c r="N456" s="138"/>
      <c r="O456" s="138"/>
      <c r="P456" s="139">
        <f>SUM(P457:P463)</f>
        <v>0</v>
      </c>
      <c r="Q456" s="138"/>
      <c r="R456" s="139">
        <f>SUM(R457:R463)</f>
        <v>1.1507334</v>
      </c>
      <c r="S456" s="138"/>
      <c r="T456" s="140">
        <f>SUM(T457:T463)</f>
        <v>0</v>
      </c>
      <c r="AR456" s="133" t="s">
        <v>79</v>
      </c>
      <c r="AT456" s="141" t="s">
        <v>71</v>
      </c>
      <c r="AU456" s="141" t="s">
        <v>81</v>
      </c>
      <c r="AY456" s="133" t="s">
        <v>182</v>
      </c>
      <c r="BK456" s="142">
        <f>SUM(BK457:BK463)</f>
        <v>0</v>
      </c>
    </row>
    <row r="457" spans="1:65" s="2" customFormat="1" ht="21.75" customHeight="1">
      <c r="A457" s="34"/>
      <c r="B457" s="145"/>
      <c r="C457" s="146" t="s">
        <v>583</v>
      </c>
      <c r="D457" s="146" t="s">
        <v>184</v>
      </c>
      <c r="E457" s="147" t="s">
        <v>2121</v>
      </c>
      <c r="F457" s="148" t="s">
        <v>2122</v>
      </c>
      <c r="G457" s="149" t="s">
        <v>122</v>
      </c>
      <c r="H457" s="150">
        <v>0.51</v>
      </c>
      <c r="I457" s="151"/>
      <c r="J457" s="152">
        <f>ROUND(I457*H457,2)</f>
        <v>0</v>
      </c>
      <c r="K457" s="148" t="s">
        <v>188</v>
      </c>
      <c r="L457" s="35"/>
      <c r="M457" s="153" t="s">
        <v>3</v>
      </c>
      <c r="N457" s="154" t="s">
        <v>43</v>
      </c>
      <c r="O457" s="55"/>
      <c r="P457" s="155">
        <f>O457*H457</f>
        <v>0</v>
      </c>
      <c r="Q457" s="155">
        <v>2.25634</v>
      </c>
      <c r="R457" s="155">
        <f>Q457*H457</f>
        <v>1.1507334</v>
      </c>
      <c r="S457" s="155">
        <v>0</v>
      </c>
      <c r="T457" s="156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57" t="s">
        <v>189</v>
      </c>
      <c r="AT457" s="157" t="s">
        <v>184</v>
      </c>
      <c r="AU457" s="157" t="s">
        <v>197</v>
      </c>
      <c r="AY457" s="19" t="s">
        <v>182</v>
      </c>
      <c r="BE457" s="158">
        <f>IF(N457="základní",J457,0)</f>
        <v>0</v>
      </c>
      <c r="BF457" s="158">
        <f>IF(N457="snížená",J457,0)</f>
        <v>0</v>
      </c>
      <c r="BG457" s="158">
        <f>IF(N457="zákl. přenesená",J457,0)</f>
        <v>0</v>
      </c>
      <c r="BH457" s="158">
        <f>IF(N457="sníž. přenesená",J457,0)</f>
        <v>0</v>
      </c>
      <c r="BI457" s="158">
        <f>IF(N457="nulová",J457,0)</f>
        <v>0</v>
      </c>
      <c r="BJ457" s="19" t="s">
        <v>79</v>
      </c>
      <c r="BK457" s="158">
        <f>ROUND(I457*H457,2)</f>
        <v>0</v>
      </c>
      <c r="BL457" s="19" t="s">
        <v>189</v>
      </c>
      <c r="BM457" s="157" t="s">
        <v>2123</v>
      </c>
    </row>
    <row r="458" spans="1:47" s="2" customFormat="1" ht="12">
      <c r="A458" s="34"/>
      <c r="B458" s="35"/>
      <c r="C458" s="34"/>
      <c r="D458" s="159" t="s">
        <v>120</v>
      </c>
      <c r="E458" s="34"/>
      <c r="F458" s="160" t="s">
        <v>2122</v>
      </c>
      <c r="G458" s="34"/>
      <c r="H458" s="34"/>
      <c r="I458" s="161"/>
      <c r="J458" s="34"/>
      <c r="K458" s="34"/>
      <c r="L458" s="35"/>
      <c r="M458" s="162"/>
      <c r="N458" s="163"/>
      <c r="O458" s="55"/>
      <c r="P458" s="55"/>
      <c r="Q458" s="55"/>
      <c r="R458" s="55"/>
      <c r="S458" s="55"/>
      <c r="T458" s="56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T458" s="19" t="s">
        <v>120</v>
      </c>
      <c r="AU458" s="19" t="s">
        <v>197</v>
      </c>
    </row>
    <row r="459" spans="2:51" s="15" customFormat="1" ht="12">
      <c r="B459" s="190"/>
      <c r="D459" s="159" t="s">
        <v>191</v>
      </c>
      <c r="E459" s="191" t="s">
        <v>3</v>
      </c>
      <c r="F459" s="192" t="s">
        <v>1975</v>
      </c>
      <c r="H459" s="191" t="s">
        <v>3</v>
      </c>
      <c r="I459" s="193"/>
      <c r="L459" s="190"/>
      <c r="M459" s="194"/>
      <c r="N459" s="195"/>
      <c r="O459" s="195"/>
      <c r="P459" s="195"/>
      <c r="Q459" s="195"/>
      <c r="R459" s="195"/>
      <c r="S459" s="195"/>
      <c r="T459" s="196"/>
      <c r="AT459" s="191" t="s">
        <v>191</v>
      </c>
      <c r="AU459" s="191" t="s">
        <v>197</v>
      </c>
      <c r="AV459" s="15" t="s">
        <v>79</v>
      </c>
      <c r="AW459" s="15" t="s">
        <v>33</v>
      </c>
      <c r="AX459" s="15" t="s">
        <v>72</v>
      </c>
      <c r="AY459" s="191" t="s">
        <v>182</v>
      </c>
    </row>
    <row r="460" spans="2:51" s="13" customFormat="1" ht="12">
      <c r="B460" s="164"/>
      <c r="D460" s="159" t="s">
        <v>191</v>
      </c>
      <c r="E460" s="165" t="s">
        <v>3</v>
      </c>
      <c r="F460" s="166" t="s">
        <v>2124</v>
      </c>
      <c r="H460" s="167">
        <v>0.375</v>
      </c>
      <c r="I460" s="168"/>
      <c r="L460" s="164"/>
      <c r="M460" s="169"/>
      <c r="N460" s="170"/>
      <c r="O460" s="170"/>
      <c r="P460" s="170"/>
      <c r="Q460" s="170"/>
      <c r="R460" s="170"/>
      <c r="S460" s="170"/>
      <c r="T460" s="171"/>
      <c r="AT460" s="165" t="s">
        <v>191</v>
      </c>
      <c r="AU460" s="165" t="s">
        <v>197</v>
      </c>
      <c r="AV460" s="13" t="s">
        <v>81</v>
      </c>
      <c r="AW460" s="13" t="s">
        <v>33</v>
      </c>
      <c r="AX460" s="13" t="s">
        <v>72</v>
      </c>
      <c r="AY460" s="165" t="s">
        <v>182</v>
      </c>
    </row>
    <row r="461" spans="2:51" s="15" customFormat="1" ht="12">
      <c r="B461" s="190"/>
      <c r="D461" s="159" t="s">
        <v>191</v>
      </c>
      <c r="E461" s="191" t="s">
        <v>3</v>
      </c>
      <c r="F461" s="192" t="s">
        <v>1977</v>
      </c>
      <c r="H461" s="191" t="s">
        <v>3</v>
      </c>
      <c r="I461" s="193"/>
      <c r="L461" s="190"/>
      <c r="M461" s="194"/>
      <c r="N461" s="195"/>
      <c r="O461" s="195"/>
      <c r="P461" s="195"/>
      <c r="Q461" s="195"/>
      <c r="R461" s="195"/>
      <c r="S461" s="195"/>
      <c r="T461" s="196"/>
      <c r="AT461" s="191" t="s">
        <v>191</v>
      </c>
      <c r="AU461" s="191" t="s">
        <v>197</v>
      </c>
      <c r="AV461" s="15" t="s">
        <v>79</v>
      </c>
      <c r="AW461" s="15" t="s">
        <v>33</v>
      </c>
      <c r="AX461" s="15" t="s">
        <v>72</v>
      </c>
      <c r="AY461" s="191" t="s">
        <v>182</v>
      </c>
    </row>
    <row r="462" spans="2:51" s="13" customFormat="1" ht="12">
      <c r="B462" s="164"/>
      <c r="D462" s="159" t="s">
        <v>191</v>
      </c>
      <c r="E462" s="165" t="s">
        <v>3</v>
      </c>
      <c r="F462" s="166" t="s">
        <v>2125</v>
      </c>
      <c r="H462" s="167">
        <v>0.135</v>
      </c>
      <c r="I462" s="168"/>
      <c r="L462" s="164"/>
      <c r="M462" s="169"/>
      <c r="N462" s="170"/>
      <c r="O462" s="170"/>
      <c r="P462" s="170"/>
      <c r="Q462" s="170"/>
      <c r="R462" s="170"/>
      <c r="S462" s="170"/>
      <c r="T462" s="171"/>
      <c r="AT462" s="165" t="s">
        <v>191</v>
      </c>
      <c r="AU462" s="165" t="s">
        <v>197</v>
      </c>
      <c r="AV462" s="13" t="s">
        <v>81</v>
      </c>
      <c r="AW462" s="13" t="s">
        <v>33</v>
      </c>
      <c r="AX462" s="13" t="s">
        <v>72</v>
      </c>
      <c r="AY462" s="165" t="s">
        <v>182</v>
      </c>
    </row>
    <row r="463" spans="2:51" s="14" customFormat="1" ht="12">
      <c r="B463" s="172"/>
      <c r="D463" s="159" t="s">
        <v>191</v>
      </c>
      <c r="E463" s="173" t="s">
        <v>3</v>
      </c>
      <c r="F463" s="174" t="s">
        <v>211</v>
      </c>
      <c r="H463" s="175">
        <v>0.51</v>
      </c>
      <c r="I463" s="176"/>
      <c r="L463" s="172"/>
      <c r="M463" s="177"/>
      <c r="N463" s="178"/>
      <c r="O463" s="178"/>
      <c r="P463" s="178"/>
      <c r="Q463" s="178"/>
      <c r="R463" s="178"/>
      <c r="S463" s="178"/>
      <c r="T463" s="179"/>
      <c r="AT463" s="173" t="s">
        <v>191</v>
      </c>
      <c r="AU463" s="173" t="s">
        <v>197</v>
      </c>
      <c r="AV463" s="14" t="s">
        <v>189</v>
      </c>
      <c r="AW463" s="14" t="s">
        <v>33</v>
      </c>
      <c r="AX463" s="14" t="s">
        <v>79</v>
      </c>
      <c r="AY463" s="173" t="s">
        <v>182</v>
      </c>
    </row>
    <row r="464" spans="2:63" s="12" customFormat="1" ht="20.85" customHeight="1">
      <c r="B464" s="132"/>
      <c r="D464" s="133" t="s">
        <v>71</v>
      </c>
      <c r="E464" s="143" t="s">
        <v>223</v>
      </c>
      <c r="F464" s="143" t="s">
        <v>553</v>
      </c>
      <c r="I464" s="135"/>
      <c r="J464" s="144">
        <f>BK464</f>
        <v>0</v>
      </c>
      <c r="L464" s="132"/>
      <c r="M464" s="137"/>
      <c r="N464" s="138"/>
      <c r="O464" s="138"/>
      <c r="P464" s="139">
        <f>SUM(P465:P582)</f>
        <v>0</v>
      </c>
      <c r="Q464" s="138"/>
      <c r="R464" s="139">
        <f>SUM(R465:R582)</f>
        <v>182.7577</v>
      </c>
      <c r="S464" s="138"/>
      <c r="T464" s="140">
        <f>SUM(T465:T582)</f>
        <v>0</v>
      </c>
      <c r="AR464" s="133" t="s">
        <v>79</v>
      </c>
      <c r="AT464" s="141" t="s">
        <v>71</v>
      </c>
      <c r="AU464" s="141" t="s">
        <v>81</v>
      </c>
      <c r="AY464" s="133" t="s">
        <v>182</v>
      </c>
      <c r="BK464" s="142">
        <f>SUM(BK465:BK582)</f>
        <v>0</v>
      </c>
    </row>
    <row r="465" spans="1:65" s="2" customFormat="1" ht="22.8">
      <c r="A465" s="34"/>
      <c r="B465" s="145"/>
      <c r="C465" s="146" t="s">
        <v>587</v>
      </c>
      <c r="D465" s="146" t="s">
        <v>184</v>
      </c>
      <c r="E465" s="147" t="s">
        <v>2126</v>
      </c>
      <c r="F465" s="148" t="s">
        <v>2127</v>
      </c>
      <c r="G465" s="149" t="s">
        <v>117</v>
      </c>
      <c r="H465" s="150">
        <v>241.5</v>
      </c>
      <c r="I465" s="151"/>
      <c r="J465" s="152">
        <f>ROUND(I465*H465,2)</f>
        <v>0</v>
      </c>
      <c r="K465" s="148" t="s">
        <v>188</v>
      </c>
      <c r="L465" s="35"/>
      <c r="M465" s="153" t="s">
        <v>3</v>
      </c>
      <c r="N465" s="154" t="s">
        <v>43</v>
      </c>
      <c r="O465" s="55"/>
      <c r="P465" s="155">
        <f>O465*H465</f>
        <v>0</v>
      </c>
      <c r="Q465" s="155">
        <v>2E-05</v>
      </c>
      <c r="R465" s="155">
        <f>Q465*H465</f>
        <v>0.00483</v>
      </c>
      <c r="S465" s="155">
        <v>0</v>
      </c>
      <c r="T465" s="156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57" t="s">
        <v>189</v>
      </c>
      <c r="AT465" s="157" t="s">
        <v>184</v>
      </c>
      <c r="AU465" s="157" t="s">
        <v>197</v>
      </c>
      <c r="AY465" s="19" t="s">
        <v>182</v>
      </c>
      <c r="BE465" s="158">
        <f>IF(N465="základní",J465,0)</f>
        <v>0</v>
      </c>
      <c r="BF465" s="158">
        <f>IF(N465="snížená",J465,0)</f>
        <v>0</v>
      </c>
      <c r="BG465" s="158">
        <f>IF(N465="zákl. přenesená",J465,0)</f>
        <v>0</v>
      </c>
      <c r="BH465" s="158">
        <f>IF(N465="sníž. přenesená",J465,0)</f>
        <v>0</v>
      </c>
      <c r="BI465" s="158">
        <f>IF(N465="nulová",J465,0)</f>
        <v>0</v>
      </c>
      <c r="BJ465" s="19" t="s">
        <v>79</v>
      </c>
      <c r="BK465" s="158">
        <f>ROUND(I465*H465,2)</f>
        <v>0</v>
      </c>
      <c r="BL465" s="19" t="s">
        <v>189</v>
      </c>
      <c r="BM465" s="157" t="s">
        <v>2128</v>
      </c>
    </row>
    <row r="466" spans="1:47" s="2" customFormat="1" ht="19.2">
      <c r="A466" s="34"/>
      <c r="B466" s="35"/>
      <c r="C466" s="34"/>
      <c r="D466" s="159" t="s">
        <v>120</v>
      </c>
      <c r="E466" s="34"/>
      <c r="F466" s="160" t="s">
        <v>2127</v>
      </c>
      <c r="G466" s="34"/>
      <c r="H466" s="34"/>
      <c r="I466" s="161"/>
      <c r="J466" s="34"/>
      <c r="K466" s="34"/>
      <c r="L466" s="35"/>
      <c r="M466" s="162"/>
      <c r="N466" s="163"/>
      <c r="O466" s="55"/>
      <c r="P466" s="55"/>
      <c r="Q466" s="55"/>
      <c r="R466" s="55"/>
      <c r="S466" s="55"/>
      <c r="T466" s="56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T466" s="19" t="s">
        <v>120</v>
      </c>
      <c r="AU466" s="19" t="s">
        <v>197</v>
      </c>
    </row>
    <row r="467" spans="2:51" s="13" customFormat="1" ht="12">
      <c r="B467" s="164"/>
      <c r="D467" s="159" t="s">
        <v>191</v>
      </c>
      <c r="E467" s="165" t="s">
        <v>3</v>
      </c>
      <c r="F467" s="166" t="s">
        <v>2129</v>
      </c>
      <c r="H467" s="167">
        <v>22.5</v>
      </c>
      <c r="I467" s="168"/>
      <c r="L467" s="164"/>
      <c r="M467" s="169"/>
      <c r="N467" s="170"/>
      <c r="O467" s="170"/>
      <c r="P467" s="170"/>
      <c r="Q467" s="170"/>
      <c r="R467" s="170"/>
      <c r="S467" s="170"/>
      <c r="T467" s="171"/>
      <c r="AT467" s="165" t="s">
        <v>191</v>
      </c>
      <c r="AU467" s="165" t="s">
        <v>197</v>
      </c>
      <c r="AV467" s="13" t="s">
        <v>81</v>
      </c>
      <c r="AW467" s="13" t="s">
        <v>33</v>
      </c>
      <c r="AX467" s="13" t="s">
        <v>72</v>
      </c>
      <c r="AY467" s="165" t="s">
        <v>182</v>
      </c>
    </row>
    <row r="468" spans="2:51" s="13" customFormat="1" ht="12">
      <c r="B468" s="164"/>
      <c r="D468" s="159" t="s">
        <v>191</v>
      </c>
      <c r="E468" s="165" t="s">
        <v>3</v>
      </c>
      <c r="F468" s="166" t="s">
        <v>2130</v>
      </c>
      <c r="H468" s="167">
        <v>15.5</v>
      </c>
      <c r="I468" s="168"/>
      <c r="L468" s="164"/>
      <c r="M468" s="169"/>
      <c r="N468" s="170"/>
      <c r="O468" s="170"/>
      <c r="P468" s="170"/>
      <c r="Q468" s="170"/>
      <c r="R468" s="170"/>
      <c r="S468" s="170"/>
      <c r="T468" s="171"/>
      <c r="AT468" s="165" t="s">
        <v>191</v>
      </c>
      <c r="AU468" s="165" t="s">
        <v>197</v>
      </c>
      <c r="AV468" s="13" t="s">
        <v>81</v>
      </c>
      <c r="AW468" s="13" t="s">
        <v>33</v>
      </c>
      <c r="AX468" s="13" t="s">
        <v>72</v>
      </c>
      <c r="AY468" s="165" t="s">
        <v>182</v>
      </c>
    </row>
    <row r="469" spans="2:51" s="13" customFormat="1" ht="12">
      <c r="B469" s="164"/>
      <c r="D469" s="159" t="s">
        <v>191</v>
      </c>
      <c r="E469" s="165" t="s">
        <v>3</v>
      </c>
      <c r="F469" s="166" t="s">
        <v>2131</v>
      </c>
      <c r="H469" s="167">
        <v>171</v>
      </c>
      <c r="I469" s="168"/>
      <c r="L469" s="164"/>
      <c r="M469" s="169"/>
      <c r="N469" s="170"/>
      <c r="O469" s="170"/>
      <c r="P469" s="170"/>
      <c r="Q469" s="170"/>
      <c r="R469" s="170"/>
      <c r="S469" s="170"/>
      <c r="T469" s="171"/>
      <c r="AT469" s="165" t="s">
        <v>191</v>
      </c>
      <c r="AU469" s="165" t="s">
        <v>197</v>
      </c>
      <c r="AV469" s="13" t="s">
        <v>81</v>
      </c>
      <c r="AW469" s="13" t="s">
        <v>33</v>
      </c>
      <c r="AX469" s="13" t="s">
        <v>72</v>
      </c>
      <c r="AY469" s="165" t="s">
        <v>182</v>
      </c>
    </row>
    <row r="470" spans="2:51" s="13" customFormat="1" ht="12">
      <c r="B470" s="164"/>
      <c r="D470" s="159" t="s">
        <v>191</v>
      </c>
      <c r="E470" s="165" t="s">
        <v>3</v>
      </c>
      <c r="F470" s="166" t="s">
        <v>2132</v>
      </c>
      <c r="H470" s="167">
        <v>15.5</v>
      </c>
      <c r="I470" s="168"/>
      <c r="L470" s="164"/>
      <c r="M470" s="169"/>
      <c r="N470" s="170"/>
      <c r="O470" s="170"/>
      <c r="P470" s="170"/>
      <c r="Q470" s="170"/>
      <c r="R470" s="170"/>
      <c r="S470" s="170"/>
      <c r="T470" s="171"/>
      <c r="AT470" s="165" t="s">
        <v>191</v>
      </c>
      <c r="AU470" s="165" t="s">
        <v>197</v>
      </c>
      <c r="AV470" s="13" t="s">
        <v>81</v>
      </c>
      <c r="AW470" s="13" t="s">
        <v>33</v>
      </c>
      <c r="AX470" s="13" t="s">
        <v>72</v>
      </c>
      <c r="AY470" s="165" t="s">
        <v>182</v>
      </c>
    </row>
    <row r="471" spans="2:51" s="13" customFormat="1" ht="12">
      <c r="B471" s="164"/>
      <c r="D471" s="159" t="s">
        <v>191</v>
      </c>
      <c r="E471" s="165" t="s">
        <v>3</v>
      </c>
      <c r="F471" s="166" t="s">
        <v>2133</v>
      </c>
      <c r="H471" s="167">
        <v>17</v>
      </c>
      <c r="I471" s="168"/>
      <c r="L471" s="164"/>
      <c r="M471" s="169"/>
      <c r="N471" s="170"/>
      <c r="O471" s="170"/>
      <c r="P471" s="170"/>
      <c r="Q471" s="170"/>
      <c r="R471" s="170"/>
      <c r="S471" s="170"/>
      <c r="T471" s="171"/>
      <c r="AT471" s="165" t="s">
        <v>191</v>
      </c>
      <c r="AU471" s="165" t="s">
        <v>197</v>
      </c>
      <c r="AV471" s="13" t="s">
        <v>81</v>
      </c>
      <c r="AW471" s="13" t="s">
        <v>33</v>
      </c>
      <c r="AX471" s="13" t="s">
        <v>72</v>
      </c>
      <c r="AY471" s="165" t="s">
        <v>182</v>
      </c>
    </row>
    <row r="472" spans="2:51" s="14" customFormat="1" ht="12">
      <c r="B472" s="172"/>
      <c r="D472" s="159" t="s">
        <v>191</v>
      </c>
      <c r="E472" s="173" t="s">
        <v>1762</v>
      </c>
      <c r="F472" s="174" t="s">
        <v>211</v>
      </c>
      <c r="H472" s="175">
        <v>241.5</v>
      </c>
      <c r="I472" s="176"/>
      <c r="L472" s="172"/>
      <c r="M472" s="177"/>
      <c r="N472" s="178"/>
      <c r="O472" s="178"/>
      <c r="P472" s="178"/>
      <c r="Q472" s="178"/>
      <c r="R472" s="178"/>
      <c r="S472" s="178"/>
      <c r="T472" s="179"/>
      <c r="AT472" s="173" t="s">
        <v>191</v>
      </c>
      <c r="AU472" s="173" t="s">
        <v>197</v>
      </c>
      <c r="AV472" s="14" t="s">
        <v>189</v>
      </c>
      <c r="AW472" s="14" t="s">
        <v>33</v>
      </c>
      <c r="AX472" s="14" t="s">
        <v>79</v>
      </c>
      <c r="AY472" s="173" t="s">
        <v>182</v>
      </c>
    </row>
    <row r="473" spans="1:65" s="2" customFormat="1" ht="16.5" customHeight="1">
      <c r="A473" s="34"/>
      <c r="B473" s="145"/>
      <c r="C473" s="180" t="s">
        <v>591</v>
      </c>
      <c r="D473" s="180" t="s">
        <v>232</v>
      </c>
      <c r="E473" s="181" t="s">
        <v>2134</v>
      </c>
      <c r="F473" s="182" t="s">
        <v>2135</v>
      </c>
      <c r="G473" s="183" t="s">
        <v>117</v>
      </c>
      <c r="H473" s="184">
        <v>241.5</v>
      </c>
      <c r="I473" s="185"/>
      <c r="J473" s="186">
        <f>ROUND(I473*H473,2)</f>
        <v>0</v>
      </c>
      <c r="K473" s="182" t="s">
        <v>188</v>
      </c>
      <c r="L473" s="187"/>
      <c r="M473" s="188" t="s">
        <v>3</v>
      </c>
      <c r="N473" s="189" t="s">
        <v>43</v>
      </c>
      <c r="O473" s="55"/>
      <c r="P473" s="155">
        <f>O473*H473</f>
        <v>0</v>
      </c>
      <c r="Q473" s="155">
        <v>0.01662</v>
      </c>
      <c r="R473" s="155">
        <f>Q473*H473</f>
        <v>4.01373</v>
      </c>
      <c r="S473" s="155">
        <v>0</v>
      </c>
      <c r="T473" s="156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57" t="s">
        <v>223</v>
      </c>
      <c r="AT473" s="157" t="s">
        <v>232</v>
      </c>
      <c r="AU473" s="157" t="s">
        <v>197</v>
      </c>
      <c r="AY473" s="19" t="s">
        <v>182</v>
      </c>
      <c r="BE473" s="158">
        <f>IF(N473="základní",J473,0)</f>
        <v>0</v>
      </c>
      <c r="BF473" s="158">
        <f>IF(N473="snížená",J473,0)</f>
        <v>0</v>
      </c>
      <c r="BG473" s="158">
        <f>IF(N473="zákl. přenesená",J473,0)</f>
        <v>0</v>
      </c>
      <c r="BH473" s="158">
        <f>IF(N473="sníž. přenesená",J473,0)</f>
        <v>0</v>
      </c>
      <c r="BI473" s="158">
        <f>IF(N473="nulová",J473,0)</f>
        <v>0</v>
      </c>
      <c r="BJ473" s="19" t="s">
        <v>79</v>
      </c>
      <c r="BK473" s="158">
        <f>ROUND(I473*H473,2)</f>
        <v>0</v>
      </c>
      <c r="BL473" s="19" t="s">
        <v>189</v>
      </c>
      <c r="BM473" s="157" t="s">
        <v>2136</v>
      </c>
    </row>
    <row r="474" spans="1:47" s="2" customFormat="1" ht="12">
      <c r="A474" s="34"/>
      <c r="B474" s="35"/>
      <c r="C474" s="34"/>
      <c r="D474" s="159" t="s">
        <v>120</v>
      </c>
      <c r="E474" s="34"/>
      <c r="F474" s="160" t="s">
        <v>2135</v>
      </c>
      <c r="G474" s="34"/>
      <c r="H474" s="34"/>
      <c r="I474" s="161"/>
      <c r="J474" s="34"/>
      <c r="K474" s="34"/>
      <c r="L474" s="35"/>
      <c r="M474" s="162"/>
      <c r="N474" s="163"/>
      <c r="O474" s="55"/>
      <c r="P474" s="55"/>
      <c r="Q474" s="55"/>
      <c r="R474" s="55"/>
      <c r="S474" s="55"/>
      <c r="T474" s="56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9" t="s">
        <v>120</v>
      </c>
      <c r="AU474" s="19" t="s">
        <v>197</v>
      </c>
    </row>
    <row r="475" spans="1:47" s="2" customFormat="1" ht="19.2">
      <c r="A475" s="34"/>
      <c r="B475" s="35"/>
      <c r="C475" s="34"/>
      <c r="D475" s="159" t="s">
        <v>652</v>
      </c>
      <c r="E475" s="34"/>
      <c r="F475" s="197" t="s">
        <v>2137</v>
      </c>
      <c r="G475" s="34"/>
      <c r="H475" s="34"/>
      <c r="I475" s="161"/>
      <c r="J475" s="34"/>
      <c r="K475" s="34"/>
      <c r="L475" s="35"/>
      <c r="M475" s="162"/>
      <c r="N475" s="163"/>
      <c r="O475" s="55"/>
      <c r="P475" s="55"/>
      <c r="Q475" s="55"/>
      <c r="R475" s="55"/>
      <c r="S475" s="55"/>
      <c r="T475" s="56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T475" s="19" t="s">
        <v>652</v>
      </c>
      <c r="AU475" s="19" t="s">
        <v>197</v>
      </c>
    </row>
    <row r="476" spans="2:51" s="13" customFormat="1" ht="12">
      <c r="B476" s="164"/>
      <c r="D476" s="159" t="s">
        <v>191</v>
      </c>
      <c r="E476" s="165" t="s">
        <v>3</v>
      </c>
      <c r="F476" s="166" t="s">
        <v>1762</v>
      </c>
      <c r="H476" s="167">
        <v>241.5</v>
      </c>
      <c r="I476" s="168"/>
      <c r="L476" s="164"/>
      <c r="M476" s="169"/>
      <c r="N476" s="170"/>
      <c r="O476" s="170"/>
      <c r="P476" s="170"/>
      <c r="Q476" s="170"/>
      <c r="R476" s="170"/>
      <c r="S476" s="170"/>
      <c r="T476" s="171"/>
      <c r="AT476" s="165" t="s">
        <v>191</v>
      </c>
      <c r="AU476" s="165" t="s">
        <v>197</v>
      </c>
      <c r="AV476" s="13" t="s">
        <v>81</v>
      </c>
      <c r="AW476" s="13" t="s">
        <v>33</v>
      </c>
      <c r="AX476" s="13" t="s">
        <v>79</v>
      </c>
      <c r="AY476" s="165" t="s">
        <v>182</v>
      </c>
    </row>
    <row r="477" spans="1:65" s="2" customFormat="1" ht="22.8">
      <c r="A477" s="34"/>
      <c r="B477" s="145"/>
      <c r="C477" s="146" t="s">
        <v>596</v>
      </c>
      <c r="D477" s="146" t="s">
        <v>184</v>
      </c>
      <c r="E477" s="147" t="s">
        <v>2138</v>
      </c>
      <c r="F477" s="148" t="s">
        <v>2139</v>
      </c>
      <c r="G477" s="149" t="s">
        <v>117</v>
      </c>
      <c r="H477" s="150">
        <v>218</v>
      </c>
      <c r="I477" s="151"/>
      <c r="J477" s="152">
        <f>ROUND(I477*H477,2)</f>
        <v>0</v>
      </c>
      <c r="K477" s="148" t="s">
        <v>188</v>
      </c>
      <c r="L477" s="35"/>
      <c r="M477" s="153" t="s">
        <v>3</v>
      </c>
      <c r="N477" s="154" t="s">
        <v>43</v>
      </c>
      <c r="O477" s="55"/>
      <c r="P477" s="155">
        <f>O477*H477</f>
        <v>0</v>
      </c>
      <c r="Q477" s="155">
        <v>3E-05</v>
      </c>
      <c r="R477" s="155">
        <f>Q477*H477</f>
        <v>0.00654</v>
      </c>
      <c r="S477" s="155">
        <v>0</v>
      </c>
      <c r="T477" s="156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57" t="s">
        <v>189</v>
      </c>
      <c r="AT477" s="157" t="s">
        <v>184</v>
      </c>
      <c r="AU477" s="157" t="s">
        <v>197</v>
      </c>
      <c r="AY477" s="19" t="s">
        <v>182</v>
      </c>
      <c r="BE477" s="158">
        <f>IF(N477="základní",J477,0)</f>
        <v>0</v>
      </c>
      <c r="BF477" s="158">
        <f>IF(N477="snížená",J477,0)</f>
        <v>0</v>
      </c>
      <c r="BG477" s="158">
        <f>IF(N477="zákl. přenesená",J477,0)</f>
        <v>0</v>
      </c>
      <c r="BH477" s="158">
        <f>IF(N477="sníž. přenesená",J477,0)</f>
        <v>0</v>
      </c>
      <c r="BI477" s="158">
        <f>IF(N477="nulová",J477,0)</f>
        <v>0</v>
      </c>
      <c r="BJ477" s="19" t="s">
        <v>79</v>
      </c>
      <c r="BK477" s="158">
        <f>ROUND(I477*H477,2)</f>
        <v>0</v>
      </c>
      <c r="BL477" s="19" t="s">
        <v>189</v>
      </c>
      <c r="BM477" s="157" t="s">
        <v>2140</v>
      </c>
    </row>
    <row r="478" spans="1:47" s="2" customFormat="1" ht="19.2">
      <c r="A478" s="34"/>
      <c r="B478" s="35"/>
      <c r="C478" s="34"/>
      <c r="D478" s="159" t="s">
        <v>120</v>
      </c>
      <c r="E478" s="34"/>
      <c r="F478" s="160" t="s">
        <v>2139</v>
      </c>
      <c r="G478" s="34"/>
      <c r="H478" s="34"/>
      <c r="I478" s="161"/>
      <c r="J478" s="34"/>
      <c r="K478" s="34"/>
      <c r="L478" s="35"/>
      <c r="M478" s="162"/>
      <c r="N478" s="163"/>
      <c r="O478" s="55"/>
      <c r="P478" s="55"/>
      <c r="Q478" s="55"/>
      <c r="R478" s="55"/>
      <c r="S478" s="55"/>
      <c r="T478" s="56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T478" s="19" t="s">
        <v>120</v>
      </c>
      <c r="AU478" s="19" t="s">
        <v>197</v>
      </c>
    </row>
    <row r="479" spans="2:51" s="13" customFormat="1" ht="12">
      <c r="B479" s="164"/>
      <c r="D479" s="159" t="s">
        <v>191</v>
      </c>
      <c r="E479" s="165" t="s">
        <v>3</v>
      </c>
      <c r="F479" s="166" t="s">
        <v>2141</v>
      </c>
      <c r="H479" s="167">
        <v>153</v>
      </c>
      <c r="I479" s="168"/>
      <c r="L479" s="164"/>
      <c r="M479" s="169"/>
      <c r="N479" s="170"/>
      <c r="O479" s="170"/>
      <c r="P479" s="170"/>
      <c r="Q479" s="170"/>
      <c r="R479" s="170"/>
      <c r="S479" s="170"/>
      <c r="T479" s="171"/>
      <c r="AT479" s="165" t="s">
        <v>191</v>
      </c>
      <c r="AU479" s="165" t="s">
        <v>197</v>
      </c>
      <c r="AV479" s="13" t="s">
        <v>81</v>
      </c>
      <c r="AW479" s="13" t="s">
        <v>33</v>
      </c>
      <c r="AX479" s="13" t="s">
        <v>72</v>
      </c>
      <c r="AY479" s="165" t="s">
        <v>182</v>
      </c>
    </row>
    <row r="480" spans="2:51" s="13" customFormat="1" ht="12">
      <c r="B480" s="164"/>
      <c r="D480" s="159" t="s">
        <v>191</v>
      </c>
      <c r="E480" s="165" t="s">
        <v>3</v>
      </c>
      <c r="F480" s="166" t="s">
        <v>2142</v>
      </c>
      <c r="H480" s="167">
        <v>65</v>
      </c>
      <c r="I480" s="168"/>
      <c r="L480" s="164"/>
      <c r="M480" s="169"/>
      <c r="N480" s="170"/>
      <c r="O480" s="170"/>
      <c r="P480" s="170"/>
      <c r="Q480" s="170"/>
      <c r="R480" s="170"/>
      <c r="S480" s="170"/>
      <c r="T480" s="171"/>
      <c r="AT480" s="165" t="s">
        <v>191</v>
      </c>
      <c r="AU480" s="165" t="s">
        <v>197</v>
      </c>
      <c r="AV480" s="13" t="s">
        <v>81</v>
      </c>
      <c r="AW480" s="13" t="s">
        <v>33</v>
      </c>
      <c r="AX480" s="13" t="s">
        <v>72</v>
      </c>
      <c r="AY480" s="165" t="s">
        <v>182</v>
      </c>
    </row>
    <row r="481" spans="2:51" s="14" customFormat="1" ht="12">
      <c r="B481" s="172"/>
      <c r="D481" s="159" t="s">
        <v>191</v>
      </c>
      <c r="E481" s="173" t="s">
        <v>1765</v>
      </c>
      <c r="F481" s="174" t="s">
        <v>211</v>
      </c>
      <c r="H481" s="175">
        <v>218</v>
      </c>
      <c r="I481" s="176"/>
      <c r="L481" s="172"/>
      <c r="M481" s="177"/>
      <c r="N481" s="178"/>
      <c r="O481" s="178"/>
      <c r="P481" s="178"/>
      <c r="Q481" s="178"/>
      <c r="R481" s="178"/>
      <c r="S481" s="178"/>
      <c r="T481" s="179"/>
      <c r="AT481" s="173" t="s">
        <v>191</v>
      </c>
      <c r="AU481" s="173" t="s">
        <v>197</v>
      </c>
      <c r="AV481" s="14" t="s">
        <v>189</v>
      </c>
      <c r="AW481" s="14" t="s">
        <v>33</v>
      </c>
      <c r="AX481" s="14" t="s">
        <v>79</v>
      </c>
      <c r="AY481" s="173" t="s">
        <v>182</v>
      </c>
    </row>
    <row r="482" spans="1:65" s="2" customFormat="1" ht="16.5" customHeight="1">
      <c r="A482" s="34"/>
      <c r="B482" s="145"/>
      <c r="C482" s="180" t="s">
        <v>601</v>
      </c>
      <c r="D482" s="180" t="s">
        <v>232</v>
      </c>
      <c r="E482" s="181" t="s">
        <v>2143</v>
      </c>
      <c r="F482" s="182" t="s">
        <v>2144</v>
      </c>
      <c r="G482" s="183" t="s">
        <v>117</v>
      </c>
      <c r="H482" s="184">
        <v>218</v>
      </c>
      <c r="I482" s="185"/>
      <c r="J482" s="186">
        <f>ROUND(I482*H482,2)</f>
        <v>0</v>
      </c>
      <c r="K482" s="182" t="s">
        <v>188</v>
      </c>
      <c r="L482" s="187"/>
      <c r="M482" s="188" t="s">
        <v>3</v>
      </c>
      <c r="N482" s="189" t="s">
        <v>43</v>
      </c>
      <c r="O482" s="55"/>
      <c r="P482" s="155">
        <f>O482*H482</f>
        <v>0</v>
      </c>
      <c r="Q482" s="155">
        <v>0.02683</v>
      </c>
      <c r="R482" s="155">
        <f>Q482*H482</f>
        <v>5.84894</v>
      </c>
      <c r="S482" s="155">
        <v>0</v>
      </c>
      <c r="T482" s="156">
        <f>S482*H482</f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157" t="s">
        <v>223</v>
      </c>
      <c r="AT482" s="157" t="s">
        <v>232</v>
      </c>
      <c r="AU482" s="157" t="s">
        <v>197</v>
      </c>
      <c r="AY482" s="19" t="s">
        <v>182</v>
      </c>
      <c r="BE482" s="158">
        <f>IF(N482="základní",J482,0)</f>
        <v>0</v>
      </c>
      <c r="BF482" s="158">
        <f>IF(N482="snížená",J482,0)</f>
        <v>0</v>
      </c>
      <c r="BG482" s="158">
        <f>IF(N482="zákl. přenesená",J482,0)</f>
        <v>0</v>
      </c>
      <c r="BH482" s="158">
        <f>IF(N482="sníž. přenesená",J482,0)</f>
        <v>0</v>
      </c>
      <c r="BI482" s="158">
        <f>IF(N482="nulová",J482,0)</f>
        <v>0</v>
      </c>
      <c r="BJ482" s="19" t="s">
        <v>79</v>
      </c>
      <c r="BK482" s="158">
        <f>ROUND(I482*H482,2)</f>
        <v>0</v>
      </c>
      <c r="BL482" s="19" t="s">
        <v>189</v>
      </c>
      <c r="BM482" s="157" t="s">
        <v>2145</v>
      </c>
    </row>
    <row r="483" spans="1:47" s="2" customFormat="1" ht="12">
      <c r="A483" s="34"/>
      <c r="B483" s="35"/>
      <c r="C483" s="34"/>
      <c r="D483" s="159" t="s">
        <v>120</v>
      </c>
      <c r="E483" s="34"/>
      <c r="F483" s="160" t="s">
        <v>2144</v>
      </c>
      <c r="G483" s="34"/>
      <c r="H483" s="34"/>
      <c r="I483" s="161"/>
      <c r="J483" s="34"/>
      <c r="K483" s="34"/>
      <c r="L483" s="35"/>
      <c r="M483" s="162"/>
      <c r="N483" s="163"/>
      <c r="O483" s="55"/>
      <c r="P483" s="55"/>
      <c r="Q483" s="55"/>
      <c r="R483" s="55"/>
      <c r="S483" s="55"/>
      <c r="T483" s="56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T483" s="19" t="s">
        <v>120</v>
      </c>
      <c r="AU483" s="19" t="s">
        <v>197</v>
      </c>
    </row>
    <row r="484" spans="1:47" s="2" customFormat="1" ht="19.2">
      <c r="A484" s="34"/>
      <c r="B484" s="35"/>
      <c r="C484" s="34"/>
      <c r="D484" s="159" t="s">
        <v>652</v>
      </c>
      <c r="E484" s="34"/>
      <c r="F484" s="197" t="s">
        <v>2137</v>
      </c>
      <c r="G484" s="34"/>
      <c r="H484" s="34"/>
      <c r="I484" s="161"/>
      <c r="J484" s="34"/>
      <c r="K484" s="34"/>
      <c r="L484" s="35"/>
      <c r="M484" s="162"/>
      <c r="N484" s="163"/>
      <c r="O484" s="55"/>
      <c r="P484" s="55"/>
      <c r="Q484" s="55"/>
      <c r="R484" s="55"/>
      <c r="S484" s="55"/>
      <c r="T484" s="56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T484" s="19" t="s">
        <v>652</v>
      </c>
      <c r="AU484" s="19" t="s">
        <v>197</v>
      </c>
    </row>
    <row r="485" spans="2:51" s="13" customFormat="1" ht="12">
      <c r="B485" s="164"/>
      <c r="D485" s="159" t="s">
        <v>191</v>
      </c>
      <c r="E485" s="165" t="s">
        <v>3</v>
      </c>
      <c r="F485" s="166" t="s">
        <v>1765</v>
      </c>
      <c r="H485" s="167">
        <v>218</v>
      </c>
      <c r="I485" s="168"/>
      <c r="L485" s="164"/>
      <c r="M485" s="169"/>
      <c r="N485" s="170"/>
      <c r="O485" s="170"/>
      <c r="P485" s="170"/>
      <c r="Q485" s="170"/>
      <c r="R485" s="170"/>
      <c r="S485" s="170"/>
      <c r="T485" s="171"/>
      <c r="AT485" s="165" t="s">
        <v>191</v>
      </c>
      <c r="AU485" s="165" t="s">
        <v>197</v>
      </c>
      <c r="AV485" s="13" t="s">
        <v>81</v>
      </c>
      <c r="AW485" s="13" t="s">
        <v>33</v>
      </c>
      <c r="AX485" s="13" t="s">
        <v>79</v>
      </c>
      <c r="AY485" s="165" t="s">
        <v>182</v>
      </c>
    </row>
    <row r="486" spans="1:65" s="2" customFormat="1" ht="22.8">
      <c r="A486" s="34"/>
      <c r="B486" s="145"/>
      <c r="C486" s="146" t="s">
        <v>605</v>
      </c>
      <c r="D486" s="146" t="s">
        <v>184</v>
      </c>
      <c r="E486" s="147" t="s">
        <v>2146</v>
      </c>
      <c r="F486" s="148" t="s">
        <v>2147</v>
      </c>
      <c r="G486" s="149" t="s">
        <v>117</v>
      </c>
      <c r="H486" s="150">
        <v>343.5</v>
      </c>
      <c r="I486" s="151"/>
      <c r="J486" s="152">
        <f>ROUND(I486*H486,2)</f>
        <v>0</v>
      </c>
      <c r="K486" s="148" t="s">
        <v>188</v>
      </c>
      <c r="L486" s="35"/>
      <c r="M486" s="153" t="s">
        <v>3</v>
      </c>
      <c r="N486" s="154" t="s">
        <v>43</v>
      </c>
      <c r="O486" s="55"/>
      <c r="P486" s="155">
        <f>O486*H486</f>
        <v>0</v>
      </c>
      <c r="Q486" s="155">
        <v>3E-05</v>
      </c>
      <c r="R486" s="155">
        <f>Q486*H486</f>
        <v>0.010305</v>
      </c>
      <c r="S486" s="155">
        <v>0</v>
      </c>
      <c r="T486" s="156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57" t="s">
        <v>189</v>
      </c>
      <c r="AT486" s="157" t="s">
        <v>184</v>
      </c>
      <c r="AU486" s="157" t="s">
        <v>197</v>
      </c>
      <c r="AY486" s="19" t="s">
        <v>182</v>
      </c>
      <c r="BE486" s="158">
        <f>IF(N486="základní",J486,0)</f>
        <v>0</v>
      </c>
      <c r="BF486" s="158">
        <f>IF(N486="snížená",J486,0)</f>
        <v>0</v>
      </c>
      <c r="BG486" s="158">
        <f>IF(N486="zákl. přenesená",J486,0)</f>
        <v>0</v>
      </c>
      <c r="BH486" s="158">
        <f>IF(N486="sníž. přenesená",J486,0)</f>
        <v>0</v>
      </c>
      <c r="BI486" s="158">
        <f>IF(N486="nulová",J486,0)</f>
        <v>0</v>
      </c>
      <c r="BJ486" s="19" t="s">
        <v>79</v>
      </c>
      <c r="BK486" s="158">
        <f>ROUND(I486*H486,2)</f>
        <v>0</v>
      </c>
      <c r="BL486" s="19" t="s">
        <v>189</v>
      </c>
      <c r="BM486" s="157" t="s">
        <v>2148</v>
      </c>
    </row>
    <row r="487" spans="1:47" s="2" customFormat="1" ht="19.2">
      <c r="A487" s="34"/>
      <c r="B487" s="35"/>
      <c r="C487" s="34"/>
      <c r="D487" s="159" t="s">
        <v>120</v>
      </c>
      <c r="E487" s="34"/>
      <c r="F487" s="160" t="s">
        <v>2147</v>
      </c>
      <c r="G487" s="34"/>
      <c r="H487" s="34"/>
      <c r="I487" s="161"/>
      <c r="J487" s="34"/>
      <c r="K487" s="34"/>
      <c r="L487" s="35"/>
      <c r="M487" s="162"/>
      <c r="N487" s="163"/>
      <c r="O487" s="55"/>
      <c r="P487" s="55"/>
      <c r="Q487" s="55"/>
      <c r="R487" s="55"/>
      <c r="S487" s="55"/>
      <c r="T487" s="56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T487" s="19" t="s">
        <v>120</v>
      </c>
      <c r="AU487" s="19" t="s">
        <v>197</v>
      </c>
    </row>
    <row r="488" spans="2:51" s="13" customFormat="1" ht="12">
      <c r="B488" s="164"/>
      <c r="D488" s="159" t="s">
        <v>191</v>
      </c>
      <c r="E488" s="165" t="s">
        <v>3</v>
      </c>
      <c r="F488" s="166" t="s">
        <v>2149</v>
      </c>
      <c r="H488" s="167">
        <v>343.5</v>
      </c>
      <c r="I488" s="168"/>
      <c r="L488" s="164"/>
      <c r="M488" s="169"/>
      <c r="N488" s="170"/>
      <c r="O488" s="170"/>
      <c r="P488" s="170"/>
      <c r="Q488" s="170"/>
      <c r="R488" s="170"/>
      <c r="S488" s="170"/>
      <c r="T488" s="171"/>
      <c r="AT488" s="165" t="s">
        <v>191</v>
      </c>
      <c r="AU488" s="165" t="s">
        <v>197</v>
      </c>
      <c r="AV488" s="13" t="s">
        <v>81</v>
      </c>
      <c r="AW488" s="13" t="s">
        <v>33</v>
      </c>
      <c r="AX488" s="13" t="s">
        <v>72</v>
      </c>
      <c r="AY488" s="165" t="s">
        <v>182</v>
      </c>
    </row>
    <row r="489" spans="2:51" s="14" customFormat="1" ht="12">
      <c r="B489" s="172"/>
      <c r="D489" s="159" t="s">
        <v>191</v>
      </c>
      <c r="E489" s="173" t="s">
        <v>1768</v>
      </c>
      <c r="F489" s="174" t="s">
        <v>211</v>
      </c>
      <c r="H489" s="175">
        <v>343.5</v>
      </c>
      <c r="I489" s="176"/>
      <c r="L489" s="172"/>
      <c r="M489" s="177"/>
      <c r="N489" s="178"/>
      <c r="O489" s="178"/>
      <c r="P489" s="178"/>
      <c r="Q489" s="178"/>
      <c r="R489" s="178"/>
      <c r="S489" s="178"/>
      <c r="T489" s="179"/>
      <c r="AT489" s="173" t="s">
        <v>191</v>
      </c>
      <c r="AU489" s="173" t="s">
        <v>197</v>
      </c>
      <c r="AV489" s="14" t="s">
        <v>189</v>
      </c>
      <c r="AW489" s="14" t="s">
        <v>33</v>
      </c>
      <c r="AX489" s="14" t="s">
        <v>79</v>
      </c>
      <c r="AY489" s="173" t="s">
        <v>182</v>
      </c>
    </row>
    <row r="490" spans="1:65" s="2" customFormat="1" ht="16.5" customHeight="1">
      <c r="A490" s="34"/>
      <c r="B490" s="145"/>
      <c r="C490" s="180" t="s">
        <v>611</v>
      </c>
      <c r="D490" s="180" t="s">
        <v>232</v>
      </c>
      <c r="E490" s="181" t="s">
        <v>2150</v>
      </c>
      <c r="F490" s="182" t="s">
        <v>2151</v>
      </c>
      <c r="G490" s="183" t="s">
        <v>117</v>
      </c>
      <c r="H490" s="184">
        <v>343.5</v>
      </c>
      <c r="I490" s="185"/>
      <c r="J490" s="186">
        <f>ROUND(I490*H490,2)</f>
        <v>0</v>
      </c>
      <c r="K490" s="182" t="s">
        <v>188</v>
      </c>
      <c r="L490" s="187"/>
      <c r="M490" s="188" t="s">
        <v>3</v>
      </c>
      <c r="N490" s="189" t="s">
        <v>43</v>
      </c>
      <c r="O490" s="55"/>
      <c r="P490" s="155">
        <f>O490*H490</f>
        <v>0</v>
      </c>
      <c r="Q490" s="155">
        <v>0.04203</v>
      </c>
      <c r="R490" s="155">
        <f>Q490*H490</f>
        <v>14.437304999999999</v>
      </c>
      <c r="S490" s="155">
        <v>0</v>
      </c>
      <c r="T490" s="156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57" t="s">
        <v>223</v>
      </c>
      <c r="AT490" s="157" t="s">
        <v>232</v>
      </c>
      <c r="AU490" s="157" t="s">
        <v>197</v>
      </c>
      <c r="AY490" s="19" t="s">
        <v>182</v>
      </c>
      <c r="BE490" s="158">
        <f>IF(N490="základní",J490,0)</f>
        <v>0</v>
      </c>
      <c r="BF490" s="158">
        <f>IF(N490="snížená",J490,0)</f>
        <v>0</v>
      </c>
      <c r="BG490" s="158">
        <f>IF(N490="zákl. přenesená",J490,0)</f>
        <v>0</v>
      </c>
      <c r="BH490" s="158">
        <f>IF(N490="sníž. přenesená",J490,0)</f>
        <v>0</v>
      </c>
      <c r="BI490" s="158">
        <f>IF(N490="nulová",J490,0)</f>
        <v>0</v>
      </c>
      <c r="BJ490" s="19" t="s">
        <v>79</v>
      </c>
      <c r="BK490" s="158">
        <f>ROUND(I490*H490,2)</f>
        <v>0</v>
      </c>
      <c r="BL490" s="19" t="s">
        <v>189</v>
      </c>
      <c r="BM490" s="157" t="s">
        <v>2152</v>
      </c>
    </row>
    <row r="491" spans="1:47" s="2" customFormat="1" ht="12">
      <c r="A491" s="34"/>
      <c r="B491" s="35"/>
      <c r="C491" s="34"/>
      <c r="D491" s="159" t="s">
        <v>120</v>
      </c>
      <c r="E491" s="34"/>
      <c r="F491" s="160" t="s">
        <v>2151</v>
      </c>
      <c r="G491" s="34"/>
      <c r="H491" s="34"/>
      <c r="I491" s="161"/>
      <c r="J491" s="34"/>
      <c r="K491" s="34"/>
      <c r="L491" s="35"/>
      <c r="M491" s="162"/>
      <c r="N491" s="163"/>
      <c r="O491" s="55"/>
      <c r="P491" s="55"/>
      <c r="Q491" s="55"/>
      <c r="R491" s="55"/>
      <c r="S491" s="55"/>
      <c r="T491" s="56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T491" s="19" t="s">
        <v>120</v>
      </c>
      <c r="AU491" s="19" t="s">
        <v>197</v>
      </c>
    </row>
    <row r="492" spans="1:47" s="2" customFormat="1" ht="19.2">
      <c r="A492" s="34"/>
      <c r="B492" s="35"/>
      <c r="C492" s="34"/>
      <c r="D492" s="159" t="s">
        <v>652</v>
      </c>
      <c r="E492" s="34"/>
      <c r="F492" s="197" t="s">
        <v>2137</v>
      </c>
      <c r="G492" s="34"/>
      <c r="H492" s="34"/>
      <c r="I492" s="161"/>
      <c r="J492" s="34"/>
      <c r="K492" s="34"/>
      <c r="L492" s="35"/>
      <c r="M492" s="162"/>
      <c r="N492" s="163"/>
      <c r="O492" s="55"/>
      <c r="P492" s="55"/>
      <c r="Q492" s="55"/>
      <c r="R492" s="55"/>
      <c r="S492" s="55"/>
      <c r="T492" s="56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9" t="s">
        <v>652</v>
      </c>
      <c r="AU492" s="19" t="s">
        <v>197</v>
      </c>
    </row>
    <row r="493" spans="2:51" s="13" customFormat="1" ht="12">
      <c r="B493" s="164"/>
      <c r="D493" s="159" t="s">
        <v>191</v>
      </c>
      <c r="E493" s="165" t="s">
        <v>3</v>
      </c>
      <c r="F493" s="166" t="s">
        <v>1768</v>
      </c>
      <c r="H493" s="167">
        <v>343.5</v>
      </c>
      <c r="I493" s="168"/>
      <c r="L493" s="164"/>
      <c r="M493" s="169"/>
      <c r="N493" s="170"/>
      <c r="O493" s="170"/>
      <c r="P493" s="170"/>
      <c r="Q493" s="170"/>
      <c r="R493" s="170"/>
      <c r="S493" s="170"/>
      <c r="T493" s="171"/>
      <c r="AT493" s="165" t="s">
        <v>191</v>
      </c>
      <c r="AU493" s="165" t="s">
        <v>197</v>
      </c>
      <c r="AV493" s="13" t="s">
        <v>81</v>
      </c>
      <c r="AW493" s="13" t="s">
        <v>33</v>
      </c>
      <c r="AX493" s="13" t="s">
        <v>79</v>
      </c>
      <c r="AY493" s="165" t="s">
        <v>182</v>
      </c>
    </row>
    <row r="494" spans="1:65" s="2" customFormat="1" ht="22.8">
      <c r="A494" s="34"/>
      <c r="B494" s="145"/>
      <c r="C494" s="146" t="s">
        <v>616</v>
      </c>
      <c r="D494" s="146" t="s">
        <v>184</v>
      </c>
      <c r="E494" s="147" t="s">
        <v>2153</v>
      </c>
      <c r="F494" s="148" t="s">
        <v>2154</v>
      </c>
      <c r="G494" s="149" t="s">
        <v>117</v>
      </c>
      <c r="H494" s="150">
        <v>25.5</v>
      </c>
      <c r="I494" s="151"/>
      <c r="J494" s="152">
        <f>ROUND(I494*H494,2)</f>
        <v>0</v>
      </c>
      <c r="K494" s="148" t="s">
        <v>188</v>
      </c>
      <c r="L494" s="35"/>
      <c r="M494" s="153" t="s">
        <v>3</v>
      </c>
      <c r="N494" s="154" t="s">
        <v>43</v>
      </c>
      <c r="O494" s="55"/>
      <c r="P494" s="155">
        <f>O494*H494</f>
        <v>0</v>
      </c>
      <c r="Q494" s="155">
        <v>6E-05</v>
      </c>
      <c r="R494" s="155">
        <f>Q494*H494</f>
        <v>0.0015300000000000001</v>
      </c>
      <c r="S494" s="155">
        <v>0</v>
      </c>
      <c r="T494" s="156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157" t="s">
        <v>189</v>
      </c>
      <c r="AT494" s="157" t="s">
        <v>184</v>
      </c>
      <c r="AU494" s="157" t="s">
        <v>197</v>
      </c>
      <c r="AY494" s="19" t="s">
        <v>182</v>
      </c>
      <c r="BE494" s="158">
        <f>IF(N494="základní",J494,0)</f>
        <v>0</v>
      </c>
      <c r="BF494" s="158">
        <f>IF(N494="snížená",J494,0)</f>
        <v>0</v>
      </c>
      <c r="BG494" s="158">
        <f>IF(N494="zákl. přenesená",J494,0)</f>
        <v>0</v>
      </c>
      <c r="BH494" s="158">
        <f>IF(N494="sníž. přenesená",J494,0)</f>
        <v>0</v>
      </c>
      <c r="BI494" s="158">
        <f>IF(N494="nulová",J494,0)</f>
        <v>0</v>
      </c>
      <c r="BJ494" s="19" t="s">
        <v>79</v>
      </c>
      <c r="BK494" s="158">
        <f>ROUND(I494*H494,2)</f>
        <v>0</v>
      </c>
      <c r="BL494" s="19" t="s">
        <v>189</v>
      </c>
      <c r="BM494" s="157" t="s">
        <v>2155</v>
      </c>
    </row>
    <row r="495" spans="1:47" s="2" customFormat="1" ht="19.2">
      <c r="A495" s="34"/>
      <c r="B495" s="35"/>
      <c r="C495" s="34"/>
      <c r="D495" s="159" t="s">
        <v>120</v>
      </c>
      <c r="E495" s="34"/>
      <c r="F495" s="160" t="s">
        <v>2154</v>
      </c>
      <c r="G495" s="34"/>
      <c r="H495" s="34"/>
      <c r="I495" s="161"/>
      <c r="J495" s="34"/>
      <c r="K495" s="34"/>
      <c r="L495" s="35"/>
      <c r="M495" s="162"/>
      <c r="N495" s="163"/>
      <c r="O495" s="55"/>
      <c r="P495" s="55"/>
      <c r="Q495" s="55"/>
      <c r="R495" s="55"/>
      <c r="S495" s="55"/>
      <c r="T495" s="56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T495" s="19" t="s">
        <v>120</v>
      </c>
      <c r="AU495" s="19" t="s">
        <v>197</v>
      </c>
    </row>
    <row r="496" spans="2:51" s="13" customFormat="1" ht="12">
      <c r="B496" s="164"/>
      <c r="D496" s="159" t="s">
        <v>191</v>
      </c>
      <c r="E496" s="165" t="s">
        <v>3</v>
      </c>
      <c r="F496" s="166" t="s">
        <v>2156</v>
      </c>
      <c r="H496" s="167">
        <v>25.5</v>
      </c>
      <c r="I496" s="168"/>
      <c r="L496" s="164"/>
      <c r="M496" s="169"/>
      <c r="N496" s="170"/>
      <c r="O496" s="170"/>
      <c r="P496" s="170"/>
      <c r="Q496" s="170"/>
      <c r="R496" s="170"/>
      <c r="S496" s="170"/>
      <c r="T496" s="171"/>
      <c r="AT496" s="165" t="s">
        <v>191</v>
      </c>
      <c r="AU496" s="165" t="s">
        <v>197</v>
      </c>
      <c r="AV496" s="13" t="s">
        <v>81</v>
      </c>
      <c r="AW496" s="13" t="s">
        <v>33</v>
      </c>
      <c r="AX496" s="13" t="s">
        <v>72</v>
      </c>
      <c r="AY496" s="165" t="s">
        <v>182</v>
      </c>
    </row>
    <row r="497" spans="2:51" s="14" customFormat="1" ht="12">
      <c r="B497" s="172"/>
      <c r="D497" s="159" t="s">
        <v>191</v>
      </c>
      <c r="E497" s="173" t="s">
        <v>1771</v>
      </c>
      <c r="F497" s="174" t="s">
        <v>211</v>
      </c>
      <c r="H497" s="175">
        <v>25.5</v>
      </c>
      <c r="I497" s="176"/>
      <c r="L497" s="172"/>
      <c r="M497" s="177"/>
      <c r="N497" s="178"/>
      <c r="O497" s="178"/>
      <c r="P497" s="178"/>
      <c r="Q497" s="178"/>
      <c r="R497" s="178"/>
      <c r="S497" s="178"/>
      <c r="T497" s="179"/>
      <c r="AT497" s="173" t="s">
        <v>191</v>
      </c>
      <c r="AU497" s="173" t="s">
        <v>197</v>
      </c>
      <c r="AV497" s="14" t="s">
        <v>189</v>
      </c>
      <c r="AW497" s="14" t="s">
        <v>33</v>
      </c>
      <c r="AX497" s="14" t="s">
        <v>79</v>
      </c>
      <c r="AY497" s="173" t="s">
        <v>182</v>
      </c>
    </row>
    <row r="498" spans="1:65" s="2" customFormat="1" ht="16.5" customHeight="1">
      <c r="A498" s="34"/>
      <c r="B498" s="145"/>
      <c r="C498" s="180" t="s">
        <v>621</v>
      </c>
      <c r="D498" s="180" t="s">
        <v>232</v>
      </c>
      <c r="E498" s="181" t="s">
        <v>2157</v>
      </c>
      <c r="F498" s="182" t="s">
        <v>2158</v>
      </c>
      <c r="G498" s="183" t="s">
        <v>117</v>
      </c>
      <c r="H498" s="184">
        <v>25.5</v>
      </c>
      <c r="I498" s="185"/>
      <c r="J498" s="186">
        <f>ROUND(I498*H498,2)</f>
        <v>0</v>
      </c>
      <c r="K498" s="182" t="s">
        <v>3</v>
      </c>
      <c r="L498" s="187"/>
      <c r="M498" s="188" t="s">
        <v>3</v>
      </c>
      <c r="N498" s="189" t="s">
        <v>43</v>
      </c>
      <c r="O498" s="55"/>
      <c r="P498" s="155">
        <f>O498*H498</f>
        <v>0</v>
      </c>
      <c r="Q498" s="155">
        <v>0.077</v>
      </c>
      <c r="R498" s="155">
        <f>Q498*H498</f>
        <v>1.9635</v>
      </c>
      <c r="S498" s="155">
        <v>0</v>
      </c>
      <c r="T498" s="156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157" t="s">
        <v>223</v>
      </c>
      <c r="AT498" s="157" t="s">
        <v>232</v>
      </c>
      <c r="AU498" s="157" t="s">
        <v>197</v>
      </c>
      <c r="AY498" s="19" t="s">
        <v>182</v>
      </c>
      <c r="BE498" s="158">
        <f>IF(N498="základní",J498,0)</f>
        <v>0</v>
      </c>
      <c r="BF498" s="158">
        <f>IF(N498="snížená",J498,0)</f>
        <v>0</v>
      </c>
      <c r="BG498" s="158">
        <f>IF(N498="zákl. přenesená",J498,0)</f>
        <v>0</v>
      </c>
      <c r="BH498" s="158">
        <f>IF(N498="sníž. přenesená",J498,0)</f>
        <v>0</v>
      </c>
      <c r="BI498" s="158">
        <f>IF(N498="nulová",J498,0)</f>
        <v>0</v>
      </c>
      <c r="BJ498" s="19" t="s">
        <v>79</v>
      </c>
      <c r="BK498" s="158">
        <f>ROUND(I498*H498,2)</f>
        <v>0</v>
      </c>
      <c r="BL498" s="19" t="s">
        <v>189</v>
      </c>
      <c r="BM498" s="157" t="s">
        <v>2159</v>
      </c>
    </row>
    <row r="499" spans="1:47" s="2" customFormat="1" ht="12">
      <c r="A499" s="34"/>
      <c r="B499" s="35"/>
      <c r="C499" s="34"/>
      <c r="D499" s="159" t="s">
        <v>120</v>
      </c>
      <c r="E499" s="34"/>
      <c r="F499" s="160" t="s">
        <v>2158</v>
      </c>
      <c r="G499" s="34"/>
      <c r="H499" s="34"/>
      <c r="I499" s="161"/>
      <c r="J499" s="34"/>
      <c r="K499" s="34"/>
      <c r="L499" s="35"/>
      <c r="M499" s="162"/>
      <c r="N499" s="163"/>
      <c r="O499" s="55"/>
      <c r="P499" s="55"/>
      <c r="Q499" s="55"/>
      <c r="R499" s="55"/>
      <c r="S499" s="55"/>
      <c r="T499" s="56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T499" s="19" t="s">
        <v>120</v>
      </c>
      <c r="AU499" s="19" t="s">
        <v>197</v>
      </c>
    </row>
    <row r="500" spans="1:47" s="2" customFormat="1" ht="19.2">
      <c r="A500" s="34"/>
      <c r="B500" s="35"/>
      <c r="C500" s="34"/>
      <c r="D500" s="159" t="s">
        <v>652</v>
      </c>
      <c r="E500" s="34"/>
      <c r="F500" s="197" t="s">
        <v>2137</v>
      </c>
      <c r="G500" s="34"/>
      <c r="H500" s="34"/>
      <c r="I500" s="161"/>
      <c r="J500" s="34"/>
      <c r="K500" s="34"/>
      <c r="L500" s="35"/>
      <c r="M500" s="162"/>
      <c r="N500" s="163"/>
      <c r="O500" s="55"/>
      <c r="P500" s="55"/>
      <c r="Q500" s="55"/>
      <c r="R500" s="55"/>
      <c r="S500" s="55"/>
      <c r="T500" s="56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T500" s="19" t="s">
        <v>652</v>
      </c>
      <c r="AU500" s="19" t="s">
        <v>197</v>
      </c>
    </row>
    <row r="501" spans="2:51" s="13" customFormat="1" ht="12">
      <c r="B501" s="164"/>
      <c r="D501" s="159" t="s">
        <v>191</v>
      </c>
      <c r="E501" s="165" t="s">
        <v>3</v>
      </c>
      <c r="F501" s="166" t="s">
        <v>1771</v>
      </c>
      <c r="H501" s="167">
        <v>25.5</v>
      </c>
      <c r="I501" s="168"/>
      <c r="L501" s="164"/>
      <c r="M501" s="169"/>
      <c r="N501" s="170"/>
      <c r="O501" s="170"/>
      <c r="P501" s="170"/>
      <c r="Q501" s="170"/>
      <c r="R501" s="170"/>
      <c r="S501" s="170"/>
      <c r="T501" s="171"/>
      <c r="AT501" s="165" t="s">
        <v>191</v>
      </c>
      <c r="AU501" s="165" t="s">
        <v>197</v>
      </c>
      <c r="AV501" s="13" t="s">
        <v>81</v>
      </c>
      <c r="AW501" s="13" t="s">
        <v>33</v>
      </c>
      <c r="AX501" s="13" t="s">
        <v>79</v>
      </c>
      <c r="AY501" s="165" t="s">
        <v>182</v>
      </c>
    </row>
    <row r="502" spans="1:65" s="2" customFormat="1" ht="22.8">
      <c r="A502" s="34"/>
      <c r="B502" s="145"/>
      <c r="C502" s="146" t="s">
        <v>626</v>
      </c>
      <c r="D502" s="146" t="s">
        <v>184</v>
      </c>
      <c r="E502" s="147" t="s">
        <v>2160</v>
      </c>
      <c r="F502" s="148" t="s">
        <v>2161</v>
      </c>
      <c r="G502" s="149" t="s">
        <v>344</v>
      </c>
      <c r="H502" s="150">
        <v>34</v>
      </c>
      <c r="I502" s="151"/>
      <c r="J502" s="152">
        <f>ROUND(I502*H502,2)</f>
        <v>0</v>
      </c>
      <c r="K502" s="148" t="s">
        <v>188</v>
      </c>
      <c r="L502" s="35"/>
      <c r="M502" s="153" t="s">
        <v>3</v>
      </c>
      <c r="N502" s="154" t="s">
        <v>43</v>
      </c>
      <c r="O502" s="55"/>
      <c r="P502" s="155">
        <f>O502*H502</f>
        <v>0</v>
      </c>
      <c r="Q502" s="155">
        <v>1E-05</v>
      </c>
      <c r="R502" s="155">
        <f>Q502*H502</f>
        <v>0.00034</v>
      </c>
      <c r="S502" s="155">
        <v>0</v>
      </c>
      <c r="T502" s="156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57" t="s">
        <v>189</v>
      </c>
      <c r="AT502" s="157" t="s">
        <v>184</v>
      </c>
      <c r="AU502" s="157" t="s">
        <v>197</v>
      </c>
      <c r="AY502" s="19" t="s">
        <v>182</v>
      </c>
      <c r="BE502" s="158">
        <f>IF(N502="základní",J502,0)</f>
        <v>0</v>
      </c>
      <c r="BF502" s="158">
        <f>IF(N502="snížená",J502,0)</f>
        <v>0</v>
      </c>
      <c r="BG502" s="158">
        <f>IF(N502="zákl. přenesená",J502,0)</f>
        <v>0</v>
      </c>
      <c r="BH502" s="158">
        <f>IF(N502="sníž. přenesená",J502,0)</f>
        <v>0</v>
      </c>
      <c r="BI502" s="158">
        <f>IF(N502="nulová",J502,0)</f>
        <v>0</v>
      </c>
      <c r="BJ502" s="19" t="s">
        <v>79</v>
      </c>
      <c r="BK502" s="158">
        <f>ROUND(I502*H502,2)</f>
        <v>0</v>
      </c>
      <c r="BL502" s="19" t="s">
        <v>189</v>
      </c>
      <c r="BM502" s="157" t="s">
        <v>2162</v>
      </c>
    </row>
    <row r="503" spans="1:47" s="2" customFormat="1" ht="19.2">
      <c r="A503" s="34"/>
      <c r="B503" s="35"/>
      <c r="C503" s="34"/>
      <c r="D503" s="159" t="s">
        <v>120</v>
      </c>
      <c r="E503" s="34"/>
      <c r="F503" s="160" t="s">
        <v>2161</v>
      </c>
      <c r="G503" s="34"/>
      <c r="H503" s="34"/>
      <c r="I503" s="161"/>
      <c r="J503" s="34"/>
      <c r="K503" s="34"/>
      <c r="L503" s="35"/>
      <c r="M503" s="162"/>
      <c r="N503" s="163"/>
      <c r="O503" s="55"/>
      <c r="P503" s="55"/>
      <c r="Q503" s="55"/>
      <c r="R503" s="55"/>
      <c r="S503" s="55"/>
      <c r="T503" s="56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9" t="s">
        <v>120</v>
      </c>
      <c r="AU503" s="19" t="s">
        <v>197</v>
      </c>
    </row>
    <row r="504" spans="1:65" s="2" customFormat="1" ht="16.5" customHeight="1">
      <c r="A504" s="34"/>
      <c r="B504" s="145"/>
      <c r="C504" s="180" t="s">
        <v>634</v>
      </c>
      <c r="D504" s="180" t="s">
        <v>232</v>
      </c>
      <c r="E504" s="181" t="s">
        <v>2163</v>
      </c>
      <c r="F504" s="182" t="s">
        <v>2164</v>
      </c>
      <c r="G504" s="183" t="s">
        <v>344</v>
      </c>
      <c r="H504" s="184">
        <v>34</v>
      </c>
      <c r="I504" s="185"/>
      <c r="J504" s="186">
        <f>ROUND(I504*H504,2)</f>
        <v>0</v>
      </c>
      <c r="K504" s="182" t="s">
        <v>3</v>
      </c>
      <c r="L504" s="187"/>
      <c r="M504" s="188" t="s">
        <v>3</v>
      </c>
      <c r="N504" s="189" t="s">
        <v>43</v>
      </c>
      <c r="O504" s="55"/>
      <c r="P504" s="155">
        <f>O504*H504</f>
        <v>0</v>
      </c>
      <c r="Q504" s="155">
        <v>0.0015</v>
      </c>
      <c r="R504" s="155">
        <f>Q504*H504</f>
        <v>0.051000000000000004</v>
      </c>
      <c r="S504" s="155">
        <v>0</v>
      </c>
      <c r="T504" s="156">
        <f>S504*H504</f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157" t="s">
        <v>223</v>
      </c>
      <c r="AT504" s="157" t="s">
        <v>232</v>
      </c>
      <c r="AU504" s="157" t="s">
        <v>197</v>
      </c>
      <c r="AY504" s="19" t="s">
        <v>182</v>
      </c>
      <c r="BE504" s="158">
        <f>IF(N504="základní",J504,0)</f>
        <v>0</v>
      </c>
      <c r="BF504" s="158">
        <f>IF(N504="snížená",J504,0)</f>
        <v>0</v>
      </c>
      <c r="BG504" s="158">
        <f>IF(N504="zákl. přenesená",J504,0)</f>
        <v>0</v>
      </c>
      <c r="BH504" s="158">
        <f>IF(N504="sníž. přenesená",J504,0)</f>
        <v>0</v>
      </c>
      <c r="BI504" s="158">
        <f>IF(N504="nulová",J504,0)</f>
        <v>0</v>
      </c>
      <c r="BJ504" s="19" t="s">
        <v>79</v>
      </c>
      <c r="BK504" s="158">
        <f>ROUND(I504*H504,2)</f>
        <v>0</v>
      </c>
      <c r="BL504" s="19" t="s">
        <v>189</v>
      </c>
      <c r="BM504" s="157" t="s">
        <v>2165</v>
      </c>
    </row>
    <row r="505" spans="1:47" s="2" customFormat="1" ht="12">
      <c r="A505" s="34"/>
      <c r="B505" s="35"/>
      <c r="C505" s="34"/>
      <c r="D505" s="159" t="s">
        <v>120</v>
      </c>
      <c r="E505" s="34"/>
      <c r="F505" s="160" t="s">
        <v>2164</v>
      </c>
      <c r="G505" s="34"/>
      <c r="H505" s="34"/>
      <c r="I505" s="161"/>
      <c r="J505" s="34"/>
      <c r="K505" s="34"/>
      <c r="L505" s="35"/>
      <c r="M505" s="162"/>
      <c r="N505" s="163"/>
      <c r="O505" s="55"/>
      <c r="P505" s="55"/>
      <c r="Q505" s="55"/>
      <c r="R505" s="55"/>
      <c r="S505" s="55"/>
      <c r="T505" s="56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T505" s="19" t="s">
        <v>120</v>
      </c>
      <c r="AU505" s="19" t="s">
        <v>197</v>
      </c>
    </row>
    <row r="506" spans="1:65" s="2" customFormat="1" ht="22.8">
      <c r="A506" s="34"/>
      <c r="B506" s="145"/>
      <c r="C506" s="146" t="s">
        <v>642</v>
      </c>
      <c r="D506" s="146" t="s">
        <v>184</v>
      </c>
      <c r="E506" s="147" t="s">
        <v>2166</v>
      </c>
      <c r="F506" s="148" t="s">
        <v>2167</v>
      </c>
      <c r="G506" s="149" t="s">
        <v>344</v>
      </c>
      <c r="H506" s="298">
        <v>2</v>
      </c>
      <c r="I506" s="151"/>
      <c r="J506" s="152">
        <f>ROUND(I506*H506,2)</f>
        <v>0</v>
      </c>
      <c r="K506" s="148" t="s">
        <v>188</v>
      </c>
      <c r="L506" s="35"/>
      <c r="M506" s="153" t="s">
        <v>3</v>
      </c>
      <c r="N506" s="154" t="s">
        <v>43</v>
      </c>
      <c r="O506" s="55"/>
      <c r="P506" s="155">
        <f>O506*H506</f>
        <v>0</v>
      </c>
      <c r="Q506" s="155">
        <v>2E-05</v>
      </c>
      <c r="R506" s="155">
        <f>Q506*H506</f>
        <v>4E-05</v>
      </c>
      <c r="S506" s="155">
        <v>0</v>
      </c>
      <c r="T506" s="156">
        <f>S506*H506</f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157" t="s">
        <v>189</v>
      </c>
      <c r="AT506" s="157" t="s">
        <v>184</v>
      </c>
      <c r="AU506" s="157" t="s">
        <v>197</v>
      </c>
      <c r="AY506" s="19" t="s">
        <v>182</v>
      </c>
      <c r="BE506" s="158">
        <f>IF(N506="základní",J506,0)</f>
        <v>0</v>
      </c>
      <c r="BF506" s="158">
        <f>IF(N506="snížená",J506,0)</f>
        <v>0</v>
      </c>
      <c r="BG506" s="158">
        <f>IF(N506="zákl. přenesená",J506,0)</f>
        <v>0</v>
      </c>
      <c r="BH506" s="158">
        <f>IF(N506="sníž. přenesená",J506,0)</f>
        <v>0</v>
      </c>
      <c r="BI506" s="158">
        <f>IF(N506="nulová",J506,0)</f>
        <v>0</v>
      </c>
      <c r="BJ506" s="19" t="s">
        <v>79</v>
      </c>
      <c r="BK506" s="158">
        <f>ROUND(I506*H506,2)</f>
        <v>0</v>
      </c>
      <c r="BL506" s="19" t="s">
        <v>189</v>
      </c>
      <c r="BM506" s="157" t="s">
        <v>2168</v>
      </c>
    </row>
    <row r="507" spans="1:47" s="2" customFormat="1" ht="19.2">
      <c r="A507" s="34"/>
      <c r="B507" s="35"/>
      <c r="C507" s="34"/>
      <c r="D507" s="159" t="s">
        <v>120</v>
      </c>
      <c r="E507" s="34"/>
      <c r="F507" s="160" t="s">
        <v>2167</v>
      </c>
      <c r="G507" s="34"/>
      <c r="H507" s="34"/>
      <c r="I507" s="161"/>
      <c r="J507" s="34"/>
      <c r="K507" s="34"/>
      <c r="L507" s="35"/>
      <c r="M507" s="162"/>
      <c r="N507" s="163"/>
      <c r="O507" s="55"/>
      <c r="P507" s="55"/>
      <c r="Q507" s="55"/>
      <c r="R507" s="55"/>
      <c r="S507" s="55"/>
      <c r="T507" s="56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T507" s="19" t="s">
        <v>120</v>
      </c>
      <c r="AU507" s="19" t="s">
        <v>197</v>
      </c>
    </row>
    <row r="508" spans="2:51" s="13" customFormat="1" ht="12">
      <c r="B508" s="164"/>
      <c r="D508" s="159" t="s">
        <v>191</v>
      </c>
      <c r="E508" s="165" t="s">
        <v>3</v>
      </c>
      <c r="F508" s="166" t="s">
        <v>2169</v>
      </c>
      <c r="H508" s="167">
        <v>2</v>
      </c>
      <c r="I508" s="168"/>
      <c r="L508" s="164"/>
      <c r="M508" s="169"/>
      <c r="N508" s="170"/>
      <c r="O508" s="170"/>
      <c r="P508" s="170"/>
      <c r="Q508" s="170"/>
      <c r="R508" s="170"/>
      <c r="S508" s="170"/>
      <c r="T508" s="171"/>
      <c r="AT508" s="165" t="s">
        <v>191</v>
      </c>
      <c r="AU508" s="165" t="s">
        <v>197</v>
      </c>
      <c r="AV508" s="13" t="s">
        <v>81</v>
      </c>
      <c r="AW508" s="13" t="s">
        <v>33</v>
      </c>
      <c r="AX508" s="13" t="s">
        <v>79</v>
      </c>
      <c r="AY508" s="165" t="s">
        <v>182</v>
      </c>
    </row>
    <row r="509" spans="1:65" s="2" customFormat="1" ht="16.5" customHeight="1">
      <c r="A509" s="34"/>
      <c r="B509" s="145"/>
      <c r="C509" s="180" t="s">
        <v>648</v>
      </c>
      <c r="D509" s="180" t="s">
        <v>232</v>
      </c>
      <c r="E509" s="181" t="s">
        <v>2170</v>
      </c>
      <c r="F509" s="182" t="s">
        <v>2171</v>
      </c>
      <c r="G509" s="183" t="s">
        <v>344</v>
      </c>
      <c r="H509" s="299">
        <v>2</v>
      </c>
      <c r="I509" s="185"/>
      <c r="J509" s="186">
        <f>ROUND(I509*H509,2)</f>
        <v>0</v>
      </c>
      <c r="K509" s="182" t="s">
        <v>3</v>
      </c>
      <c r="L509" s="187"/>
      <c r="M509" s="188" t="s">
        <v>3</v>
      </c>
      <c r="N509" s="189" t="s">
        <v>43</v>
      </c>
      <c r="O509" s="55"/>
      <c r="P509" s="155">
        <f>O509*H509</f>
        <v>0</v>
      </c>
      <c r="Q509" s="155">
        <v>0.0101</v>
      </c>
      <c r="R509" s="155">
        <f>Q509*H509</f>
        <v>0.0202</v>
      </c>
      <c r="S509" s="155">
        <v>0</v>
      </c>
      <c r="T509" s="156">
        <f>S509*H509</f>
        <v>0</v>
      </c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R509" s="157" t="s">
        <v>223</v>
      </c>
      <c r="AT509" s="157" t="s">
        <v>232</v>
      </c>
      <c r="AU509" s="157" t="s">
        <v>197</v>
      </c>
      <c r="AY509" s="19" t="s">
        <v>182</v>
      </c>
      <c r="BE509" s="158">
        <f>IF(N509="základní",J509,0)</f>
        <v>0</v>
      </c>
      <c r="BF509" s="158">
        <f>IF(N509="snížená",J509,0)</f>
        <v>0</v>
      </c>
      <c r="BG509" s="158">
        <f>IF(N509="zákl. přenesená",J509,0)</f>
        <v>0</v>
      </c>
      <c r="BH509" s="158">
        <f>IF(N509="sníž. přenesená",J509,0)</f>
        <v>0</v>
      </c>
      <c r="BI509" s="158">
        <f>IF(N509="nulová",J509,0)</f>
        <v>0</v>
      </c>
      <c r="BJ509" s="19" t="s">
        <v>79</v>
      </c>
      <c r="BK509" s="158">
        <f>ROUND(I509*H509,2)</f>
        <v>0</v>
      </c>
      <c r="BL509" s="19" t="s">
        <v>189</v>
      </c>
      <c r="BM509" s="157" t="s">
        <v>2172</v>
      </c>
    </row>
    <row r="510" spans="1:47" s="2" customFormat="1" ht="12">
      <c r="A510" s="34"/>
      <c r="B510" s="35"/>
      <c r="C510" s="34"/>
      <c r="D510" s="159" t="s">
        <v>120</v>
      </c>
      <c r="E510" s="34"/>
      <c r="F510" s="160" t="s">
        <v>2173</v>
      </c>
      <c r="G510" s="34"/>
      <c r="H510" s="34"/>
      <c r="I510" s="161"/>
      <c r="J510" s="34"/>
      <c r="K510" s="34"/>
      <c r="L510" s="35"/>
      <c r="M510" s="162"/>
      <c r="N510" s="163"/>
      <c r="O510" s="55"/>
      <c r="P510" s="55"/>
      <c r="Q510" s="55"/>
      <c r="R510" s="55"/>
      <c r="S510" s="55"/>
      <c r="T510" s="56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T510" s="19" t="s">
        <v>120</v>
      </c>
      <c r="AU510" s="19" t="s">
        <v>197</v>
      </c>
    </row>
    <row r="511" spans="1:65" s="2" customFormat="1" ht="22.8">
      <c r="A511" s="34"/>
      <c r="B511" s="145"/>
      <c r="C511" s="146" t="s">
        <v>655</v>
      </c>
      <c r="D511" s="146" t="s">
        <v>184</v>
      </c>
      <c r="E511" s="147" t="s">
        <v>2174</v>
      </c>
      <c r="F511" s="148" t="s">
        <v>2175</v>
      </c>
      <c r="G511" s="149" t="s">
        <v>344</v>
      </c>
      <c r="H511" s="298">
        <v>8</v>
      </c>
      <c r="I511" s="151"/>
      <c r="J511" s="152">
        <f>ROUND(I511*H511,2)</f>
        <v>0</v>
      </c>
      <c r="K511" s="148" t="s">
        <v>188</v>
      </c>
      <c r="L511" s="35"/>
      <c r="M511" s="153" t="s">
        <v>3</v>
      </c>
      <c r="N511" s="154" t="s">
        <v>43</v>
      </c>
      <c r="O511" s="55"/>
      <c r="P511" s="155">
        <f>O511*H511</f>
        <v>0</v>
      </c>
      <c r="Q511" s="155">
        <v>3E-05</v>
      </c>
      <c r="R511" s="155">
        <f>Q511*H511</f>
        <v>0.00024</v>
      </c>
      <c r="S511" s="155">
        <v>0</v>
      </c>
      <c r="T511" s="156">
        <f>S511*H511</f>
        <v>0</v>
      </c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R511" s="157" t="s">
        <v>189</v>
      </c>
      <c r="AT511" s="157" t="s">
        <v>184</v>
      </c>
      <c r="AU511" s="157" t="s">
        <v>197</v>
      </c>
      <c r="AY511" s="19" t="s">
        <v>182</v>
      </c>
      <c r="BE511" s="158">
        <f>IF(N511="základní",J511,0)</f>
        <v>0</v>
      </c>
      <c r="BF511" s="158">
        <f>IF(N511="snížená",J511,0)</f>
        <v>0</v>
      </c>
      <c r="BG511" s="158">
        <f>IF(N511="zákl. přenesená",J511,0)</f>
        <v>0</v>
      </c>
      <c r="BH511" s="158">
        <f>IF(N511="sníž. přenesená",J511,0)</f>
        <v>0</v>
      </c>
      <c r="BI511" s="158">
        <f>IF(N511="nulová",J511,0)</f>
        <v>0</v>
      </c>
      <c r="BJ511" s="19" t="s">
        <v>79</v>
      </c>
      <c r="BK511" s="158">
        <f>ROUND(I511*H511,2)</f>
        <v>0</v>
      </c>
      <c r="BL511" s="19" t="s">
        <v>189</v>
      </c>
      <c r="BM511" s="157" t="s">
        <v>2176</v>
      </c>
    </row>
    <row r="512" spans="1:47" s="2" customFormat="1" ht="19.2">
      <c r="A512" s="34"/>
      <c r="B512" s="35"/>
      <c r="C512" s="34"/>
      <c r="D512" s="159" t="s">
        <v>120</v>
      </c>
      <c r="E512" s="34"/>
      <c r="F512" s="160" t="s">
        <v>2175</v>
      </c>
      <c r="G512" s="34"/>
      <c r="H512" s="34"/>
      <c r="I512" s="161"/>
      <c r="J512" s="34"/>
      <c r="K512" s="34"/>
      <c r="L512" s="35"/>
      <c r="M512" s="162"/>
      <c r="N512" s="163"/>
      <c r="O512" s="55"/>
      <c r="P512" s="55"/>
      <c r="Q512" s="55"/>
      <c r="R512" s="55"/>
      <c r="S512" s="55"/>
      <c r="T512" s="56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T512" s="19" t="s">
        <v>120</v>
      </c>
      <c r="AU512" s="19" t="s">
        <v>197</v>
      </c>
    </row>
    <row r="513" spans="2:51" s="13" customFormat="1" ht="12">
      <c r="B513" s="164"/>
      <c r="D513" s="159" t="s">
        <v>191</v>
      </c>
      <c r="E513" s="165" t="s">
        <v>3</v>
      </c>
      <c r="F513" s="166" t="s">
        <v>2177</v>
      </c>
      <c r="H513" s="167">
        <v>8</v>
      </c>
      <c r="I513" s="168"/>
      <c r="L513" s="164"/>
      <c r="M513" s="169"/>
      <c r="N513" s="170"/>
      <c r="O513" s="170"/>
      <c r="P513" s="170"/>
      <c r="Q513" s="170"/>
      <c r="R513" s="170"/>
      <c r="S513" s="170"/>
      <c r="T513" s="171"/>
      <c r="AT513" s="165" t="s">
        <v>191</v>
      </c>
      <c r="AU513" s="165" t="s">
        <v>197</v>
      </c>
      <c r="AV513" s="13" t="s">
        <v>81</v>
      </c>
      <c r="AW513" s="13" t="s">
        <v>33</v>
      </c>
      <c r="AX513" s="13" t="s">
        <v>79</v>
      </c>
      <c r="AY513" s="165" t="s">
        <v>182</v>
      </c>
    </row>
    <row r="514" spans="1:65" s="2" customFormat="1" ht="16.5" customHeight="1">
      <c r="A514" s="34"/>
      <c r="B514" s="145"/>
      <c r="C514" s="180" t="s">
        <v>660</v>
      </c>
      <c r="D514" s="180" t="s">
        <v>232</v>
      </c>
      <c r="E514" s="181" t="s">
        <v>2178</v>
      </c>
      <c r="F514" s="182" t="s">
        <v>2179</v>
      </c>
      <c r="G514" s="183" t="s">
        <v>344</v>
      </c>
      <c r="H514" s="299">
        <v>8</v>
      </c>
      <c r="I514" s="185"/>
      <c r="J514" s="186">
        <f>ROUND(I514*H514,2)</f>
        <v>0</v>
      </c>
      <c r="K514" s="182" t="s">
        <v>3</v>
      </c>
      <c r="L514" s="187"/>
      <c r="M514" s="188" t="s">
        <v>3</v>
      </c>
      <c r="N514" s="189" t="s">
        <v>43</v>
      </c>
      <c r="O514" s="55"/>
      <c r="P514" s="155">
        <f>O514*H514</f>
        <v>0</v>
      </c>
      <c r="Q514" s="155">
        <v>0.0101</v>
      </c>
      <c r="R514" s="155">
        <f>Q514*H514</f>
        <v>0.0808</v>
      </c>
      <c r="S514" s="155">
        <v>0</v>
      </c>
      <c r="T514" s="156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57" t="s">
        <v>223</v>
      </c>
      <c r="AT514" s="157" t="s">
        <v>232</v>
      </c>
      <c r="AU514" s="157" t="s">
        <v>197</v>
      </c>
      <c r="AY514" s="19" t="s">
        <v>182</v>
      </c>
      <c r="BE514" s="158">
        <f>IF(N514="základní",J514,0)</f>
        <v>0</v>
      </c>
      <c r="BF514" s="158">
        <f>IF(N514="snížená",J514,0)</f>
        <v>0</v>
      </c>
      <c r="BG514" s="158">
        <f>IF(N514="zákl. přenesená",J514,0)</f>
        <v>0</v>
      </c>
      <c r="BH514" s="158">
        <f>IF(N514="sníž. přenesená",J514,0)</f>
        <v>0</v>
      </c>
      <c r="BI514" s="158">
        <f>IF(N514="nulová",J514,0)</f>
        <v>0</v>
      </c>
      <c r="BJ514" s="19" t="s">
        <v>79</v>
      </c>
      <c r="BK514" s="158">
        <f>ROUND(I514*H514,2)</f>
        <v>0</v>
      </c>
      <c r="BL514" s="19" t="s">
        <v>189</v>
      </c>
      <c r="BM514" s="157" t="s">
        <v>2180</v>
      </c>
    </row>
    <row r="515" spans="1:47" s="2" customFormat="1" ht="12">
      <c r="A515" s="34"/>
      <c r="B515" s="35"/>
      <c r="C515" s="34"/>
      <c r="D515" s="159" t="s">
        <v>120</v>
      </c>
      <c r="E515" s="34"/>
      <c r="F515" s="160" t="s">
        <v>2179</v>
      </c>
      <c r="G515" s="34"/>
      <c r="H515" s="34"/>
      <c r="I515" s="161"/>
      <c r="J515" s="34"/>
      <c r="K515" s="34"/>
      <c r="L515" s="35"/>
      <c r="M515" s="162"/>
      <c r="N515" s="163"/>
      <c r="O515" s="55"/>
      <c r="P515" s="55"/>
      <c r="Q515" s="55"/>
      <c r="R515" s="55"/>
      <c r="S515" s="55"/>
      <c r="T515" s="56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T515" s="19" t="s">
        <v>120</v>
      </c>
      <c r="AU515" s="19" t="s">
        <v>197</v>
      </c>
    </row>
    <row r="516" spans="1:65" s="2" customFormat="1" ht="22.8">
      <c r="A516" s="34"/>
      <c r="B516" s="145"/>
      <c r="C516" s="146" t="s">
        <v>665</v>
      </c>
      <c r="D516" s="146" t="s">
        <v>184</v>
      </c>
      <c r="E516" s="147" t="s">
        <v>2181</v>
      </c>
      <c r="F516" s="148" t="s">
        <v>2182</v>
      </c>
      <c r="G516" s="149" t="s">
        <v>344</v>
      </c>
      <c r="H516" s="298">
        <v>23</v>
      </c>
      <c r="I516" s="151"/>
      <c r="J516" s="152">
        <f>ROUND(I516*H516,2)</f>
        <v>0</v>
      </c>
      <c r="K516" s="148" t="s">
        <v>188</v>
      </c>
      <c r="L516" s="35"/>
      <c r="M516" s="153" t="s">
        <v>3</v>
      </c>
      <c r="N516" s="154" t="s">
        <v>43</v>
      </c>
      <c r="O516" s="55"/>
      <c r="P516" s="155">
        <f>O516*H516</f>
        <v>0</v>
      </c>
      <c r="Q516" s="155">
        <v>5E-05</v>
      </c>
      <c r="R516" s="155">
        <f>Q516*H516</f>
        <v>0.00115</v>
      </c>
      <c r="S516" s="155">
        <v>0</v>
      </c>
      <c r="T516" s="156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157" t="s">
        <v>189</v>
      </c>
      <c r="AT516" s="157" t="s">
        <v>184</v>
      </c>
      <c r="AU516" s="157" t="s">
        <v>197</v>
      </c>
      <c r="AY516" s="19" t="s">
        <v>182</v>
      </c>
      <c r="BE516" s="158">
        <f>IF(N516="základní",J516,0)</f>
        <v>0</v>
      </c>
      <c r="BF516" s="158">
        <f>IF(N516="snížená",J516,0)</f>
        <v>0</v>
      </c>
      <c r="BG516" s="158">
        <f>IF(N516="zákl. přenesená",J516,0)</f>
        <v>0</v>
      </c>
      <c r="BH516" s="158">
        <f>IF(N516="sníž. přenesená",J516,0)</f>
        <v>0</v>
      </c>
      <c r="BI516" s="158">
        <f>IF(N516="nulová",J516,0)</f>
        <v>0</v>
      </c>
      <c r="BJ516" s="19" t="s">
        <v>79</v>
      </c>
      <c r="BK516" s="158">
        <f>ROUND(I516*H516,2)</f>
        <v>0</v>
      </c>
      <c r="BL516" s="19" t="s">
        <v>189</v>
      </c>
      <c r="BM516" s="157" t="s">
        <v>2183</v>
      </c>
    </row>
    <row r="517" spans="1:47" s="2" customFormat="1" ht="19.2">
      <c r="A517" s="34"/>
      <c r="B517" s="35"/>
      <c r="C517" s="34"/>
      <c r="D517" s="159" t="s">
        <v>120</v>
      </c>
      <c r="E517" s="34"/>
      <c r="F517" s="160" t="s">
        <v>2182</v>
      </c>
      <c r="G517" s="34"/>
      <c r="H517" s="34"/>
      <c r="I517" s="161"/>
      <c r="J517" s="34"/>
      <c r="K517" s="34"/>
      <c r="L517" s="35"/>
      <c r="M517" s="162"/>
      <c r="N517" s="163"/>
      <c r="O517" s="55"/>
      <c r="P517" s="55"/>
      <c r="Q517" s="55"/>
      <c r="R517" s="55"/>
      <c r="S517" s="55"/>
      <c r="T517" s="56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T517" s="19" t="s">
        <v>120</v>
      </c>
      <c r="AU517" s="19" t="s">
        <v>197</v>
      </c>
    </row>
    <row r="518" spans="2:51" s="13" customFormat="1" ht="12">
      <c r="B518" s="164"/>
      <c r="D518" s="159" t="s">
        <v>191</v>
      </c>
      <c r="E518" s="165" t="s">
        <v>3</v>
      </c>
      <c r="F518" s="166" t="s">
        <v>2184</v>
      </c>
      <c r="H518" s="167">
        <v>21</v>
      </c>
      <c r="I518" s="168"/>
      <c r="L518" s="164"/>
      <c r="M518" s="169"/>
      <c r="N518" s="170"/>
      <c r="O518" s="170"/>
      <c r="P518" s="170"/>
      <c r="Q518" s="170"/>
      <c r="R518" s="170"/>
      <c r="S518" s="170"/>
      <c r="T518" s="171"/>
      <c r="AT518" s="165" t="s">
        <v>191</v>
      </c>
      <c r="AU518" s="165" t="s">
        <v>197</v>
      </c>
      <c r="AV518" s="13" t="s">
        <v>81</v>
      </c>
      <c r="AW518" s="13" t="s">
        <v>33</v>
      </c>
      <c r="AX518" s="13" t="s">
        <v>72</v>
      </c>
      <c r="AY518" s="165" t="s">
        <v>182</v>
      </c>
    </row>
    <row r="519" spans="2:51" s="13" customFormat="1" ht="12">
      <c r="B519" s="164"/>
      <c r="D519" s="159" t="s">
        <v>191</v>
      </c>
      <c r="E519" s="165" t="s">
        <v>3</v>
      </c>
      <c r="F519" s="166" t="s">
        <v>2185</v>
      </c>
      <c r="H519" s="167">
        <v>2</v>
      </c>
      <c r="I519" s="168"/>
      <c r="L519" s="164"/>
      <c r="M519" s="169"/>
      <c r="N519" s="170"/>
      <c r="O519" s="170"/>
      <c r="P519" s="170"/>
      <c r="Q519" s="170"/>
      <c r="R519" s="170"/>
      <c r="S519" s="170"/>
      <c r="T519" s="171"/>
      <c r="AT519" s="165" t="s">
        <v>191</v>
      </c>
      <c r="AU519" s="165" t="s">
        <v>197</v>
      </c>
      <c r="AV519" s="13" t="s">
        <v>81</v>
      </c>
      <c r="AW519" s="13" t="s">
        <v>33</v>
      </c>
      <c r="AX519" s="13" t="s">
        <v>72</v>
      </c>
      <c r="AY519" s="165" t="s">
        <v>182</v>
      </c>
    </row>
    <row r="520" spans="2:51" s="14" customFormat="1" ht="12">
      <c r="B520" s="172"/>
      <c r="D520" s="159" t="s">
        <v>191</v>
      </c>
      <c r="E520" s="173" t="s">
        <v>3</v>
      </c>
      <c r="F520" s="174" t="s">
        <v>211</v>
      </c>
      <c r="H520" s="175">
        <v>23</v>
      </c>
      <c r="I520" s="176"/>
      <c r="L520" s="172"/>
      <c r="M520" s="177"/>
      <c r="N520" s="178"/>
      <c r="O520" s="178"/>
      <c r="P520" s="178"/>
      <c r="Q520" s="178"/>
      <c r="R520" s="178"/>
      <c r="S520" s="178"/>
      <c r="T520" s="179"/>
      <c r="AT520" s="173" t="s">
        <v>191</v>
      </c>
      <c r="AU520" s="173" t="s">
        <v>197</v>
      </c>
      <c r="AV520" s="14" t="s">
        <v>189</v>
      </c>
      <c r="AW520" s="14" t="s">
        <v>33</v>
      </c>
      <c r="AX520" s="14" t="s">
        <v>79</v>
      </c>
      <c r="AY520" s="173" t="s">
        <v>182</v>
      </c>
    </row>
    <row r="521" spans="1:65" s="2" customFormat="1" ht="16.5" customHeight="1">
      <c r="A521" s="34"/>
      <c r="B521" s="145"/>
      <c r="C521" s="180" t="s">
        <v>671</v>
      </c>
      <c r="D521" s="180" t="s">
        <v>232</v>
      </c>
      <c r="E521" s="181" t="s">
        <v>2186</v>
      </c>
      <c r="F521" s="182" t="s">
        <v>2187</v>
      </c>
      <c r="G521" s="183" t="s">
        <v>344</v>
      </c>
      <c r="H521" s="299">
        <v>23</v>
      </c>
      <c r="I521" s="185"/>
      <c r="J521" s="186">
        <f>ROUND(I521*H521,2)</f>
        <v>0</v>
      </c>
      <c r="K521" s="182" t="s">
        <v>3</v>
      </c>
      <c r="L521" s="187"/>
      <c r="M521" s="188" t="s">
        <v>3</v>
      </c>
      <c r="N521" s="189" t="s">
        <v>43</v>
      </c>
      <c r="O521" s="55"/>
      <c r="P521" s="155">
        <f>O521*H521</f>
        <v>0</v>
      </c>
      <c r="Q521" s="155">
        <v>0.0101</v>
      </c>
      <c r="R521" s="155">
        <f>Q521*H521</f>
        <v>0.23229999999999998</v>
      </c>
      <c r="S521" s="155">
        <v>0</v>
      </c>
      <c r="T521" s="156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57" t="s">
        <v>223</v>
      </c>
      <c r="AT521" s="157" t="s">
        <v>232</v>
      </c>
      <c r="AU521" s="157" t="s">
        <v>197</v>
      </c>
      <c r="AY521" s="19" t="s">
        <v>182</v>
      </c>
      <c r="BE521" s="158">
        <f>IF(N521="základní",J521,0)</f>
        <v>0</v>
      </c>
      <c r="BF521" s="158">
        <f>IF(N521="snížená",J521,0)</f>
        <v>0</v>
      </c>
      <c r="BG521" s="158">
        <f>IF(N521="zákl. přenesená",J521,0)</f>
        <v>0</v>
      </c>
      <c r="BH521" s="158">
        <f>IF(N521="sníž. přenesená",J521,0)</f>
        <v>0</v>
      </c>
      <c r="BI521" s="158">
        <f>IF(N521="nulová",J521,0)</f>
        <v>0</v>
      </c>
      <c r="BJ521" s="19" t="s">
        <v>79</v>
      </c>
      <c r="BK521" s="158">
        <f>ROUND(I521*H521,2)</f>
        <v>0</v>
      </c>
      <c r="BL521" s="19" t="s">
        <v>189</v>
      </c>
      <c r="BM521" s="157" t="s">
        <v>2188</v>
      </c>
    </row>
    <row r="522" spans="1:47" s="2" customFormat="1" ht="12">
      <c r="A522" s="34"/>
      <c r="B522" s="35"/>
      <c r="C522" s="34"/>
      <c r="D522" s="159" t="s">
        <v>120</v>
      </c>
      <c r="E522" s="34"/>
      <c r="F522" s="160" t="s">
        <v>2187</v>
      </c>
      <c r="G522" s="34"/>
      <c r="H522" s="34"/>
      <c r="I522" s="161"/>
      <c r="J522" s="34"/>
      <c r="K522" s="34"/>
      <c r="L522" s="35"/>
      <c r="M522" s="162"/>
      <c r="N522" s="163"/>
      <c r="O522" s="55"/>
      <c r="P522" s="55"/>
      <c r="Q522" s="55"/>
      <c r="R522" s="55"/>
      <c r="S522" s="55"/>
      <c r="T522" s="56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T522" s="19" t="s">
        <v>120</v>
      </c>
      <c r="AU522" s="19" t="s">
        <v>197</v>
      </c>
    </row>
    <row r="523" spans="2:51" s="13" customFormat="1" ht="12">
      <c r="B523" s="164"/>
      <c r="D523" s="159" t="s">
        <v>191</v>
      </c>
      <c r="E523" s="165" t="s">
        <v>3</v>
      </c>
      <c r="F523" s="166" t="s">
        <v>299</v>
      </c>
      <c r="H523" s="167">
        <v>23</v>
      </c>
      <c r="I523" s="168"/>
      <c r="L523" s="164"/>
      <c r="M523" s="169"/>
      <c r="N523" s="170"/>
      <c r="O523" s="170"/>
      <c r="P523" s="170"/>
      <c r="Q523" s="170"/>
      <c r="R523" s="170"/>
      <c r="S523" s="170"/>
      <c r="T523" s="171"/>
      <c r="AT523" s="165" t="s">
        <v>191</v>
      </c>
      <c r="AU523" s="165" t="s">
        <v>197</v>
      </c>
      <c r="AV523" s="13" t="s">
        <v>81</v>
      </c>
      <c r="AW523" s="13" t="s">
        <v>33</v>
      </c>
      <c r="AX523" s="13" t="s">
        <v>79</v>
      </c>
      <c r="AY523" s="165" t="s">
        <v>182</v>
      </c>
    </row>
    <row r="524" spans="1:65" s="2" customFormat="1" ht="22.8">
      <c r="A524" s="34"/>
      <c r="B524" s="145"/>
      <c r="C524" s="300" t="s">
        <v>676</v>
      </c>
      <c r="D524" s="300" t="s">
        <v>184</v>
      </c>
      <c r="E524" s="301" t="s">
        <v>2189</v>
      </c>
      <c r="F524" s="302" t="s">
        <v>2190</v>
      </c>
      <c r="G524" s="303" t="s">
        <v>344</v>
      </c>
      <c r="H524" s="298">
        <v>1</v>
      </c>
      <c r="I524" s="151"/>
      <c r="J524" s="152">
        <f>ROUND(I524*H524,2)</f>
        <v>0</v>
      </c>
      <c r="K524" s="148" t="s">
        <v>3</v>
      </c>
      <c r="L524" s="35"/>
      <c r="M524" s="153" t="s">
        <v>3</v>
      </c>
      <c r="N524" s="154" t="s">
        <v>43</v>
      </c>
      <c r="O524" s="55"/>
      <c r="P524" s="155">
        <f>O524*H524</f>
        <v>0</v>
      </c>
      <c r="Q524" s="155">
        <v>5E-05</v>
      </c>
      <c r="R524" s="155">
        <f>Q524*H524</f>
        <v>5E-05</v>
      </c>
      <c r="S524" s="155">
        <v>0</v>
      </c>
      <c r="T524" s="156">
        <f>S524*H524</f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157" t="s">
        <v>189</v>
      </c>
      <c r="AT524" s="157" t="s">
        <v>184</v>
      </c>
      <c r="AU524" s="157" t="s">
        <v>197</v>
      </c>
      <c r="AY524" s="19" t="s">
        <v>182</v>
      </c>
      <c r="BE524" s="158">
        <f>IF(N524="základní",J524,0)</f>
        <v>0</v>
      </c>
      <c r="BF524" s="158">
        <f>IF(N524="snížená",J524,0)</f>
        <v>0</v>
      </c>
      <c r="BG524" s="158">
        <f>IF(N524="zákl. přenesená",J524,0)</f>
        <v>0</v>
      </c>
      <c r="BH524" s="158">
        <f>IF(N524="sníž. přenesená",J524,0)</f>
        <v>0</v>
      </c>
      <c r="BI524" s="158">
        <f>IF(N524="nulová",J524,0)</f>
        <v>0</v>
      </c>
      <c r="BJ524" s="19" t="s">
        <v>79</v>
      </c>
      <c r="BK524" s="158">
        <f>ROUND(I524*H524,2)</f>
        <v>0</v>
      </c>
      <c r="BL524" s="19" t="s">
        <v>189</v>
      </c>
      <c r="BM524" s="157" t="s">
        <v>2191</v>
      </c>
    </row>
    <row r="525" spans="1:47" s="2" customFormat="1" ht="19.2">
      <c r="A525" s="34"/>
      <c r="B525" s="35"/>
      <c r="C525" s="304"/>
      <c r="D525" s="305" t="s">
        <v>120</v>
      </c>
      <c r="E525" s="304"/>
      <c r="F525" s="306" t="s">
        <v>2190</v>
      </c>
      <c r="G525" s="304"/>
      <c r="H525" s="304"/>
      <c r="I525" s="161"/>
      <c r="J525" s="34"/>
      <c r="K525" s="34"/>
      <c r="L525" s="35"/>
      <c r="M525" s="162"/>
      <c r="N525" s="163"/>
      <c r="O525" s="55"/>
      <c r="P525" s="55"/>
      <c r="Q525" s="55"/>
      <c r="R525" s="55"/>
      <c r="S525" s="55"/>
      <c r="T525" s="56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T525" s="19" t="s">
        <v>120</v>
      </c>
      <c r="AU525" s="19" t="s">
        <v>197</v>
      </c>
    </row>
    <row r="526" spans="2:51" s="13" customFormat="1" ht="12">
      <c r="B526" s="164"/>
      <c r="C526" s="307"/>
      <c r="D526" s="305" t="s">
        <v>191</v>
      </c>
      <c r="E526" s="308" t="s">
        <v>3</v>
      </c>
      <c r="F526" s="309" t="s">
        <v>2192</v>
      </c>
      <c r="G526" s="307"/>
      <c r="H526" s="310">
        <v>1</v>
      </c>
      <c r="I526" s="168"/>
      <c r="L526" s="164"/>
      <c r="M526" s="169"/>
      <c r="N526" s="170"/>
      <c r="O526" s="170"/>
      <c r="P526" s="170"/>
      <c r="Q526" s="170"/>
      <c r="R526" s="170"/>
      <c r="S526" s="170"/>
      <c r="T526" s="171"/>
      <c r="AT526" s="165" t="s">
        <v>191</v>
      </c>
      <c r="AU526" s="165" t="s">
        <v>197</v>
      </c>
      <c r="AV526" s="13" t="s">
        <v>81</v>
      </c>
      <c r="AW526" s="13" t="s">
        <v>33</v>
      </c>
      <c r="AX526" s="13" t="s">
        <v>72</v>
      </c>
      <c r="AY526" s="165" t="s">
        <v>182</v>
      </c>
    </row>
    <row r="527" spans="2:51" s="14" customFormat="1" ht="12">
      <c r="B527" s="172"/>
      <c r="C527" s="311"/>
      <c r="D527" s="305" t="s">
        <v>191</v>
      </c>
      <c r="E527" s="312" t="s">
        <v>3</v>
      </c>
      <c r="F527" s="313" t="s">
        <v>211</v>
      </c>
      <c r="G527" s="311"/>
      <c r="H527" s="314">
        <v>1</v>
      </c>
      <c r="I527" s="176"/>
      <c r="L527" s="172"/>
      <c r="M527" s="177"/>
      <c r="N527" s="178"/>
      <c r="O527" s="178"/>
      <c r="P527" s="178"/>
      <c r="Q527" s="178"/>
      <c r="R527" s="178"/>
      <c r="S527" s="178"/>
      <c r="T527" s="179"/>
      <c r="AT527" s="173" t="s">
        <v>191</v>
      </c>
      <c r="AU527" s="173" t="s">
        <v>197</v>
      </c>
      <c r="AV527" s="14" t="s">
        <v>189</v>
      </c>
      <c r="AW527" s="14" t="s">
        <v>33</v>
      </c>
      <c r="AX527" s="14" t="s">
        <v>79</v>
      </c>
      <c r="AY527" s="173" t="s">
        <v>182</v>
      </c>
    </row>
    <row r="528" spans="1:65" s="2" customFormat="1" ht="16.5" customHeight="1">
      <c r="A528" s="34"/>
      <c r="B528" s="145"/>
      <c r="C528" s="315" t="s">
        <v>683</v>
      </c>
      <c r="D528" s="315" t="s">
        <v>232</v>
      </c>
      <c r="E528" s="316" t="s">
        <v>2193</v>
      </c>
      <c r="F528" s="317" t="s">
        <v>2194</v>
      </c>
      <c r="G528" s="318" t="s">
        <v>344</v>
      </c>
      <c r="H528" s="299">
        <v>1</v>
      </c>
      <c r="I528" s="185"/>
      <c r="J528" s="186">
        <f>ROUND(I528*H528,2)</f>
        <v>0</v>
      </c>
      <c r="K528" s="182" t="s">
        <v>3</v>
      </c>
      <c r="L528" s="187"/>
      <c r="M528" s="188" t="s">
        <v>3</v>
      </c>
      <c r="N528" s="189" t="s">
        <v>43</v>
      </c>
      <c r="O528" s="55"/>
      <c r="P528" s="155">
        <f>O528*H528</f>
        <v>0</v>
      </c>
      <c r="Q528" s="155">
        <v>0.026</v>
      </c>
      <c r="R528" s="155">
        <f>Q528*H528</f>
        <v>0.026</v>
      </c>
      <c r="S528" s="155">
        <v>0</v>
      </c>
      <c r="T528" s="156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57" t="s">
        <v>223</v>
      </c>
      <c r="AT528" s="157" t="s">
        <v>232</v>
      </c>
      <c r="AU528" s="157" t="s">
        <v>197</v>
      </c>
      <c r="AY528" s="19" t="s">
        <v>182</v>
      </c>
      <c r="BE528" s="158">
        <f>IF(N528="základní",J528,0)</f>
        <v>0</v>
      </c>
      <c r="BF528" s="158">
        <f>IF(N528="snížená",J528,0)</f>
        <v>0</v>
      </c>
      <c r="BG528" s="158">
        <f>IF(N528="zákl. přenesená",J528,0)</f>
        <v>0</v>
      </c>
      <c r="BH528" s="158">
        <f>IF(N528="sníž. přenesená",J528,0)</f>
        <v>0</v>
      </c>
      <c r="BI528" s="158">
        <f>IF(N528="nulová",J528,0)</f>
        <v>0</v>
      </c>
      <c r="BJ528" s="19" t="s">
        <v>79</v>
      </c>
      <c r="BK528" s="158">
        <f>ROUND(I528*H528,2)</f>
        <v>0</v>
      </c>
      <c r="BL528" s="19" t="s">
        <v>189</v>
      </c>
      <c r="BM528" s="157" t="s">
        <v>2195</v>
      </c>
    </row>
    <row r="529" spans="1:47" s="2" customFormat="1" ht="12">
      <c r="A529" s="34"/>
      <c r="B529" s="35"/>
      <c r="C529" s="304"/>
      <c r="D529" s="305" t="s">
        <v>120</v>
      </c>
      <c r="E529" s="304"/>
      <c r="F529" s="306" t="s">
        <v>2194</v>
      </c>
      <c r="G529" s="304"/>
      <c r="H529" s="304"/>
      <c r="I529" s="161"/>
      <c r="J529" s="34"/>
      <c r="K529" s="34"/>
      <c r="L529" s="35"/>
      <c r="M529" s="162"/>
      <c r="N529" s="163"/>
      <c r="O529" s="55"/>
      <c r="P529" s="55"/>
      <c r="Q529" s="55"/>
      <c r="R529" s="55"/>
      <c r="S529" s="55"/>
      <c r="T529" s="56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T529" s="19" t="s">
        <v>120</v>
      </c>
      <c r="AU529" s="19" t="s">
        <v>197</v>
      </c>
    </row>
    <row r="530" spans="2:51" s="13" customFormat="1" ht="12">
      <c r="B530" s="164"/>
      <c r="C530" s="307"/>
      <c r="D530" s="305" t="s">
        <v>191</v>
      </c>
      <c r="E530" s="308" t="s">
        <v>3</v>
      </c>
      <c r="F530" s="309" t="s">
        <v>79</v>
      </c>
      <c r="G530" s="307"/>
      <c r="H530" s="310">
        <v>1</v>
      </c>
      <c r="I530" s="168"/>
      <c r="L530" s="164"/>
      <c r="M530" s="169"/>
      <c r="N530" s="170"/>
      <c r="O530" s="170"/>
      <c r="P530" s="170"/>
      <c r="Q530" s="170"/>
      <c r="R530" s="170"/>
      <c r="S530" s="170"/>
      <c r="T530" s="171"/>
      <c r="AT530" s="165" t="s">
        <v>191</v>
      </c>
      <c r="AU530" s="165" t="s">
        <v>197</v>
      </c>
      <c r="AV530" s="13" t="s">
        <v>81</v>
      </c>
      <c r="AW530" s="13" t="s">
        <v>33</v>
      </c>
      <c r="AX530" s="13" t="s">
        <v>79</v>
      </c>
      <c r="AY530" s="165" t="s">
        <v>182</v>
      </c>
    </row>
    <row r="531" spans="1:65" s="2" customFormat="1" ht="16.5" customHeight="1">
      <c r="A531" s="34"/>
      <c r="B531" s="145"/>
      <c r="C531" s="146" t="s">
        <v>688</v>
      </c>
      <c r="D531" s="146" t="s">
        <v>184</v>
      </c>
      <c r="E531" s="147" t="s">
        <v>2196</v>
      </c>
      <c r="F531" s="148" t="s">
        <v>2197</v>
      </c>
      <c r="G531" s="149" t="s">
        <v>344</v>
      </c>
      <c r="H531" s="150">
        <v>1</v>
      </c>
      <c r="I531" s="151"/>
      <c r="J531" s="152">
        <f>ROUND(I531*H531,2)</f>
        <v>0</v>
      </c>
      <c r="K531" s="148" t="s">
        <v>188</v>
      </c>
      <c r="L531" s="35"/>
      <c r="M531" s="153" t="s">
        <v>3</v>
      </c>
      <c r="N531" s="154" t="s">
        <v>43</v>
      </c>
      <c r="O531" s="55"/>
      <c r="P531" s="155">
        <f>O531*H531</f>
        <v>0</v>
      </c>
      <c r="Q531" s="155">
        <v>0.00151</v>
      </c>
      <c r="R531" s="155">
        <f>Q531*H531</f>
        <v>0.00151</v>
      </c>
      <c r="S531" s="155">
        <v>0</v>
      </c>
      <c r="T531" s="156">
        <f>S531*H531</f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157" t="s">
        <v>189</v>
      </c>
      <c r="AT531" s="157" t="s">
        <v>184</v>
      </c>
      <c r="AU531" s="157" t="s">
        <v>197</v>
      </c>
      <c r="AY531" s="19" t="s">
        <v>182</v>
      </c>
      <c r="BE531" s="158">
        <f>IF(N531="základní",J531,0)</f>
        <v>0</v>
      </c>
      <c r="BF531" s="158">
        <f>IF(N531="snížená",J531,0)</f>
        <v>0</v>
      </c>
      <c r="BG531" s="158">
        <f>IF(N531="zákl. přenesená",J531,0)</f>
        <v>0</v>
      </c>
      <c r="BH531" s="158">
        <f>IF(N531="sníž. přenesená",J531,0)</f>
        <v>0</v>
      </c>
      <c r="BI531" s="158">
        <f>IF(N531="nulová",J531,0)</f>
        <v>0</v>
      </c>
      <c r="BJ531" s="19" t="s">
        <v>79</v>
      </c>
      <c r="BK531" s="158">
        <f>ROUND(I531*H531,2)</f>
        <v>0</v>
      </c>
      <c r="BL531" s="19" t="s">
        <v>189</v>
      </c>
      <c r="BM531" s="157" t="s">
        <v>2198</v>
      </c>
    </row>
    <row r="532" spans="1:47" s="2" customFormat="1" ht="12">
      <c r="A532" s="34"/>
      <c r="B532" s="35"/>
      <c r="C532" s="34"/>
      <c r="D532" s="159" t="s">
        <v>120</v>
      </c>
      <c r="E532" s="34"/>
      <c r="F532" s="160" t="s">
        <v>2197</v>
      </c>
      <c r="G532" s="34"/>
      <c r="H532" s="34"/>
      <c r="I532" s="161"/>
      <c r="J532" s="34"/>
      <c r="K532" s="34"/>
      <c r="L532" s="35"/>
      <c r="M532" s="162"/>
      <c r="N532" s="163"/>
      <c r="O532" s="55"/>
      <c r="P532" s="55"/>
      <c r="Q532" s="55"/>
      <c r="R532" s="55"/>
      <c r="S532" s="55"/>
      <c r="T532" s="56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T532" s="19" t="s">
        <v>120</v>
      </c>
      <c r="AU532" s="19" t="s">
        <v>197</v>
      </c>
    </row>
    <row r="533" spans="1:65" s="2" customFormat="1" ht="16.5" customHeight="1">
      <c r="A533" s="34"/>
      <c r="B533" s="145"/>
      <c r="C533" s="180" t="s">
        <v>693</v>
      </c>
      <c r="D533" s="180" t="s">
        <v>232</v>
      </c>
      <c r="E533" s="181" t="s">
        <v>2199</v>
      </c>
      <c r="F533" s="182" t="s">
        <v>2200</v>
      </c>
      <c r="G533" s="183" t="s">
        <v>344</v>
      </c>
      <c r="H533" s="184">
        <v>1</v>
      </c>
      <c r="I533" s="185"/>
      <c r="J533" s="186">
        <f>ROUND(I533*H533,2)</f>
        <v>0</v>
      </c>
      <c r="K533" s="182" t="s">
        <v>3</v>
      </c>
      <c r="L533" s="187"/>
      <c r="M533" s="188" t="s">
        <v>3</v>
      </c>
      <c r="N533" s="189" t="s">
        <v>43</v>
      </c>
      <c r="O533" s="55"/>
      <c r="P533" s="155">
        <f>O533*H533</f>
        <v>0</v>
      </c>
      <c r="Q533" s="155">
        <v>3E-05</v>
      </c>
      <c r="R533" s="155">
        <f>Q533*H533</f>
        <v>3E-05</v>
      </c>
      <c r="S533" s="155">
        <v>0</v>
      </c>
      <c r="T533" s="156">
        <f>S533*H533</f>
        <v>0</v>
      </c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R533" s="157" t="s">
        <v>223</v>
      </c>
      <c r="AT533" s="157" t="s">
        <v>232</v>
      </c>
      <c r="AU533" s="157" t="s">
        <v>197</v>
      </c>
      <c r="AY533" s="19" t="s">
        <v>182</v>
      </c>
      <c r="BE533" s="158">
        <f>IF(N533="základní",J533,0)</f>
        <v>0</v>
      </c>
      <c r="BF533" s="158">
        <f>IF(N533="snížená",J533,0)</f>
        <v>0</v>
      </c>
      <c r="BG533" s="158">
        <f>IF(N533="zákl. přenesená",J533,0)</f>
        <v>0</v>
      </c>
      <c r="BH533" s="158">
        <f>IF(N533="sníž. přenesená",J533,0)</f>
        <v>0</v>
      </c>
      <c r="BI533" s="158">
        <f>IF(N533="nulová",J533,0)</f>
        <v>0</v>
      </c>
      <c r="BJ533" s="19" t="s">
        <v>79</v>
      </c>
      <c r="BK533" s="158">
        <f>ROUND(I533*H533,2)</f>
        <v>0</v>
      </c>
      <c r="BL533" s="19" t="s">
        <v>189</v>
      </c>
      <c r="BM533" s="157" t="s">
        <v>2201</v>
      </c>
    </row>
    <row r="534" spans="1:47" s="2" customFormat="1" ht="12">
      <c r="A534" s="34"/>
      <c r="B534" s="35"/>
      <c r="C534" s="34"/>
      <c r="D534" s="159" t="s">
        <v>120</v>
      </c>
      <c r="E534" s="34"/>
      <c r="F534" s="160" t="s">
        <v>2200</v>
      </c>
      <c r="G534" s="34"/>
      <c r="H534" s="34"/>
      <c r="I534" s="161"/>
      <c r="J534" s="34"/>
      <c r="K534" s="34"/>
      <c r="L534" s="35"/>
      <c r="M534" s="162"/>
      <c r="N534" s="163"/>
      <c r="O534" s="55"/>
      <c r="P534" s="55"/>
      <c r="Q534" s="55"/>
      <c r="R534" s="55"/>
      <c r="S534" s="55"/>
      <c r="T534" s="56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T534" s="19" t="s">
        <v>120</v>
      </c>
      <c r="AU534" s="19" t="s">
        <v>197</v>
      </c>
    </row>
    <row r="535" spans="1:65" s="2" customFormat="1" ht="16.5" customHeight="1">
      <c r="A535" s="34"/>
      <c r="B535" s="145"/>
      <c r="C535" s="146" t="s">
        <v>697</v>
      </c>
      <c r="D535" s="146" t="s">
        <v>184</v>
      </c>
      <c r="E535" s="147" t="s">
        <v>2202</v>
      </c>
      <c r="F535" s="148" t="s">
        <v>2203</v>
      </c>
      <c r="G535" s="149" t="s">
        <v>344</v>
      </c>
      <c r="H535" s="150">
        <v>1</v>
      </c>
      <c r="I535" s="151"/>
      <c r="J535" s="152">
        <f>ROUND(I535*H535,2)</f>
        <v>0</v>
      </c>
      <c r="K535" s="148" t="s">
        <v>188</v>
      </c>
      <c r="L535" s="35"/>
      <c r="M535" s="153" t="s">
        <v>3</v>
      </c>
      <c r="N535" s="154" t="s">
        <v>43</v>
      </c>
      <c r="O535" s="55"/>
      <c r="P535" s="155">
        <f>O535*H535</f>
        <v>0</v>
      </c>
      <c r="Q535" s="155">
        <v>0.01544</v>
      </c>
      <c r="R535" s="155">
        <f>Q535*H535</f>
        <v>0.01544</v>
      </c>
      <c r="S535" s="155">
        <v>0</v>
      </c>
      <c r="T535" s="156">
        <f>S535*H535</f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157" t="s">
        <v>189</v>
      </c>
      <c r="AT535" s="157" t="s">
        <v>184</v>
      </c>
      <c r="AU535" s="157" t="s">
        <v>197</v>
      </c>
      <c r="AY535" s="19" t="s">
        <v>182</v>
      </c>
      <c r="BE535" s="158">
        <f>IF(N535="základní",J535,0)</f>
        <v>0</v>
      </c>
      <c r="BF535" s="158">
        <f>IF(N535="snížená",J535,0)</f>
        <v>0</v>
      </c>
      <c r="BG535" s="158">
        <f>IF(N535="zákl. přenesená",J535,0)</f>
        <v>0</v>
      </c>
      <c r="BH535" s="158">
        <f>IF(N535="sníž. přenesená",J535,0)</f>
        <v>0</v>
      </c>
      <c r="BI535" s="158">
        <f>IF(N535="nulová",J535,0)</f>
        <v>0</v>
      </c>
      <c r="BJ535" s="19" t="s">
        <v>79</v>
      </c>
      <c r="BK535" s="158">
        <f>ROUND(I535*H535,2)</f>
        <v>0</v>
      </c>
      <c r="BL535" s="19" t="s">
        <v>189</v>
      </c>
      <c r="BM535" s="157" t="s">
        <v>2204</v>
      </c>
    </row>
    <row r="536" spans="1:47" s="2" customFormat="1" ht="12">
      <c r="A536" s="34"/>
      <c r="B536" s="35"/>
      <c r="C536" s="34"/>
      <c r="D536" s="159" t="s">
        <v>120</v>
      </c>
      <c r="E536" s="34"/>
      <c r="F536" s="160" t="s">
        <v>2203</v>
      </c>
      <c r="G536" s="34"/>
      <c r="H536" s="34"/>
      <c r="I536" s="161"/>
      <c r="J536" s="34"/>
      <c r="K536" s="34"/>
      <c r="L536" s="35"/>
      <c r="M536" s="162"/>
      <c r="N536" s="163"/>
      <c r="O536" s="55"/>
      <c r="P536" s="55"/>
      <c r="Q536" s="55"/>
      <c r="R536" s="55"/>
      <c r="S536" s="55"/>
      <c r="T536" s="56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T536" s="19" t="s">
        <v>120</v>
      </c>
      <c r="AU536" s="19" t="s">
        <v>197</v>
      </c>
    </row>
    <row r="537" spans="1:65" s="2" customFormat="1" ht="16.5" customHeight="1">
      <c r="A537" s="34"/>
      <c r="B537" s="145"/>
      <c r="C537" s="180" t="s">
        <v>703</v>
      </c>
      <c r="D537" s="180" t="s">
        <v>232</v>
      </c>
      <c r="E537" s="181" t="s">
        <v>2205</v>
      </c>
      <c r="F537" s="182" t="s">
        <v>2206</v>
      </c>
      <c r="G537" s="183" t="s">
        <v>344</v>
      </c>
      <c r="H537" s="184">
        <v>1</v>
      </c>
      <c r="I537" s="185"/>
      <c r="J537" s="186">
        <f>ROUND(I537*H537,2)</f>
        <v>0</v>
      </c>
      <c r="K537" s="182" t="s">
        <v>3</v>
      </c>
      <c r="L537" s="187"/>
      <c r="M537" s="188" t="s">
        <v>3</v>
      </c>
      <c r="N537" s="189" t="s">
        <v>43</v>
      </c>
      <c r="O537" s="55"/>
      <c r="P537" s="155">
        <f>O537*H537</f>
        <v>0</v>
      </c>
      <c r="Q537" s="155">
        <v>0</v>
      </c>
      <c r="R537" s="155">
        <f>Q537*H537</f>
        <v>0</v>
      </c>
      <c r="S537" s="155">
        <v>0</v>
      </c>
      <c r="T537" s="156">
        <f>S537*H537</f>
        <v>0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157" t="s">
        <v>223</v>
      </c>
      <c r="AT537" s="157" t="s">
        <v>232</v>
      </c>
      <c r="AU537" s="157" t="s">
        <v>197</v>
      </c>
      <c r="AY537" s="19" t="s">
        <v>182</v>
      </c>
      <c r="BE537" s="158">
        <f>IF(N537="základní",J537,0)</f>
        <v>0</v>
      </c>
      <c r="BF537" s="158">
        <f>IF(N537="snížená",J537,0)</f>
        <v>0</v>
      </c>
      <c r="BG537" s="158">
        <f>IF(N537="zákl. přenesená",J537,0)</f>
        <v>0</v>
      </c>
      <c r="BH537" s="158">
        <f>IF(N537="sníž. přenesená",J537,0)</f>
        <v>0</v>
      </c>
      <c r="BI537" s="158">
        <f>IF(N537="nulová",J537,0)</f>
        <v>0</v>
      </c>
      <c r="BJ537" s="19" t="s">
        <v>79</v>
      </c>
      <c r="BK537" s="158">
        <f>ROUND(I537*H537,2)</f>
        <v>0</v>
      </c>
      <c r="BL537" s="19" t="s">
        <v>189</v>
      </c>
      <c r="BM537" s="157" t="s">
        <v>2207</v>
      </c>
    </row>
    <row r="538" spans="1:47" s="2" customFormat="1" ht="12">
      <c r="A538" s="34"/>
      <c r="B538" s="35"/>
      <c r="C538" s="34"/>
      <c r="D538" s="159" t="s">
        <v>120</v>
      </c>
      <c r="E538" s="34"/>
      <c r="F538" s="160" t="s">
        <v>2206</v>
      </c>
      <c r="G538" s="34"/>
      <c r="H538" s="34"/>
      <c r="I538" s="161"/>
      <c r="J538" s="34"/>
      <c r="K538" s="34"/>
      <c r="L538" s="35"/>
      <c r="M538" s="162"/>
      <c r="N538" s="163"/>
      <c r="O538" s="55"/>
      <c r="P538" s="55"/>
      <c r="Q538" s="55"/>
      <c r="R538" s="55"/>
      <c r="S538" s="55"/>
      <c r="T538" s="56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T538" s="19" t="s">
        <v>120</v>
      </c>
      <c r="AU538" s="19" t="s">
        <v>197</v>
      </c>
    </row>
    <row r="539" spans="1:65" s="2" customFormat="1" ht="16.5" customHeight="1">
      <c r="A539" s="34"/>
      <c r="B539" s="145"/>
      <c r="C539" s="146" t="s">
        <v>709</v>
      </c>
      <c r="D539" s="146" t="s">
        <v>184</v>
      </c>
      <c r="E539" s="147" t="s">
        <v>2208</v>
      </c>
      <c r="F539" s="148" t="s">
        <v>2209</v>
      </c>
      <c r="G539" s="149" t="s">
        <v>344</v>
      </c>
      <c r="H539" s="150">
        <v>15</v>
      </c>
      <c r="I539" s="151"/>
      <c r="J539" s="152">
        <f>ROUND(I539*H539,2)</f>
        <v>0</v>
      </c>
      <c r="K539" s="148" t="s">
        <v>188</v>
      </c>
      <c r="L539" s="35"/>
      <c r="M539" s="153" t="s">
        <v>3</v>
      </c>
      <c r="N539" s="154" t="s">
        <v>43</v>
      </c>
      <c r="O539" s="55"/>
      <c r="P539" s="155">
        <f>O539*H539</f>
        <v>0</v>
      </c>
      <c r="Q539" s="155">
        <v>0.03573</v>
      </c>
      <c r="R539" s="155">
        <f>Q539*H539</f>
        <v>0.5359499999999999</v>
      </c>
      <c r="S539" s="155">
        <v>0</v>
      </c>
      <c r="T539" s="156">
        <f>S539*H539</f>
        <v>0</v>
      </c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57" t="s">
        <v>189</v>
      </c>
      <c r="AT539" s="157" t="s">
        <v>184</v>
      </c>
      <c r="AU539" s="157" t="s">
        <v>197</v>
      </c>
      <c r="AY539" s="19" t="s">
        <v>182</v>
      </c>
      <c r="BE539" s="158">
        <f>IF(N539="základní",J539,0)</f>
        <v>0</v>
      </c>
      <c r="BF539" s="158">
        <f>IF(N539="snížená",J539,0)</f>
        <v>0</v>
      </c>
      <c r="BG539" s="158">
        <f>IF(N539="zákl. přenesená",J539,0)</f>
        <v>0</v>
      </c>
      <c r="BH539" s="158">
        <f>IF(N539="sníž. přenesená",J539,0)</f>
        <v>0</v>
      </c>
      <c r="BI539" s="158">
        <f>IF(N539="nulová",J539,0)</f>
        <v>0</v>
      </c>
      <c r="BJ539" s="19" t="s">
        <v>79</v>
      </c>
      <c r="BK539" s="158">
        <f>ROUND(I539*H539,2)</f>
        <v>0</v>
      </c>
      <c r="BL539" s="19" t="s">
        <v>189</v>
      </c>
      <c r="BM539" s="157" t="s">
        <v>2210</v>
      </c>
    </row>
    <row r="540" spans="1:47" s="2" customFormat="1" ht="12">
      <c r="A540" s="34"/>
      <c r="B540" s="35"/>
      <c r="C540" s="34"/>
      <c r="D540" s="159" t="s">
        <v>120</v>
      </c>
      <c r="E540" s="34"/>
      <c r="F540" s="160" t="s">
        <v>2209</v>
      </c>
      <c r="G540" s="34"/>
      <c r="H540" s="34"/>
      <c r="I540" s="161"/>
      <c r="J540" s="34"/>
      <c r="K540" s="34"/>
      <c r="L540" s="35"/>
      <c r="M540" s="162"/>
      <c r="N540" s="163"/>
      <c r="O540" s="55"/>
      <c r="P540" s="55"/>
      <c r="Q540" s="55"/>
      <c r="R540" s="55"/>
      <c r="S540" s="55"/>
      <c r="T540" s="56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T540" s="19" t="s">
        <v>120</v>
      </c>
      <c r="AU540" s="19" t="s">
        <v>197</v>
      </c>
    </row>
    <row r="541" spans="1:65" s="2" customFormat="1" ht="22.8">
      <c r="A541" s="34"/>
      <c r="B541" s="145"/>
      <c r="C541" s="146" t="s">
        <v>714</v>
      </c>
      <c r="D541" s="146" t="s">
        <v>184</v>
      </c>
      <c r="E541" s="147" t="s">
        <v>1417</v>
      </c>
      <c r="F541" s="148" t="s">
        <v>1418</v>
      </c>
      <c r="G541" s="149" t="s">
        <v>344</v>
      </c>
      <c r="H541" s="150">
        <v>11</v>
      </c>
      <c r="I541" s="151"/>
      <c r="J541" s="152">
        <f>ROUND(I541*H541,2)</f>
        <v>0</v>
      </c>
      <c r="K541" s="148" t="s">
        <v>188</v>
      </c>
      <c r="L541" s="35"/>
      <c r="M541" s="153" t="s">
        <v>3</v>
      </c>
      <c r="N541" s="154" t="s">
        <v>43</v>
      </c>
      <c r="O541" s="55"/>
      <c r="P541" s="155">
        <f>O541*H541</f>
        <v>0</v>
      </c>
      <c r="Q541" s="155">
        <v>2.11676</v>
      </c>
      <c r="R541" s="155">
        <f>Q541*H541</f>
        <v>23.284360000000003</v>
      </c>
      <c r="S541" s="155">
        <v>0</v>
      </c>
      <c r="T541" s="156">
        <f>S541*H541</f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157" t="s">
        <v>189</v>
      </c>
      <c r="AT541" s="157" t="s">
        <v>184</v>
      </c>
      <c r="AU541" s="157" t="s">
        <v>197</v>
      </c>
      <c r="AY541" s="19" t="s">
        <v>182</v>
      </c>
      <c r="BE541" s="158">
        <f>IF(N541="základní",J541,0)</f>
        <v>0</v>
      </c>
      <c r="BF541" s="158">
        <f>IF(N541="snížená",J541,0)</f>
        <v>0</v>
      </c>
      <c r="BG541" s="158">
        <f>IF(N541="zákl. přenesená",J541,0)</f>
        <v>0</v>
      </c>
      <c r="BH541" s="158">
        <f>IF(N541="sníž. přenesená",J541,0)</f>
        <v>0</v>
      </c>
      <c r="BI541" s="158">
        <f>IF(N541="nulová",J541,0)</f>
        <v>0</v>
      </c>
      <c r="BJ541" s="19" t="s">
        <v>79</v>
      </c>
      <c r="BK541" s="158">
        <f>ROUND(I541*H541,2)</f>
        <v>0</v>
      </c>
      <c r="BL541" s="19" t="s">
        <v>189</v>
      </c>
      <c r="BM541" s="157" t="s">
        <v>2211</v>
      </c>
    </row>
    <row r="542" spans="1:47" s="2" customFormat="1" ht="19.2">
      <c r="A542" s="34"/>
      <c r="B542" s="35"/>
      <c r="C542" s="34"/>
      <c r="D542" s="159" t="s">
        <v>120</v>
      </c>
      <c r="E542" s="34"/>
      <c r="F542" s="160" t="s">
        <v>1418</v>
      </c>
      <c r="G542" s="34"/>
      <c r="H542" s="34"/>
      <c r="I542" s="161"/>
      <c r="J542" s="34"/>
      <c r="K542" s="34"/>
      <c r="L542" s="35"/>
      <c r="M542" s="162"/>
      <c r="N542" s="163"/>
      <c r="O542" s="55"/>
      <c r="P542" s="55"/>
      <c r="Q542" s="55"/>
      <c r="R542" s="55"/>
      <c r="S542" s="55"/>
      <c r="T542" s="56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T542" s="19" t="s">
        <v>120</v>
      </c>
      <c r="AU542" s="19" t="s">
        <v>197</v>
      </c>
    </row>
    <row r="543" spans="2:51" s="13" customFormat="1" ht="12">
      <c r="B543" s="164"/>
      <c r="D543" s="159" t="s">
        <v>191</v>
      </c>
      <c r="E543" s="165" t="s">
        <v>3</v>
      </c>
      <c r="F543" s="166" t="s">
        <v>2212</v>
      </c>
      <c r="H543" s="167">
        <v>11</v>
      </c>
      <c r="I543" s="168"/>
      <c r="L543" s="164"/>
      <c r="M543" s="169"/>
      <c r="N543" s="170"/>
      <c r="O543" s="170"/>
      <c r="P543" s="170"/>
      <c r="Q543" s="170"/>
      <c r="R543" s="170"/>
      <c r="S543" s="170"/>
      <c r="T543" s="171"/>
      <c r="AT543" s="165" t="s">
        <v>191</v>
      </c>
      <c r="AU543" s="165" t="s">
        <v>197</v>
      </c>
      <c r="AV543" s="13" t="s">
        <v>81</v>
      </c>
      <c r="AW543" s="13" t="s">
        <v>33</v>
      </c>
      <c r="AX543" s="13" t="s">
        <v>79</v>
      </c>
      <c r="AY543" s="165" t="s">
        <v>182</v>
      </c>
    </row>
    <row r="544" spans="1:65" s="2" customFormat="1" ht="16.5" customHeight="1">
      <c r="A544" s="34"/>
      <c r="B544" s="145"/>
      <c r="C544" s="180" t="s">
        <v>719</v>
      </c>
      <c r="D544" s="180" t="s">
        <v>232</v>
      </c>
      <c r="E544" s="181" t="s">
        <v>2213</v>
      </c>
      <c r="F544" s="182" t="s">
        <v>2214</v>
      </c>
      <c r="G544" s="183" t="s">
        <v>344</v>
      </c>
      <c r="H544" s="184">
        <v>11</v>
      </c>
      <c r="I544" s="185"/>
      <c r="J544" s="186">
        <f>ROUND(I544*H544,2)</f>
        <v>0</v>
      </c>
      <c r="K544" s="182" t="s">
        <v>3</v>
      </c>
      <c r="L544" s="187"/>
      <c r="M544" s="188" t="s">
        <v>3</v>
      </c>
      <c r="N544" s="189" t="s">
        <v>43</v>
      </c>
      <c r="O544" s="55"/>
      <c r="P544" s="155">
        <f>O544*H544</f>
        <v>0</v>
      </c>
      <c r="Q544" s="155">
        <v>1.39</v>
      </c>
      <c r="R544" s="155">
        <f>Q544*H544</f>
        <v>15.29</v>
      </c>
      <c r="S544" s="155">
        <v>0</v>
      </c>
      <c r="T544" s="156">
        <f>S544*H544</f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157" t="s">
        <v>223</v>
      </c>
      <c r="AT544" s="157" t="s">
        <v>232</v>
      </c>
      <c r="AU544" s="157" t="s">
        <v>197</v>
      </c>
      <c r="AY544" s="19" t="s">
        <v>182</v>
      </c>
      <c r="BE544" s="158">
        <f>IF(N544="základní",J544,0)</f>
        <v>0</v>
      </c>
      <c r="BF544" s="158">
        <f>IF(N544="snížená",J544,0)</f>
        <v>0</v>
      </c>
      <c r="BG544" s="158">
        <f>IF(N544="zákl. přenesená",J544,0)</f>
        <v>0</v>
      </c>
      <c r="BH544" s="158">
        <f>IF(N544="sníž. přenesená",J544,0)</f>
        <v>0</v>
      </c>
      <c r="BI544" s="158">
        <f>IF(N544="nulová",J544,0)</f>
        <v>0</v>
      </c>
      <c r="BJ544" s="19" t="s">
        <v>79</v>
      </c>
      <c r="BK544" s="158">
        <f>ROUND(I544*H544,2)</f>
        <v>0</v>
      </c>
      <c r="BL544" s="19" t="s">
        <v>189</v>
      </c>
      <c r="BM544" s="157" t="s">
        <v>2215</v>
      </c>
    </row>
    <row r="545" spans="1:47" s="2" customFormat="1" ht="12">
      <c r="A545" s="34"/>
      <c r="B545" s="35"/>
      <c r="C545" s="34"/>
      <c r="D545" s="159" t="s">
        <v>120</v>
      </c>
      <c r="E545" s="34"/>
      <c r="F545" s="160" t="s">
        <v>2214</v>
      </c>
      <c r="G545" s="34"/>
      <c r="H545" s="34"/>
      <c r="I545" s="161"/>
      <c r="J545" s="34"/>
      <c r="K545" s="34"/>
      <c r="L545" s="35"/>
      <c r="M545" s="162"/>
      <c r="N545" s="163"/>
      <c r="O545" s="55"/>
      <c r="P545" s="55"/>
      <c r="Q545" s="55"/>
      <c r="R545" s="55"/>
      <c r="S545" s="55"/>
      <c r="T545" s="56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T545" s="19" t="s">
        <v>120</v>
      </c>
      <c r="AU545" s="19" t="s">
        <v>197</v>
      </c>
    </row>
    <row r="546" spans="1:65" s="2" customFormat="1" ht="22.8">
      <c r="A546" s="34"/>
      <c r="B546" s="145"/>
      <c r="C546" s="146" t="s">
        <v>725</v>
      </c>
      <c r="D546" s="146" t="s">
        <v>184</v>
      </c>
      <c r="E546" s="147" t="s">
        <v>2216</v>
      </c>
      <c r="F546" s="148" t="s">
        <v>2217</v>
      </c>
      <c r="G546" s="149" t="s">
        <v>344</v>
      </c>
      <c r="H546" s="150">
        <v>7</v>
      </c>
      <c r="I546" s="151"/>
      <c r="J546" s="152">
        <f>ROUND(I546*H546,2)</f>
        <v>0</v>
      </c>
      <c r="K546" s="148" t="s">
        <v>188</v>
      </c>
      <c r="L546" s="35"/>
      <c r="M546" s="153" t="s">
        <v>3</v>
      </c>
      <c r="N546" s="154" t="s">
        <v>43</v>
      </c>
      <c r="O546" s="55"/>
      <c r="P546" s="155">
        <f>O546*H546</f>
        <v>0</v>
      </c>
      <c r="Q546" s="155">
        <v>2.25689</v>
      </c>
      <c r="R546" s="155">
        <f>Q546*H546</f>
        <v>15.798229999999998</v>
      </c>
      <c r="S546" s="155">
        <v>0</v>
      </c>
      <c r="T546" s="156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157" t="s">
        <v>189</v>
      </c>
      <c r="AT546" s="157" t="s">
        <v>184</v>
      </c>
      <c r="AU546" s="157" t="s">
        <v>197</v>
      </c>
      <c r="AY546" s="19" t="s">
        <v>182</v>
      </c>
      <c r="BE546" s="158">
        <f>IF(N546="základní",J546,0)</f>
        <v>0</v>
      </c>
      <c r="BF546" s="158">
        <f>IF(N546="snížená",J546,0)</f>
        <v>0</v>
      </c>
      <c r="BG546" s="158">
        <f>IF(N546="zákl. přenesená",J546,0)</f>
        <v>0</v>
      </c>
      <c r="BH546" s="158">
        <f>IF(N546="sníž. přenesená",J546,0)</f>
        <v>0</v>
      </c>
      <c r="BI546" s="158">
        <f>IF(N546="nulová",J546,0)</f>
        <v>0</v>
      </c>
      <c r="BJ546" s="19" t="s">
        <v>79</v>
      </c>
      <c r="BK546" s="158">
        <f>ROUND(I546*H546,2)</f>
        <v>0</v>
      </c>
      <c r="BL546" s="19" t="s">
        <v>189</v>
      </c>
      <c r="BM546" s="157" t="s">
        <v>2218</v>
      </c>
    </row>
    <row r="547" spans="1:47" s="2" customFormat="1" ht="19.2">
      <c r="A547" s="34"/>
      <c r="B547" s="35"/>
      <c r="C547" s="34"/>
      <c r="D547" s="159" t="s">
        <v>120</v>
      </c>
      <c r="E547" s="34"/>
      <c r="F547" s="160" t="s">
        <v>2217</v>
      </c>
      <c r="G547" s="34"/>
      <c r="H547" s="34"/>
      <c r="I547" s="161"/>
      <c r="J547" s="34"/>
      <c r="K547" s="34"/>
      <c r="L547" s="35"/>
      <c r="M547" s="162"/>
      <c r="N547" s="163"/>
      <c r="O547" s="55"/>
      <c r="P547" s="55"/>
      <c r="Q547" s="55"/>
      <c r="R547" s="55"/>
      <c r="S547" s="55"/>
      <c r="T547" s="56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T547" s="19" t="s">
        <v>120</v>
      </c>
      <c r="AU547" s="19" t="s">
        <v>197</v>
      </c>
    </row>
    <row r="548" spans="1:65" s="2" customFormat="1" ht="16.5" customHeight="1">
      <c r="A548" s="34"/>
      <c r="B548" s="145"/>
      <c r="C548" s="180" t="s">
        <v>729</v>
      </c>
      <c r="D548" s="180" t="s">
        <v>232</v>
      </c>
      <c r="E548" s="181" t="s">
        <v>2219</v>
      </c>
      <c r="F548" s="182" t="s">
        <v>2220</v>
      </c>
      <c r="G548" s="183" t="s">
        <v>344</v>
      </c>
      <c r="H548" s="184">
        <v>7</v>
      </c>
      <c r="I548" s="185"/>
      <c r="J548" s="186">
        <f>ROUND(I548*H548,2)</f>
        <v>0</v>
      </c>
      <c r="K548" s="182" t="s">
        <v>3</v>
      </c>
      <c r="L548" s="187"/>
      <c r="M548" s="188" t="s">
        <v>3</v>
      </c>
      <c r="N548" s="189" t="s">
        <v>43</v>
      </c>
      <c r="O548" s="55"/>
      <c r="P548" s="155">
        <f>O548*H548</f>
        <v>0</v>
      </c>
      <c r="Q548" s="155">
        <v>1.83</v>
      </c>
      <c r="R548" s="155">
        <f>Q548*H548</f>
        <v>12.81</v>
      </c>
      <c r="S548" s="155">
        <v>0</v>
      </c>
      <c r="T548" s="156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157" t="s">
        <v>223</v>
      </c>
      <c r="AT548" s="157" t="s">
        <v>232</v>
      </c>
      <c r="AU548" s="157" t="s">
        <v>197</v>
      </c>
      <c r="AY548" s="19" t="s">
        <v>182</v>
      </c>
      <c r="BE548" s="158">
        <f>IF(N548="základní",J548,0)</f>
        <v>0</v>
      </c>
      <c r="BF548" s="158">
        <f>IF(N548="snížená",J548,0)</f>
        <v>0</v>
      </c>
      <c r="BG548" s="158">
        <f>IF(N548="zákl. přenesená",J548,0)</f>
        <v>0</v>
      </c>
      <c r="BH548" s="158">
        <f>IF(N548="sníž. přenesená",J548,0)</f>
        <v>0</v>
      </c>
      <c r="BI548" s="158">
        <f>IF(N548="nulová",J548,0)</f>
        <v>0</v>
      </c>
      <c r="BJ548" s="19" t="s">
        <v>79</v>
      </c>
      <c r="BK548" s="158">
        <f>ROUND(I548*H548,2)</f>
        <v>0</v>
      </c>
      <c r="BL548" s="19" t="s">
        <v>189</v>
      </c>
      <c r="BM548" s="157" t="s">
        <v>2221</v>
      </c>
    </row>
    <row r="549" spans="1:47" s="2" customFormat="1" ht="12">
      <c r="A549" s="34"/>
      <c r="B549" s="35"/>
      <c r="C549" s="34"/>
      <c r="D549" s="159" t="s">
        <v>120</v>
      </c>
      <c r="E549" s="34"/>
      <c r="F549" s="160" t="s">
        <v>2220</v>
      </c>
      <c r="G549" s="34"/>
      <c r="H549" s="34"/>
      <c r="I549" s="161"/>
      <c r="J549" s="34"/>
      <c r="K549" s="34"/>
      <c r="L549" s="35"/>
      <c r="M549" s="162"/>
      <c r="N549" s="163"/>
      <c r="O549" s="55"/>
      <c r="P549" s="55"/>
      <c r="Q549" s="55"/>
      <c r="R549" s="55"/>
      <c r="S549" s="55"/>
      <c r="T549" s="56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T549" s="19" t="s">
        <v>120</v>
      </c>
      <c r="AU549" s="19" t="s">
        <v>197</v>
      </c>
    </row>
    <row r="550" spans="1:65" s="2" customFormat="1" ht="22.8">
      <c r="A550" s="34"/>
      <c r="B550" s="145"/>
      <c r="C550" s="146" t="s">
        <v>733</v>
      </c>
      <c r="D550" s="146" t="s">
        <v>184</v>
      </c>
      <c r="E550" s="147" t="s">
        <v>2222</v>
      </c>
      <c r="F550" s="148" t="s">
        <v>2223</v>
      </c>
      <c r="G550" s="149" t="s">
        <v>344</v>
      </c>
      <c r="H550" s="150">
        <v>8</v>
      </c>
      <c r="I550" s="151"/>
      <c r="J550" s="152">
        <f>ROUND(I550*H550,2)</f>
        <v>0</v>
      </c>
      <c r="K550" s="148" t="s">
        <v>188</v>
      </c>
      <c r="L550" s="35"/>
      <c r="M550" s="153" t="s">
        <v>3</v>
      </c>
      <c r="N550" s="154" t="s">
        <v>43</v>
      </c>
      <c r="O550" s="55"/>
      <c r="P550" s="155">
        <f>O550*H550</f>
        <v>0</v>
      </c>
      <c r="Q550" s="155">
        <v>2.3765</v>
      </c>
      <c r="R550" s="155">
        <f>Q550*H550</f>
        <v>19.012</v>
      </c>
      <c r="S550" s="155">
        <v>0</v>
      </c>
      <c r="T550" s="156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157" t="s">
        <v>189</v>
      </c>
      <c r="AT550" s="157" t="s">
        <v>184</v>
      </c>
      <c r="AU550" s="157" t="s">
        <v>197</v>
      </c>
      <c r="AY550" s="19" t="s">
        <v>182</v>
      </c>
      <c r="BE550" s="158">
        <f>IF(N550="základní",J550,0)</f>
        <v>0</v>
      </c>
      <c r="BF550" s="158">
        <f>IF(N550="snížená",J550,0)</f>
        <v>0</v>
      </c>
      <c r="BG550" s="158">
        <f>IF(N550="zákl. přenesená",J550,0)</f>
        <v>0</v>
      </c>
      <c r="BH550" s="158">
        <f>IF(N550="sníž. přenesená",J550,0)</f>
        <v>0</v>
      </c>
      <c r="BI550" s="158">
        <f>IF(N550="nulová",J550,0)</f>
        <v>0</v>
      </c>
      <c r="BJ550" s="19" t="s">
        <v>79</v>
      </c>
      <c r="BK550" s="158">
        <f>ROUND(I550*H550,2)</f>
        <v>0</v>
      </c>
      <c r="BL550" s="19" t="s">
        <v>189</v>
      </c>
      <c r="BM550" s="157" t="s">
        <v>2224</v>
      </c>
    </row>
    <row r="551" spans="1:47" s="2" customFormat="1" ht="19.2">
      <c r="A551" s="34"/>
      <c r="B551" s="35"/>
      <c r="C551" s="34"/>
      <c r="D551" s="159" t="s">
        <v>120</v>
      </c>
      <c r="E551" s="34"/>
      <c r="F551" s="160" t="s">
        <v>2223</v>
      </c>
      <c r="G551" s="34"/>
      <c r="H551" s="34"/>
      <c r="I551" s="161"/>
      <c r="J551" s="34"/>
      <c r="K551" s="34"/>
      <c r="L551" s="35"/>
      <c r="M551" s="162"/>
      <c r="N551" s="163"/>
      <c r="O551" s="55"/>
      <c r="P551" s="55"/>
      <c r="Q551" s="55"/>
      <c r="R551" s="55"/>
      <c r="S551" s="55"/>
      <c r="T551" s="56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T551" s="19" t="s">
        <v>120</v>
      </c>
      <c r="AU551" s="19" t="s">
        <v>197</v>
      </c>
    </row>
    <row r="552" spans="1:65" s="2" customFormat="1" ht="16.5" customHeight="1">
      <c r="A552" s="34"/>
      <c r="B552" s="145"/>
      <c r="C552" s="180" t="s">
        <v>737</v>
      </c>
      <c r="D552" s="180" t="s">
        <v>232</v>
      </c>
      <c r="E552" s="181" t="s">
        <v>1420</v>
      </c>
      <c r="F552" s="182" t="s">
        <v>2225</v>
      </c>
      <c r="G552" s="183" t="s">
        <v>344</v>
      </c>
      <c r="H552" s="184">
        <v>8</v>
      </c>
      <c r="I552" s="185"/>
      <c r="J552" s="186">
        <f>ROUND(I552*H552,2)</f>
        <v>0</v>
      </c>
      <c r="K552" s="182" t="s">
        <v>3</v>
      </c>
      <c r="L552" s="187"/>
      <c r="M552" s="188" t="s">
        <v>3</v>
      </c>
      <c r="N552" s="189" t="s">
        <v>43</v>
      </c>
      <c r="O552" s="55"/>
      <c r="P552" s="155">
        <f>O552*H552</f>
        <v>0</v>
      </c>
      <c r="Q552" s="155">
        <v>2.49</v>
      </c>
      <c r="R552" s="155">
        <f>Q552*H552</f>
        <v>19.92</v>
      </c>
      <c r="S552" s="155">
        <v>0</v>
      </c>
      <c r="T552" s="156">
        <f>S552*H552</f>
        <v>0</v>
      </c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R552" s="157" t="s">
        <v>223</v>
      </c>
      <c r="AT552" s="157" t="s">
        <v>232</v>
      </c>
      <c r="AU552" s="157" t="s">
        <v>197</v>
      </c>
      <c r="AY552" s="19" t="s">
        <v>182</v>
      </c>
      <c r="BE552" s="158">
        <f>IF(N552="základní",J552,0)</f>
        <v>0</v>
      </c>
      <c r="BF552" s="158">
        <f>IF(N552="snížená",J552,0)</f>
        <v>0</v>
      </c>
      <c r="BG552" s="158">
        <f>IF(N552="zákl. přenesená",J552,0)</f>
        <v>0</v>
      </c>
      <c r="BH552" s="158">
        <f>IF(N552="sníž. přenesená",J552,0)</f>
        <v>0</v>
      </c>
      <c r="BI552" s="158">
        <f>IF(N552="nulová",J552,0)</f>
        <v>0</v>
      </c>
      <c r="BJ552" s="19" t="s">
        <v>79</v>
      </c>
      <c r="BK552" s="158">
        <f>ROUND(I552*H552,2)</f>
        <v>0</v>
      </c>
      <c r="BL552" s="19" t="s">
        <v>189</v>
      </c>
      <c r="BM552" s="157" t="s">
        <v>2226</v>
      </c>
    </row>
    <row r="553" spans="1:47" s="2" customFormat="1" ht="12">
      <c r="A553" s="34"/>
      <c r="B553" s="35"/>
      <c r="C553" s="34"/>
      <c r="D553" s="159" t="s">
        <v>120</v>
      </c>
      <c r="E553" s="34"/>
      <c r="F553" s="160" t="s">
        <v>2225</v>
      </c>
      <c r="G553" s="34"/>
      <c r="H553" s="34"/>
      <c r="I553" s="161"/>
      <c r="J553" s="34"/>
      <c r="K553" s="34"/>
      <c r="L553" s="35"/>
      <c r="M553" s="162"/>
      <c r="N553" s="163"/>
      <c r="O553" s="55"/>
      <c r="P553" s="55"/>
      <c r="Q553" s="55"/>
      <c r="R553" s="55"/>
      <c r="S553" s="55"/>
      <c r="T553" s="56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T553" s="19" t="s">
        <v>120</v>
      </c>
      <c r="AU553" s="19" t="s">
        <v>197</v>
      </c>
    </row>
    <row r="554" spans="1:65" s="2" customFormat="1" ht="22.8">
      <c r="A554" s="34"/>
      <c r="B554" s="145"/>
      <c r="C554" s="146" t="s">
        <v>743</v>
      </c>
      <c r="D554" s="146" t="s">
        <v>184</v>
      </c>
      <c r="E554" s="147" t="s">
        <v>2227</v>
      </c>
      <c r="F554" s="148" t="s">
        <v>2228</v>
      </c>
      <c r="G554" s="149" t="s">
        <v>344</v>
      </c>
      <c r="H554" s="150">
        <v>2</v>
      </c>
      <c r="I554" s="151"/>
      <c r="J554" s="152">
        <f>ROUND(I554*H554,2)</f>
        <v>0</v>
      </c>
      <c r="K554" s="148" t="s">
        <v>3</v>
      </c>
      <c r="L554" s="35"/>
      <c r="M554" s="153" t="s">
        <v>3</v>
      </c>
      <c r="N554" s="154" t="s">
        <v>43</v>
      </c>
      <c r="O554" s="55"/>
      <c r="P554" s="155">
        <f>O554*H554</f>
        <v>0</v>
      </c>
      <c r="Q554" s="155">
        <v>2.42093</v>
      </c>
      <c r="R554" s="155">
        <f>Q554*H554</f>
        <v>4.84186</v>
      </c>
      <c r="S554" s="155">
        <v>0</v>
      </c>
      <c r="T554" s="156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157" t="s">
        <v>189</v>
      </c>
      <c r="AT554" s="157" t="s">
        <v>184</v>
      </c>
      <c r="AU554" s="157" t="s">
        <v>197</v>
      </c>
      <c r="AY554" s="19" t="s">
        <v>182</v>
      </c>
      <c r="BE554" s="158">
        <f>IF(N554="základní",J554,0)</f>
        <v>0</v>
      </c>
      <c r="BF554" s="158">
        <f>IF(N554="snížená",J554,0)</f>
        <v>0</v>
      </c>
      <c r="BG554" s="158">
        <f>IF(N554="zákl. přenesená",J554,0)</f>
        <v>0</v>
      </c>
      <c r="BH554" s="158">
        <f>IF(N554="sníž. přenesená",J554,0)</f>
        <v>0</v>
      </c>
      <c r="BI554" s="158">
        <f>IF(N554="nulová",J554,0)</f>
        <v>0</v>
      </c>
      <c r="BJ554" s="19" t="s">
        <v>79</v>
      </c>
      <c r="BK554" s="158">
        <f>ROUND(I554*H554,2)</f>
        <v>0</v>
      </c>
      <c r="BL554" s="19" t="s">
        <v>189</v>
      </c>
      <c r="BM554" s="157" t="s">
        <v>2229</v>
      </c>
    </row>
    <row r="555" spans="1:47" s="2" customFormat="1" ht="19.2">
      <c r="A555" s="34"/>
      <c r="B555" s="35"/>
      <c r="C555" s="34"/>
      <c r="D555" s="159" t="s">
        <v>120</v>
      </c>
      <c r="E555" s="34"/>
      <c r="F555" s="160" t="s">
        <v>2228</v>
      </c>
      <c r="G555" s="34"/>
      <c r="H555" s="34"/>
      <c r="I555" s="161"/>
      <c r="J555" s="34"/>
      <c r="K555" s="34"/>
      <c r="L555" s="35"/>
      <c r="M555" s="162"/>
      <c r="N555" s="163"/>
      <c r="O555" s="55"/>
      <c r="P555" s="55"/>
      <c r="Q555" s="55"/>
      <c r="R555" s="55"/>
      <c r="S555" s="55"/>
      <c r="T555" s="56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T555" s="19" t="s">
        <v>120</v>
      </c>
      <c r="AU555" s="19" t="s">
        <v>197</v>
      </c>
    </row>
    <row r="556" spans="1:65" s="2" customFormat="1" ht="16.5" customHeight="1">
      <c r="A556" s="34"/>
      <c r="B556" s="145"/>
      <c r="C556" s="180" t="s">
        <v>747</v>
      </c>
      <c r="D556" s="180" t="s">
        <v>232</v>
      </c>
      <c r="E556" s="181" t="s">
        <v>2230</v>
      </c>
      <c r="F556" s="182" t="s">
        <v>2231</v>
      </c>
      <c r="G556" s="183" t="s">
        <v>344</v>
      </c>
      <c r="H556" s="184">
        <v>2</v>
      </c>
      <c r="I556" s="185"/>
      <c r="J556" s="186">
        <f>ROUND(I556*H556,2)</f>
        <v>0</v>
      </c>
      <c r="K556" s="182" t="s">
        <v>3</v>
      </c>
      <c r="L556" s="187"/>
      <c r="M556" s="188" t="s">
        <v>3</v>
      </c>
      <c r="N556" s="189" t="s">
        <v>43</v>
      </c>
      <c r="O556" s="55"/>
      <c r="P556" s="155">
        <f>O556*H556</f>
        <v>0</v>
      </c>
      <c r="Q556" s="155">
        <v>5.75</v>
      </c>
      <c r="R556" s="155">
        <f>Q556*H556</f>
        <v>11.5</v>
      </c>
      <c r="S556" s="155">
        <v>0</v>
      </c>
      <c r="T556" s="156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157" t="s">
        <v>223</v>
      </c>
      <c r="AT556" s="157" t="s">
        <v>232</v>
      </c>
      <c r="AU556" s="157" t="s">
        <v>197</v>
      </c>
      <c r="AY556" s="19" t="s">
        <v>182</v>
      </c>
      <c r="BE556" s="158">
        <f>IF(N556="základní",J556,0)</f>
        <v>0</v>
      </c>
      <c r="BF556" s="158">
        <f>IF(N556="snížená",J556,0)</f>
        <v>0</v>
      </c>
      <c r="BG556" s="158">
        <f>IF(N556="zákl. přenesená",J556,0)</f>
        <v>0</v>
      </c>
      <c r="BH556" s="158">
        <f>IF(N556="sníž. přenesená",J556,0)</f>
        <v>0</v>
      </c>
      <c r="BI556" s="158">
        <f>IF(N556="nulová",J556,0)</f>
        <v>0</v>
      </c>
      <c r="BJ556" s="19" t="s">
        <v>79</v>
      </c>
      <c r="BK556" s="158">
        <f>ROUND(I556*H556,2)</f>
        <v>0</v>
      </c>
      <c r="BL556" s="19" t="s">
        <v>189</v>
      </c>
      <c r="BM556" s="157" t="s">
        <v>2232</v>
      </c>
    </row>
    <row r="557" spans="1:47" s="2" customFormat="1" ht="12">
      <c r="A557" s="34"/>
      <c r="B557" s="35"/>
      <c r="C557" s="34"/>
      <c r="D557" s="159" t="s">
        <v>120</v>
      </c>
      <c r="E557" s="34"/>
      <c r="F557" s="160" t="s">
        <v>2231</v>
      </c>
      <c r="G557" s="34"/>
      <c r="H557" s="34"/>
      <c r="I557" s="161"/>
      <c r="J557" s="34"/>
      <c r="K557" s="34"/>
      <c r="L557" s="35"/>
      <c r="M557" s="162"/>
      <c r="N557" s="163"/>
      <c r="O557" s="55"/>
      <c r="P557" s="55"/>
      <c r="Q557" s="55"/>
      <c r="R557" s="55"/>
      <c r="S557" s="55"/>
      <c r="T557" s="56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T557" s="19" t="s">
        <v>120</v>
      </c>
      <c r="AU557" s="19" t="s">
        <v>197</v>
      </c>
    </row>
    <row r="558" spans="1:65" s="2" customFormat="1" ht="16.5" customHeight="1">
      <c r="A558" s="34"/>
      <c r="B558" s="145"/>
      <c r="C558" s="180" t="s">
        <v>751</v>
      </c>
      <c r="D558" s="180" t="s">
        <v>232</v>
      </c>
      <c r="E558" s="181" t="s">
        <v>1427</v>
      </c>
      <c r="F558" s="182" t="s">
        <v>1428</v>
      </c>
      <c r="G558" s="183" t="s">
        <v>344</v>
      </c>
      <c r="H558" s="184">
        <v>26</v>
      </c>
      <c r="I558" s="185"/>
      <c r="J558" s="186">
        <f>ROUND(I558*H558,2)</f>
        <v>0</v>
      </c>
      <c r="K558" s="182" t="s">
        <v>188</v>
      </c>
      <c r="L558" s="187"/>
      <c r="M558" s="188" t="s">
        <v>3</v>
      </c>
      <c r="N558" s="189" t="s">
        <v>43</v>
      </c>
      <c r="O558" s="55"/>
      <c r="P558" s="155">
        <f>O558*H558</f>
        <v>0</v>
      </c>
      <c r="Q558" s="155">
        <v>0.521</v>
      </c>
      <c r="R558" s="155">
        <f>Q558*H558</f>
        <v>13.546000000000001</v>
      </c>
      <c r="S558" s="155">
        <v>0</v>
      </c>
      <c r="T558" s="156">
        <f>S558*H558</f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157" t="s">
        <v>223</v>
      </c>
      <c r="AT558" s="157" t="s">
        <v>232</v>
      </c>
      <c r="AU558" s="157" t="s">
        <v>197</v>
      </c>
      <c r="AY558" s="19" t="s">
        <v>182</v>
      </c>
      <c r="BE558" s="158">
        <f>IF(N558="základní",J558,0)</f>
        <v>0</v>
      </c>
      <c r="BF558" s="158">
        <f>IF(N558="snížená",J558,0)</f>
        <v>0</v>
      </c>
      <c r="BG558" s="158">
        <f>IF(N558="zákl. přenesená",J558,0)</f>
        <v>0</v>
      </c>
      <c r="BH558" s="158">
        <f>IF(N558="sníž. přenesená",J558,0)</f>
        <v>0</v>
      </c>
      <c r="BI558" s="158">
        <f>IF(N558="nulová",J558,0)</f>
        <v>0</v>
      </c>
      <c r="BJ558" s="19" t="s">
        <v>79</v>
      </c>
      <c r="BK558" s="158">
        <f>ROUND(I558*H558,2)</f>
        <v>0</v>
      </c>
      <c r="BL558" s="19" t="s">
        <v>189</v>
      </c>
      <c r="BM558" s="157" t="s">
        <v>2233</v>
      </c>
    </row>
    <row r="559" spans="1:47" s="2" customFormat="1" ht="12">
      <c r="A559" s="34"/>
      <c r="B559" s="35"/>
      <c r="C559" s="34"/>
      <c r="D559" s="159" t="s">
        <v>120</v>
      </c>
      <c r="E559" s="34"/>
      <c r="F559" s="160" t="s">
        <v>1428</v>
      </c>
      <c r="G559" s="34"/>
      <c r="H559" s="34"/>
      <c r="I559" s="161"/>
      <c r="J559" s="34"/>
      <c r="K559" s="34"/>
      <c r="L559" s="35"/>
      <c r="M559" s="162"/>
      <c r="N559" s="163"/>
      <c r="O559" s="55"/>
      <c r="P559" s="55"/>
      <c r="Q559" s="55"/>
      <c r="R559" s="55"/>
      <c r="S559" s="55"/>
      <c r="T559" s="56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T559" s="19" t="s">
        <v>120</v>
      </c>
      <c r="AU559" s="19" t="s">
        <v>197</v>
      </c>
    </row>
    <row r="560" spans="1:65" s="2" customFormat="1" ht="16.5" customHeight="1">
      <c r="A560" s="34"/>
      <c r="B560" s="145"/>
      <c r="C560" s="180" t="s">
        <v>755</v>
      </c>
      <c r="D560" s="180" t="s">
        <v>232</v>
      </c>
      <c r="E560" s="181" t="s">
        <v>2234</v>
      </c>
      <c r="F560" s="182" t="s">
        <v>2235</v>
      </c>
      <c r="G560" s="183" t="s">
        <v>344</v>
      </c>
      <c r="H560" s="184">
        <v>8</v>
      </c>
      <c r="I560" s="185"/>
      <c r="J560" s="186">
        <f>ROUND(I560*H560,2)</f>
        <v>0</v>
      </c>
      <c r="K560" s="182" t="s">
        <v>3</v>
      </c>
      <c r="L560" s="187"/>
      <c r="M560" s="188" t="s">
        <v>3</v>
      </c>
      <c r="N560" s="189" t="s">
        <v>43</v>
      </c>
      <c r="O560" s="55"/>
      <c r="P560" s="155">
        <f>O560*H560</f>
        <v>0</v>
      </c>
      <c r="Q560" s="155">
        <v>0.345</v>
      </c>
      <c r="R560" s="155">
        <f>Q560*H560</f>
        <v>2.76</v>
      </c>
      <c r="S560" s="155">
        <v>0</v>
      </c>
      <c r="T560" s="156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57" t="s">
        <v>223</v>
      </c>
      <c r="AT560" s="157" t="s">
        <v>232</v>
      </c>
      <c r="AU560" s="157" t="s">
        <v>197</v>
      </c>
      <c r="AY560" s="19" t="s">
        <v>182</v>
      </c>
      <c r="BE560" s="158">
        <f>IF(N560="základní",J560,0)</f>
        <v>0</v>
      </c>
      <c r="BF560" s="158">
        <f>IF(N560="snížená",J560,0)</f>
        <v>0</v>
      </c>
      <c r="BG560" s="158">
        <f>IF(N560="zákl. přenesená",J560,0)</f>
        <v>0</v>
      </c>
      <c r="BH560" s="158">
        <f>IF(N560="sníž. přenesená",J560,0)</f>
        <v>0</v>
      </c>
      <c r="BI560" s="158">
        <f>IF(N560="nulová",J560,0)</f>
        <v>0</v>
      </c>
      <c r="BJ560" s="19" t="s">
        <v>79</v>
      </c>
      <c r="BK560" s="158">
        <f>ROUND(I560*H560,2)</f>
        <v>0</v>
      </c>
      <c r="BL560" s="19" t="s">
        <v>189</v>
      </c>
      <c r="BM560" s="157" t="s">
        <v>2236</v>
      </c>
    </row>
    <row r="561" spans="1:47" s="2" customFormat="1" ht="12">
      <c r="A561" s="34"/>
      <c r="B561" s="35"/>
      <c r="C561" s="34"/>
      <c r="D561" s="159" t="s">
        <v>120</v>
      </c>
      <c r="E561" s="34"/>
      <c r="F561" s="160" t="s">
        <v>2235</v>
      </c>
      <c r="G561" s="34"/>
      <c r="H561" s="34"/>
      <c r="I561" s="161"/>
      <c r="J561" s="34"/>
      <c r="K561" s="34"/>
      <c r="L561" s="35"/>
      <c r="M561" s="162"/>
      <c r="N561" s="163"/>
      <c r="O561" s="55"/>
      <c r="P561" s="55"/>
      <c r="Q561" s="55"/>
      <c r="R561" s="55"/>
      <c r="S561" s="55"/>
      <c r="T561" s="56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T561" s="19" t="s">
        <v>120</v>
      </c>
      <c r="AU561" s="19" t="s">
        <v>197</v>
      </c>
    </row>
    <row r="562" spans="1:65" s="2" customFormat="1" ht="16.5" customHeight="1">
      <c r="A562" s="34"/>
      <c r="B562" s="145"/>
      <c r="C562" s="180" t="s">
        <v>759</v>
      </c>
      <c r="D562" s="180" t="s">
        <v>232</v>
      </c>
      <c r="E562" s="181" t="s">
        <v>2237</v>
      </c>
      <c r="F562" s="182" t="s">
        <v>2238</v>
      </c>
      <c r="G562" s="183" t="s">
        <v>344</v>
      </c>
      <c r="H562" s="184">
        <v>1</v>
      </c>
      <c r="I562" s="185"/>
      <c r="J562" s="186">
        <f>ROUND(I562*H562,2)</f>
        <v>0</v>
      </c>
      <c r="K562" s="182" t="s">
        <v>188</v>
      </c>
      <c r="L562" s="187"/>
      <c r="M562" s="188" t="s">
        <v>3</v>
      </c>
      <c r="N562" s="189" t="s">
        <v>43</v>
      </c>
      <c r="O562" s="55"/>
      <c r="P562" s="155">
        <f>O562*H562</f>
        <v>0</v>
      </c>
      <c r="Q562" s="155">
        <v>1.054</v>
      </c>
      <c r="R562" s="155">
        <f>Q562*H562</f>
        <v>1.054</v>
      </c>
      <c r="S562" s="155">
        <v>0</v>
      </c>
      <c r="T562" s="156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157" t="s">
        <v>223</v>
      </c>
      <c r="AT562" s="157" t="s">
        <v>232</v>
      </c>
      <c r="AU562" s="157" t="s">
        <v>197</v>
      </c>
      <c r="AY562" s="19" t="s">
        <v>182</v>
      </c>
      <c r="BE562" s="158">
        <f>IF(N562="základní",J562,0)</f>
        <v>0</v>
      </c>
      <c r="BF562" s="158">
        <f>IF(N562="snížená",J562,0)</f>
        <v>0</v>
      </c>
      <c r="BG562" s="158">
        <f>IF(N562="zákl. přenesená",J562,0)</f>
        <v>0</v>
      </c>
      <c r="BH562" s="158">
        <f>IF(N562="sníž. přenesená",J562,0)</f>
        <v>0</v>
      </c>
      <c r="BI562" s="158">
        <f>IF(N562="nulová",J562,0)</f>
        <v>0</v>
      </c>
      <c r="BJ562" s="19" t="s">
        <v>79</v>
      </c>
      <c r="BK562" s="158">
        <f>ROUND(I562*H562,2)</f>
        <v>0</v>
      </c>
      <c r="BL562" s="19" t="s">
        <v>189</v>
      </c>
      <c r="BM562" s="157" t="s">
        <v>2239</v>
      </c>
    </row>
    <row r="563" spans="1:47" s="2" customFormat="1" ht="12">
      <c r="A563" s="34"/>
      <c r="B563" s="35"/>
      <c r="C563" s="34"/>
      <c r="D563" s="159" t="s">
        <v>120</v>
      </c>
      <c r="E563" s="34"/>
      <c r="F563" s="160" t="s">
        <v>2238</v>
      </c>
      <c r="G563" s="34"/>
      <c r="H563" s="34"/>
      <c r="I563" s="161"/>
      <c r="J563" s="34"/>
      <c r="K563" s="34"/>
      <c r="L563" s="35"/>
      <c r="M563" s="162"/>
      <c r="N563" s="163"/>
      <c r="O563" s="55"/>
      <c r="P563" s="55"/>
      <c r="Q563" s="55"/>
      <c r="R563" s="55"/>
      <c r="S563" s="55"/>
      <c r="T563" s="56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T563" s="19" t="s">
        <v>120</v>
      </c>
      <c r="AU563" s="19" t="s">
        <v>197</v>
      </c>
    </row>
    <row r="564" spans="1:65" s="2" customFormat="1" ht="16.5" customHeight="1">
      <c r="A564" s="34"/>
      <c r="B564" s="145"/>
      <c r="C564" s="180" t="s">
        <v>763</v>
      </c>
      <c r="D564" s="180" t="s">
        <v>232</v>
      </c>
      <c r="E564" s="181" t="s">
        <v>2240</v>
      </c>
      <c r="F564" s="182" t="s">
        <v>2241</v>
      </c>
      <c r="G564" s="183" t="s">
        <v>344</v>
      </c>
      <c r="H564" s="184">
        <v>3</v>
      </c>
      <c r="I564" s="185"/>
      <c r="J564" s="186">
        <f>ROUND(I564*H564,2)</f>
        <v>0</v>
      </c>
      <c r="K564" s="182" t="s">
        <v>188</v>
      </c>
      <c r="L564" s="187"/>
      <c r="M564" s="188" t="s">
        <v>3</v>
      </c>
      <c r="N564" s="189" t="s">
        <v>43</v>
      </c>
      <c r="O564" s="55"/>
      <c r="P564" s="155">
        <f>O564*H564</f>
        <v>0</v>
      </c>
      <c r="Q564" s="155">
        <v>0.526</v>
      </c>
      <c r="R564" s="155">
        <f>Q564*H564</f>
        <v>1.578</v>
      </c>
      <c r="S564" s="155">
        <v>0</v>
      </c>
      <c r="T564" s="156">
        <f>S564*H564</f>
        <v>0</v>
      </c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R564" s="157" t="s">
        <v>223</v>
      </c>
      <c r="AT564" s="157" t="s">
        <v>232</v>
      </c>
      <c r="AU564" s="157" t="s">
        <v>197</v>
      </c>
      <c r="AY564" s="19" t="s">
        <v>182</v>
      </c>
      <c r="BE564" s="158">
        <f>IF(N564="základní",J564,0)</f>
        <v>0</v>
      </c>
      <c r="BF564" s="158">
        <f>IF(N564="snížená",J564,0)</f>
        <v>0</v>
      </c>
      <c r="BG564" s="158">
        <f>IF(N564="zákl. přenesená",J564,0)</f>
        <v>0</v>
      </c>
      <c r="BH564" s="158">
        <f>IF(N564="sníž. přenesená",J564,0)</f>
        <v>0</v>
      </c>
      <c r="BI564" s="158">
        <f>IF(N564="nulová",J564,0)</f>
        <v>0</v>
      </c>
      <c r="BJ564" s="19" t="s">
        <v>79</v>
      </c>
      <c r="BK564" s="158">
        <f>ROUND(I564*H564,2)</f>
        <v>0</v>
      </c>
      <c r="BL564" s="19" t="s">
        <v>189</v>
      </c>
      <c r="BM564" s="157" t="s">
        <v>2242</v>
      </c>
    </row>
    <row r="565" spans="1:47" s="2" customFormat="1" ht="12">
      <c r="A565" s="34"/>
      <c r="B565" s="35"/>
      <c r="C565" s="34"/>
      <c r="D565" s="159" t="s">
        <v>120</v>
      </c>
      <c r="E565" s="34"/>
      <c r="F565" s="160" t="s">
        <v>2241</v>
      </c>
      <c r="G565" s="34"/>
      <c r="H565" s="34"/>
      <c r="I565" s="161"/>
      <c r="J565" s="34"/>
      <c r="K565" s="34"/>
      <c r="L565" s="35"/>
      <c r="M565" s="162"/>
      <c r="N565" s="163"/>
      <c r="O565" s="55"/>
      <c r="P565" s="55"/>
      <c r="Q565" s="55"/>
      <c r="R565" s="55"/>
      <c r="S565" s="55"/>
      <c r="T565" s="56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T565" s="19" t="s">
        <v>120</v>
      </c>
      <c r="AU565" s="19" t="s">
        <v>197</v>
      </c>
    </row>
    <row r="566" spans="1:65" s="2" customFormat="1" ht="16.5" customHeight="1">
      <c r="A566" s="34"/>
      <c r="B566" s="145"/>
      <c r="C566" s="180" t="s">
        <v>767</v>
      </c>
      <c r="D566" s="180" t="s">
        <v>232</v>
      </c>
      <c r="E566" s="181" t="s">
        <v>2243</v>
      </c>
      <c r="F566" s="182" t="s">
        <v>2244</v>
      </c>
      <c r="G566" s="183" t="s">
        <v>344</v>
      </c>
      <c r="H566" s="184">
        <v>4</v>
      </c>
      <c r="I566" s="185"/>
      <c r="J566" s="186">
        <f>ROUND(I566*H566,2)</f>
        <v>0</v>
      </c>
      <c r="K566" s="182" t="s">
        <v>188</v>
      </c>
      <c r="L566" s="187"/>
      <c r="M566" s="188" t="s">
        <v>3</v>
      </c>
      <c r="N566" s="189" t="s">
        <v>43</v>
      </c>
      <c r="O566" s="55"/>
      <c r="P566" s="155">
        <f>O566*H566</f>
        <v>0</v>
      </c>
      <c r="Q566" s="155">
        <v>0.262</v>
      </c>
      <c r="R566" s="155">
        <f>Q566*H566</f>
        <v>1.048</v>
      </c>
      <c r="S566" s="155">
        <v>0</v>
      </c>
      <c r="T566" s="156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57" t="s">
        <v>223</v>
      </c>
      <c r="AT566" s="157" t="s">
        <v>232</v>
      </c>
      <c r="AU566" s="157" t="s">
        <v>197</v>
      </c>
      <c r="AY566" s="19" t="s">
        <v>182</v>
      </c>
      <c r="BE566" s="158">
        <f>IF(N566="základní",J566,0)</f>
        <v>0</v>
      </c>
      <c r="BF566" s="158">
        <f>IF(N566="snížená",J566,0)</f>
        <v>0</v>
      </c>
      <c r="BG566" s="158">
        <f>IF(N566="zákl. přenesená",J566,0)</f>
        <v>0</v>
      </c>
      <c r="BH566" s="158">
        <f>IF(N566="sníž. přenesená",J566,0)</f>
        <v>0</v>
      </c>
      <c r="BI566" s="158">
        <f>IF(N566="nulová",J566,0)</f>
        <v>0</v>
      </c>
      <c r="BJ566" s="19" t="s">
        <v>79</v>
      </c>
      <c r="BK566" s="158">
        <f>ROUND(I566*H566,2)</f>
        <v>0</v>
      </c>
      <c r="BL566" s="19" t="s">
        <v>189</v>
      </c>
      <c r="BM566" s="157" t="s">
        <v>2245</v>
      </c>
    </row>
    <row r="567" spans="1:47" s="2" customFormat="1" ht="12">
      <c r="A567" s="34"/>
      <c r="B567" s="35"/>
      <c r="C567" s="34"/>
      <c r="D567" s="159" t="s">
        <v>120</v>
      </c>
      <c r="E567" s="34"/>
      <c r="F567" s="160" t="s">
        <v>2244</v>
      </c>
      <c r="G567" s="34"/>
      <c r="H567" s="34"/>
      <c r="I567" s="161"/>
      <c r="J567" s="34"/>
      <c r="K567" s="34"/>
      <c r="L567" s="35"/>
      <c r="M567" s="162"/>
      <c r="N567" s="163"/>
      <c r="O567" s="55"/>
      <c r="P567" s="55"/>
      <c r="Q567" s="55"/>
      <c r="R567" s="55"/>
      <c r="S567" s="55"/>
      <c r="T567" s="56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T567" s="19" t="s">
        <v>120</v>
      </c>
      <c r="AU567" s="19" t="s">
        <v>197</v>
      </c>
    </row>
    <row r="568" spans="1:65" s="2" customFormat="1" ht="16.5" customHeight="1">
      <c r="A568" s="34"/>
      <c r="B568" s="145"/>
      <c r="C568" s="180" t="s">
        <v>772</v>
      </c>
      <c r="D568" s="180" t="s">
        <v>232</v>
      </c>
      <c r="E568" s="181" t="s">
        <v>2246</v>
      </c>
      <c r="F568" s="182" t="s">
        <v>1440</v>
      </c>
      <c r="G568" s="183" t="s">
        <v>344</v>
      </c>
      <c r="H568" s="184">
        <v>42</v>
      </c>
      <c r="I568" s="185"/>
      <c r="J568" s="186">
        <f>ROUND(I568*H568,2)</f>
        <v>0</v>
      </c>
      <c r="K568" s="182" t="s">
        <v>188</v>
      </c>
      <c r="L568" s="187"/>
      <c r="M568" s="188" t="s">
        <v>3</v>
      </c>
      <c r="N568" s="189" t="s">
        <v>43</v>
      </c>
      <c r="O568" s="55"/>
      <c r="P568" s="155">
        <f>O568*H568</f>
        <v>0</v>
      </c>
      <c r="Q568" s="155">
        <v>0.002</v>
      </c>
      <c r="R568" s="155">
        <f>Q568*H568</f>
        <v>0.084</v>
      </c>
      <c r="S568" s="155">
        <v>0</v>
      </c>
      <c r="T568" s="156">
        <f>S568*H568</f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157" t="s">
        <v>223</v>
      </c>
      <c r="AT568" s="157" t="s">
        <v>232</v>
      </c>
      <c r="AU568" s="157" t="s">
        <v>197</v>
      </c>
      <c r="AY568" s="19" t="s">
        <v>182</v>
      </c>
      <c r="BE568" s="158">
        <f>IF(N568="základní",J568,0)</f>
        <v>0</v>
      </c>
      <c r="BF568" s="158">
        <f>IF(N568="snížená",J568,0)</f>
        <v>0</v>
      </c>
      <c r="BG568" s="158">
        <f>IF(N568="zákl. přenesená",J568,0)</f>
        <v>0</v>
      </c>
      <c r="BH568" s="158">
        <f>IF(N568="sníž. přenesená",J568,0)</f>
        <v>0</v>
      </c>
      <c r="BI568" s="158">
        <f>IF(N568="nulová",J568,0)</f>
        <v>0</v>
      </c>
      <c r="BJ568" s="19" t="s">
        <v>79</v>
      </c>
      <c r="BK568" s="158">
        <f>ROUND(I568*H568,2)</f>
        <v>0</v>
      </c>
      <c r="BL568" s="19" t="s">
        <v>189</v>
      </c>
      <c r="BM568" s="157" t="s">
        <v>2247</v>
      </c>
    </row>
    <row r="569" spans="1:47" s="2" customFormat="1" ht="12">
      <c r="A569" s="34"/>
      <c r="B569" s="35"/>
      <c r="C569" s="34"/>
      <c r="D569" s="159" t="s">
        <v>120</v>
      </c>
      <c r="E569" s="34"/>
      <c r="F569" s="160" t="s">
        <v>1440</v>
      </c>
      <c r="G569" s="34"/>
      <c r="H569" s="34"/>
      <c r="I569" s="161"/>
      <c r="J569" s="34"/>
      <c r="K569" s="34"/>
      <c r="L569" s="35"/>
      <c r="M569" s="162"/>
      <c r="N569" s="163"/>
      <c r="O569" s="55"/>
      <c r="P569" s="55"/>
      <c r="Q569" s="55"/>
      <c r="R569" s="55"/>
      <c r="S569" s="55"/>
      <c r="T569" s="56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T569" s="19" t="s">
        <v>120</v>
      </c>
      <c r="AU569" s="19" t="s">
        <v>197</v>
      </c>
    </row>
    <row r="570" spans="1:65" s="2" customFormat="1" ht="16.5" customHeight="1">
      <c r="A570" s="34"/>
      <c r="B570" s="145"/>
      <c r="C570" s="180" t="s">
        <v>776</v>
      </c>
      <c r="D570" s="180" t="s">
        <v>232</v>
      </c>
      <c r="E570" s="181" t="s">
        <v>2248</v>
      </c>
      <c r="F570" s="182" t="s">
        <v>2249</v>
      </c>
      <c r="G570" s="183" t="s">
        <v>344</v>
      </c>
      <c r="H570" s="184">
        <v>2</v>
      </c>
      <c r="I570" s="185"/>
      <c r="J570" s="186">
        <f>ROUND(I570*H570,2)</f>
        <v>0</v>
      </c>
      <c r="K570" s="182" t="s">
        <v>3</v>
      </c>
      <c r="L570" s="187"/>
      <c r="M570" s="188" t="s">
        <v>3</v>
      </c>
      <c r="N570" s="189" t="s">
        <v>43</v>
      </c>
      <c r="O570" s="55"/>
      <c r="P570" s="155">
        <f>O570*H570</f>
        <v>0</v>
      </c>
      <c r="Q570" s="155">
        <v>0.7</v>
      </c>
      <c r="R570" s="155">
        <f>Q570*H570</f>
        <v>1.4</v>
      </c>
      <c r="S570" s="155">
        <v>0</v>
      </c>
      <c r="T570" s="156">
        <f>S570*H570</f>
        <v>0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157" t="s">
        <v>223</v>
      </c>
      <c r="AT570" s="157" t="s">
        <v>232</v>
      </c>
      <c r="AU570" s="157" t="s">
        <v>197</v>
      </c>
      <c r="AY570" s="19" t="s">
        <v>182</v>
      </c>
      <c r="BE570" s="158">
        <f>IF(N570="základní",J570,0)</f>
        <v>0</v>
      </c>
      <c r="BF570" s="158">
        <f>IF(N570="snížená",J570,0)</f>
        <v>0</v>
      </c>
      <c r="BG570" s="158">
        <f>IF(N570="zákl. přenesená",J570,0)</f>
        <v>0</v>
      </c>
      <c r="BH570" s="158">
        <f>IF(N570="sníž. přenesená",J570,0)</f>
        <v>0</v>
      </c>
      <c r="BI570" s="158">
        <f>IF(N570="nulová",J570,0)</f>
        <v>0</v>
      </c>
      <c r="BJ570" s="19" t="s">
        <v>79</v>
      </c>
      <c r="BK570" s="158">
        <f>ROUND(I570*H570,2)</f>
        <v>0</v>
      </c>
      <c r="BL570" s="19" t="s">
        <v>189</v>
      </c>
      <c r="BM570" s="157" t="s">
        <v>2250</v>
      </c>
    </row>
    <row r="571" spans="1:47" s="2" customFormat="1" ht="12">
      <c r="A571" s="34"/>
      <c r="B571" s="35"/>
      <c r="C571" s="34"/>
      <c r="D571" s="159" t="s">
        <v>120</v>
      </c>
      <c r="E571" s="34"/>
      <c r="F571" s="160" t="s">
        <v>2249</v>
      </c>
      <c r="G571" s="34"/>
      <c r="H571" s="34"/>
      <c r="I571" s="161"/>
      <c r="J571" s="34"/>
      <c r="K571" s="34"/>
      <c r="L571" s="35"/>
      <c r="M571" s="162"/>
      <c r="N571" s="163"/>
      <c r="O571" s="55"/>
      <c r="P571" s="55"/>
      <c r="Q571" s="55"/>
      <c r="R571" s="55"/>
      <c r="S571" s="55"/>
      <c r="T571" s="56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T571" s="19" t="s">
        <v>120</v>
      </c>
      <c r="AU571" s="19" t="s">
        <v>197</v>
      </c>
    </row>
    <row r="572" spans="1:65" s="2" customFormat="1" ht="16.5" customHeight="1">
      <c r="A572" s="34"/>
      <c r="B572" s="145"/>
      <c r="C572" s="180" t="s">
        <v>782</v>
      </c>
      <c r="D572" s="180" t="s">
        <v>232</v>
      </c>
      <c r="E572" s="181" t="s">
        <v>2251</v>
      </c>
      <c r="F572" s="182" t="s">
        <v>2252</v>
      </c>
      <c r="G572" s="183" t="s">
        <v>344</v>
      </c>
      <c r="H572" s="184">
        <v>2</v>
      </c>
      <c r="I572" s="185"/>
      <c r="J572" s="186">
        <f>ROUND(I572*H572,2)</f>
        <v>0</v>
      </c>
      <c r="K572" s="182" t="s">
        <v>188</v>
      </c>
      <c r="L572" s="187"/>
      <c r="M572" s="188" t="s">
        <v>3</v>
      </c>
      <c r="N572" s="189" t="s">
        <v>43</v>
      </c>
      <c r="O572" s="55"/>
      <c r="P572" s="155">
        <f>O572*H572</f>
        <v>0</v>
      </c>
      <c r="Q572" s="155">
        <v>0.003</v>
      </c>
      <c r="R572" s="155">
        <f>Q572*H572</f>
        <v>0.006</v>
      </c>
      <c r="S572" s="155">
        <v>0</v>
      </c>
      <c r="T572" s="156">
        <f>S572*H572</f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157" t="s">
        <v>223</v>
      </c>
      <c r="AT572" s="157" t="s">
        <v>232</v>
      </c>
      <c r="AU572" s="157" t="s">
        <v>197</v>
      </c>
      <c r="AY572" s="19" t="s">
        <v>182</v>
      </c>
      <c r="BE572" s="158">
        <f>IF(N572="základní",J572,0)</f>
        <v>0</v>
      </c>
      <c r="BF572" s="158">
        <f>IF(N572="snížená",J572,0)</f>
        <v>0</v>
      </c>
      <c r="BG572" s="158">
        <f>IF(N572="zákl. přenesená",J572,0)</f>
        <v>0</v>
      </c>
      <c r="BH572" s="158">
        <f>IF(N572="sníž. přenesená",J572,0)</f>
        <v>0</v>
      </c>
      <c r="BI572" s="158">
        <f>IF(N572="nulová",J572,0)</f>
        <v>0</v>
      </c>
      <c r="BJ572" s="19" t="s">
        <v>79</v>
      </c>
      <c r="BK572" s="158">
        <f>ROUND(I572*H572,2)</f>
        <v>0</v>
      </c>
      <c r="BL572" s="19" t="s">
        <v>189</v>
      </c>
      <c r="BM572" s="157" t="s">
        <v>2253</v>
      </c>
    </row>
    <row r="573" spans="1:47" s="2" customFormat="1" ht="12">
      <c r="A573" s="34"/>
      <c r="B573" s="35"/>
      <c r="C573" s="34"/>
      <c r="D573" s="159" t="s">
        <v>120</v>
      </c>
      <c r="E573" s="34"/>
      <c r="F573" s="160" t="s">
        <v>2252</v>
      </c>
      <c r="G573" s="34"/>
      <c r="H573" s="34"/>
      <c r="I573" s="161"/>
      <c r="J573" s="34"/>
      <c r="K573" s="34"/>
      <c r="L573" s="35"/>
      <c r="M573" s="162"/>
      <c r="N573" s="163"/>
      <c r="O573" s="55"/>
      <c r="P573" s="55"/>
      <c r="Q573" s="55"/>
      <c r="R573" s="55"/>
      <c r="S573" s="55"/>
      <c r="T573" s="56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T573" s="19" t="s">
        <v>120</v>
      </c>
      <c r="AU573" s="19" t="s">
        <v>197</v>
      </c>
    </row>
    <row r="574" spans="1:65" s="2" customFormat="1" ht="16.5" customHeight="1">
      <c r="A574" s="34"/>
      <c r="B574" s="145"/>
      <c r="C574" s="146" t="s">
        <v>786</v>
      </c>
      <c r="D574" s="146" t="s">
        <v>184</v>
      </c>
      <c r="E574" s="147" t="s">
        <v>2254</v>
      </c>
      <c r="F574" s="148" t="s">
        <v>2255</v>
      </c>
      <c r="G574" s="149" t="s">
        <v>344</v>
      </c>
      <c r="H574" s="150">
        <v>28</v>
      </c>
      <c r="I574" s="151"/>
      <c r="J574" s="152">
        <f>ROUND(I574*H574,2)</f>
        <v>0</v>
      </c>
      <c r="K574" s="148" t="s">
        <v>188</v>
      </c>
      <c r="L574" s="35"/>
      <c r="M574" s="153" t="s">
        <v>3</v>
      </c>
      <c r="N574" s="154" t="s">
        <v>43</v>
      </c>
      <c r="O574" s="55"/>
      <c r="P574" s="155">
        <f>O574*H574</f>
        <v>0</v>
      </c>
      <c r="Q574" s="155">
        <v>0.21734</v>
      </c>
      <c r="R574" s="155">
        <f>Q574*H574</f>
        <v>6.08552</v>
      </c>
      <c r="S574" s="155">
        <v>0</v>
      </c>
      <c r="T574" s="156">
        <f>S574*H574</f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157" t="s">
        <v>189</v>
      </c>
      <c r="AT574" s="157" t="s">
        <v>184</v>
      </c>
      <c r="AU574" s="157" t="s">
        <v>197</v>
      </c>
      <c r="AY574" s="19" t="s">
        <v>182</v>
      </c>
      <c r="BE574" s="158">
        <f>IF(N574="základní",J574,0)</f>
        <v>0</v>
      </c>
      <c r="BF574" s="158">
        <f>IF(N574="snížená",J574,0)</f>
        <v>0</v>
      </c>
      <c r="BG574" s="158">
        <f>IF(N574="zákl. přenesená",J574,0)</f>
        <v>0</v>
      </c>
      <c r="BH574" s="158">
        <f>IF(N574="sníž. přenesená",J574,0)</f>
        <v>0</v>
      </c>
      <c r="BI574" s="158">
        <f>IF(N574="nulová",J574,0)</f>
        <v>0</v>
      </c>
      <c r="BJ574" s="19" t="s">
        <v>79</v>
      </c>
      <c r="BK574" s="158">
        <f>ROUND(I574*H574,2)</f>
        <v>0</v>
      </c>
      <c r="BL574" s="19" t="s">
        <v>189</v>
      </c>
      <c r="BM574" s="157" t="s">
        <v>2256</v>
      </c>
    </row>
    <row r="575" spans="1:47" s="2" customFormat="1" ht="12">
      <c r="A575" s="34"/>
      <c r="B575" s="35"/>
      <c r="C575" s="34"/>
      <c r="D575" s="159" t="s">
        <v>120</v>
      </c>
      <c r="E575" s="34"/>
      <c r="F575" s="160" t="s">
        <v>2255</v>
      </c>
      <c r="G575" s="34"/>
      <c r="H575" s="34"/>
      <c r="I575" s="161"/>
      <c r="J575" s="34"/>
      <c r="K575" s="34"/>
      <c r="L575" s="35"/>
      <c r="M575" s="162"/>
      <c r="N575" s="163"/>
      <c r="O575" s="55"/>
      <c r="P575" s="55"/>
      <c r="Q575" s="55"/>
      <c r="R575" s="55"/>
      <c r="S575" s="55"/>
      <c r="T575" s="56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T575" s="19" t="s">
        <v>120</v>
      </c>
      <c r="AU575" s="19" t="s">
        <v>197</v>
      </c>
    </row>
    <row r="576" spans="2:51" s="13" customFormat="1" ht="12">
      <c r="B576" s="164"/>
      <c r="D576" s="159" t="s">
        <v>191</v>
      </c>
      <c r="E576" s="165" t="s">
        <v>3</v>
      </c>
      <c r="F576" s="166" t="s">
        <v>2257</v>
      </c>
      <c r="H576" s="167">
        <v>11</v>
      </c>
      <c r="I576" s="168"/>
      <c r="L576" s="164"/>
      <c r="M576" s="169"/>
      <c r="N576" s="170"/>
      <c r="O576" s="170"/>
      <c r="P576" s="170"/>
      <c r="Q576" s="170"/>
      <c r="R576" s="170"/>
      <c r="S576" s="170"/>
      <c r="T576" s="171"/>
      <c r="AT576" s="165" t="s">
        <v>191</v>
      </c>
      <c r="AU576" s="165" t="s">
        <v>197</v>
      </c>
      <c r="AV576" s="13" t="s">
        <v>81</v>
      </c>
      <c r="AW576" s="13" t="s">
        <v>33</v>
      </c>
      <c r="AX576" s="13" t="s">
        <v>72</v>
      </c>
      <c r="AY576" s="165" t="s">
        <v>182</v>
      </c>
    </row>
    <row r="577" spans="2:51" s="13" customFormat="1" ht="12">
      <c r="B577" s="164"/>
      <c r="D577" s="159" t="s">
        <v>191</v>
      </c>
      <c r="E577" s="165" t="s">
        <v>3</v>
      </c>
      <c r="F577" s="166" t="s">
        <v>2258</v>
      </c>
      <c r="H577" s="167">
        <v>7</v>
      </c>
      <c r="I577" s="168"/>
      <c r="L577" s="164"/>
      <c r="M577" s="169"/>
      <c r="N577" s="170"/>
      <c r="O577" s="170"/>
      <c r="P577" s="170"/>
      <c r="Q577" s="170"/>
      <c r="R577" s="170"/>
      <c r="S577" s="170"/>
      <c r="T577" s="171"/>
      <c r="AT577" s="165" t="s">
        <v>191</v>
      </c>
      <c r="AU577" s="165" t="s">
        <v>197</v>
      </c>
      <c r="AV577" s="13" t="s">
        <v>81</v>
      </c>
      <c r="AW577" s="13" t="s">
        <v>33</v>
      </c>
      <c r="AX577" s="13" t="s">
        <v>72</v>
      </c>
      <c r="AY577" s="165" t="s">
        <v>182</v>
      </c>
    </row>
    <row r="578" spans="2:51" s="13" customFormat="1" ht="12">
      <c r="B578" s="164"/>
      <c r="D578" s="159" t="s">
        <v>191</v>
      </c>
      <c r="E578" s="165" t="s">
        <v>3</v>
      </c>
      <c r="F578" s="166" t="s">
        <v>2259</v>
      </c>
      <c r="H578" s="167">
        <v>8</v>
      </c>
      <c r="I578" s="168"/>
      <c r="L578" s="164"/>
      <c r="M578" s="169"/>
      <c r="N578" s="170"/>
      <c r="O578" s="170"/>
      <c r="P578" s="170"/>
      <c r="Q578" s="170"/>
      <c r="R578" s="170"/>
      <c r="S578" s="170"/>
      <c r="T578" s="171"/>
      <c r="AT578" s="165" t="s">
        <v>191</v>
      </c>
      <c r="AU578" s="165" t="s">
        <v>197</v>
      </c>
      <c r="AV578" s="13" t="s">
        <v>81</v>
      </c>
      <c r="AW578" s="13" t="s">
        <v>33</v>
      </c>
      <c r="AX578" s="13" t="s">
        <v>72</v>
      </c>
      <c r="AY578" s="165" t="s">
        <v>182</v>
      </c>
    </row>
    <row r="579" spans="2:51" s="13" customFormat="1" ht="12">
      <c r="B579" s="164"/>
      <c r="D579" s="159" t="s">
        <v>191</v>
      </c>
      <c r="E579" s="165" t="s">
        <v>3</v>
      </c>
      <c r="F579" s="166" t="s">
        <v>2260</v>
      </c>
      <c r="H579" s="167">
        <v>2</v>
      </c>
      <c r="I579" s="168"/>
      <c r="L579" s="164"/>
      <c r="M579" s="169"/>
      <c r="N579" s="170"/>
      <c r="O579" s="170"/>
      <c r="P579" s="170"/>
      <c r="Q579" s="170"/>
      <c r="R579" s="170"/>
      <c r="S579" s="170"/>
      <c r="T579" s="171"/>
      <c r="AT579" s="165" t="s">
        <v>191</v>
      </c>
      <c r="AU579" s="165" t="s">
        <v>197</v>
      </c>
      <c r="AV579" s="13" t="s">
        <v>81</v>
      </c>
      <c r="AW579" s="13" t="s">
        <v>33</v>
      </c>
      <c r="AX579" s="13" t="s">
        <v>72</v>
      </c>
      <c r="AY579" s="165" t="s">
        <v>182</v>
      </c>
    </row>
    <row r="580" spans="2:51" s="14" customFormat="1" ht="12">
      <c r="B580" s="172"/>
      <c r="D580" s="159" t="s">
        <v>191</v>
      </c>
      <c r="E580" s="173" t="s">
        <v>1281</v>
      </c>
      <c r="F580" s="174" t="s">
        <v>211</v>
      </c>
      <c r="H580" s="175">
        <v>28</v>
      </c>
      <c r="I580" s="176"/>
      <c r="L580" s="172"/>
      <c r="M580" s="177"/>
      <c r="N580" s="178"/>
      <c r="O580" s="178"/>
      <c r="P580" s="178"/>
      <c r="Q580" s="178"/>
      <c r="R580" s="178"/>
      <c r="S580" s="178"/>
      <c r="T580" s="179"/>
      <c r="AT580" s="173" t="s">
        <v>191</v>
      </c>
      <c r="AU580" s="173" t="s">
        <v>197</v>
      </c>
      <c r="AV580" s="14" t="s">
        <v>189</v>
      </c>
      <c r="AW580" s="14" t="s">
        <v>33</v>
      </c>
      <c r="AX580" s="14" t="s">
        <v>79</v>
      </c>
      <c r="AY580" s="173" t="s">
        <v>182</v>
      </c>
    </row>
    <row r="581" spans="1:65" s="2" customFormat="1" ht="16.5" customHeight="1">
      <c r="A581" s="34"/>
      <c r="B581" s="145"/>
      <c r="C581" s="180" t="s">
        <v>790</v>
      </c>
      <c r="D581" s="180" t="s">
        <v>232</v>
      </c>
      <c r="E581" s="181" t="s">
        <v>2261</v>
      </c>
      <c r="F581" s="182" t="s">
        <v>2262</v>
      </c>
      <c r="G581" s="183" t="s">
        <v>344</v>
      </c>
      <c r="H581" s="184">
        <v>28</v>
      </c>
      <c r="I581" s="185"/>
      <c r="J581" s="186">
        <f>ROUND(I581*H581,2)</f>
        <v>0</v>
      </c>
      <c r="K581" s="182" t="s">
        <v>188</v>
      </c>
      <c r="L581" s="187"/>
      <c r="M581" s="188" t="s">
        <v>3</v>
      </c>
      <c r="N581" s="189" t="s">
        <v>43</v>
      </c>
      <c r="O581" s="55"/>
      <c r="P581" s="155">
        <f>O581*H581</f>
        <v>0</v>
      </c>
      <c r="Q581" s="155">
        <v>0.196</v>
      </c>
      <c r="R581" s="155">
        <f>Q581*H581</f>
        <v>5.488</v>
      </c>
      <c r="S581" s="155">
        <v>0</v>
      </c>
      <c r="T581" s="156">
        <f>S581*H581</f>
        <v>0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157" t="s">
        <v>223</v>
      </c>
      <c r="AT581" s="157" t="s">
        <v>232</v>
      </c>
      <c r="AU581" s="157" t="s">
        <v>197</v>
      </c>
      <c r="AY581" s="19" t="s">
        <v>182</v>
      </c>
      <c r="BE581" s="158">
        <f>IF(N581="základní",J581,0)</f>
        <v>0</v>
      </c>
      <c r="BF581" s="158">
        <f>IF(N581="snížená",J581,0)</f>
        <v>0</v>
      </c>
      <c r="BG581" s="158">
        <f>IF(N581="zákl. přenesená",J581,0)</f>
        <v>0</v>
      </c>
      <c r="BH581" s="158">
        <f>IF(N581="sníž. přenesená",J581,0)</f>
        <v>0</v>
      </c>
      <c r="BI581" s="158">
        <f>IF(N581="nulová",J581,0)</f>
        <v>0</v>
      </c>
      <c r="BJ581" s="19" t="s">
        <v>79</v>
      </c>
      <c r="BK581" s="158">
        <f>ROUND(I581*H581,2)</f>
        <v>0</v>
      </c>
      <c r="BL581" s="19" t="s">
        <v>189</v>
      </c>
      <c r="BM581" s="157" t="s">
        <v>2263</v>
      </c>
    </row>
    <row r="582" spans="1:47" s="2" customFormat="1" ht="12">
      <c r="A582" s="34"/>
      <c r="B582" s="35"/>
      <c r="C582" s="34"/>
      <c r="D582" s="159" t="s">
        <v>120</v>
      </c>
      <c r="E582" s="34"/>
      <c r="F582" s="160" t="s">
        <v>2262</v>
      </c>
      <c r="G582" s="34"/>
      <c r="H582" s="34"/>
      <c r="I582" s="161"/>
      <c r="J582" s="34"/>
      <c r="K582" s="34"/>
      <c r="L582" s="35"/>
      <c r="M582" s="162"/>
      <c r="N582" s="163"/>
      <c r="O582" s="55"/>
      <c r="P582" s="55"/>
      <c r="Q582" s="55"/>
      <c r="R582" s="55"/>
      <c r="S582" s="55"/>
      <c r="T582" s="56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T582" s="19" t="s">
        <v>120</v>
      </c>
      <c r="AU582" s="19" t="s">
        <v>197</v>
      </c>
    </row>
    <row r="583" spans="2:63" s="12" customFormat="1" ht="20.85" customHeight="1">
      <c r="B583" s="132"/>
      <c r="D583" s="133" t="s">
        <v>71</v>
      </c>
      <c r="E583" s="143" t="s">
        <v>227</v>
      </c>
      <c r="F583" s="143" t="s">
        <v>1562</v>
      </c>
      <c r="I583" s="135"/>
      <c r="J583" s="144">
        <f>BK583</f>
        <v>0</v>
      </c>
      <c r="L583" s="132"/>
      <c r="M583" s="137"/>
      <c r="N583" s="138"/>
      <c r="O583" s="138"/>
      <c r="P583" s="139">
        <f>SUM(P584:P617)</f>
        <v>0</v>
      </c>
      <c r="Q583" s="138"/>
      <c r="R583" s="139">
        <f>SUM(R584:R617)</f>
        <v>0.51312</v>
      </c>
      <c r="S583" s="138"/>
      <c r="T583" s="140">
        <f>SUM(T584:T617)</f>
        <v>0</v>
      </c>
      <c r="AR583" s="133" t="s">
        <v>79</v>
      </c>
      <c r="AT583" s="141" t="s">
        <v>71</v>
      </c>
      <c r="AU583" s="141" t="s">
        <v>81</v>
      </c>
      <c r="AY583" s="133" t="s">
        <v>182</v>
      </c>
      <c r="BK583" s="142">
        <f>SUM(BK584:BK617)</f>
        <v>0</v>
      </c>
    </row>
    <row r="584" spans="1:65" s="2" customFormat="1" ht="22.8">
      <c r="A584" s="34"/>
      <c r="B584" s="145"/>
      <c r="C584" s="146" t="s">
        <v>794</v>
      </c>
      <c r="D584" s="146" t="s">
        <v>184</v>
      </c>
      <c r="E584" s="147" t="s">
        <v>2264</v>
      </c>
      <c r="F584" s="148" t="s">
        <v>2265</v>
      </c>
      <c r="G584" s="149" t="s">
        <v>117</v>
      </c>
      <c r="H584" s="150">
        <v>1366</v>
      </c>
      <c r="I584" s="151"/>
      <c r="J584" s="152">
        <f>ROUND(I584*H584,2)</f>
        <v>0</v>
      </c>
      <c r="K584" s="148" t="s">
        <v>188</v>
      </c>
      <c r="L584" s="35"/>
      <c r="M584" s="153" t="s">
        <v>3</v>
      </c>
      <c r="N584" s="154" t="s">
        <v>43</v>
      </c>
      <c r="O584" s="55"/>
      <c r="P584" s="155">
        <f>O584*H584</f>
        <v>0</v>
      </c>
      <c r="Q584" s="155">
        <v>0.00016</v>
      </c>
      <c r="R584" s="155">
        <f>Q584*H584</f>
        <v>0.21856</v>
      </c>
      <c r="S584" s="155">
        <v>0</v>
      </c>
      <c r="T584" s="156">
        <f>S584*H584</f>
        <v>0</v>
      </c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R584" s="157" t="s">
        <v>189</v>
      </c>
      <c r="AT584" s="157" t="s">
        <v>184</v>
      </c>
      <c r="AU584" s="157" t="s">
        <v>197</v>
      </c>
      <c r="AY584" s="19" t="s">
        <v>182</v>
      </c>
      <c r="BE584" s="158">
        <f>IF(N584="základní",J584,0)</f>
        <v>0</v>
      </c>
      <c r="BF584" s="158">
        <f>IF(N584="snížená",J584,0)</f>
        <v>0</v>
      </c>
      <c r="BG584" s="158">
        <f>IF(N584="zákl. přenesená",J584,0)</f>
        <v>0</v>
      </c>
      <c r="BH584" s="158">
        <f>IF(N584="sníž. přenesená",J584,0)</f>
        <v>0</v>
      </c>
      <c r="BI584" s="158">
        <f>IF(N584="nulová",J584,0)</f>
        <v>0</v>
      </c>
      <c r="BJ584" s="19" t="s">
        <v>79</v>
      </c>
      <c r="BK584" s="158">
        <f>ROUND(I584*H584,2)</f>
        <v>0</v>
      </c>
      <c r="BL584" s="19" t="s">
        <v>189</v>
      </c>
      <c r="BM584" s="157" t="s">
        <v>2266</v>
      </c>
    </row>
    <row r="585" spans="1:47" s="2" customFormat="1" ht="19.2">
      <c r="A585" s="34"/>
      <c r="B585" s="35"/>
      <c r="C585" s="34"/>
      <c r="D585" s="159" t="s">
        <v>120</v>
      </c>
      <c r="E585" s="34"/>
      <c r="F585" s="160" t="s">
        <v>2265</v>
      </c>
      <c r="G585" s="34"/>
      <c r="H585" s="34"/>
      <c r="I585" s="161"/>
      <c r="J585" s="34"/>
      <c r="K585" s="34"/>
      <c r="L585" s="35"/>
      <c r="M585" s="162"/>
      <c r="N585" s="163"/>
      <c r="O585" s="55"/>
      <c r="P585" s="55"/>
      <c r="Q585" s="55"/>
      <c r="R585" s="55"/>
      <c r="S585" s="55"/>
      <c r="T585" s="56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T585" s="19" t="s">
        <v>120</v>
      </c>
      <c r="AU585" s="19" t="s">
        <v>197</v>
      </c>
    </row>
    <row r="586" spans="2:51" s="13" customFormat="1" ht="12">
      <c r="B586" s="164"/>
      <c r="D586" s="159" t="s">
        <v>191</v>
      </c>
      <c r="E586" s="165" t="s">
        <v>3</v>
      </c>
      <c r="F586" s="166" t="s">
        <v>2267</v>
      </c>
      <c r="H586" s="167">
        <v>50</v>
      </c>
      <c r="I586" s="168"/>
      <c r="L586" s="164"/>
      <c r="M586" s="169"/>
      <c r="N586" s="170"/>
      <c r="O586" s="170"/>
      <c r="P586" s="170"/>
      <c r="Q586" s="170"/>
      <c r="R586" s="170"/>
      <c r="S586" s="170"/>
      <c r="T586" s="171"/>
      <c r="AT586" s="165" t="s">
        <v>191</v>
      </c>
      <c r="AU586" s="165" t="s">
        <v>197</v>
      </c>
      <c r="AV586" s="13" t="s">
        <v>81</v>
      </c>
      <c r="AW586" s="13" t="s">
        <v>33</v>
      </c>
      <c r="AX586" s="13" t="s">
        <v>72</v>
      </c>
      <c r="AY586" s="165" t="s">
        <v>182</v>
      </c>
    </row>
    <row r="587" spans="2:51" s="13" customFormat="1" ht="12">
      <c r="B587" s="164"/>
      <c r="D587" s="159" t="s">
        <v>191</v>
      </c>
      <c r="E587" s="165" t="s">
        <v>3</v>
      </c>
      <c r="F587" s="166" t="s">
        <v>2268</v>
      </c>
      <c r="H587" s="167">
        <v>1316</v>
      </c>
      <c r="I587" s="168"/>
      <c r="L587" s="164"/>
      <c r="M587" s="169"/>
      <c r="N587" s="170"/>
      <c r="O587" s="170"/>
      <c r="P587" s="170"/>
      <c r="Q587" s="170"/>
      <c r="R587" s="170"/>
      <c r="S587" s="170"/>
      <c r="T587" s="171"/>
      <c r="AT587" s="165" t="s">
        <v>191</v>
      </c>
      <c r="AU587" s="165" t="s">
        <v>197</v>
      </c>
      <c r="AV587" s="13" t="s">
        <v>81</v>
      </c>
      <c r="AW587" s="13" t="s">
        <v>33</v>
      </c>
      <c r="AX587" s="13" t="s">
        <v>72</v>
      </c>
      <c r="AY587" s="165" t="s">
        <v>182</v>
      </c>
    </row>
    <row r="588" spans="2:51" s="14" customFormat="1" ht="12">
      <c r="B588" s="172"/>
      <c r="D588" s="159" t="s">
        <v>191</v>
      </c>
      <c r="E588" s="173" t="s">
        <v>3</v>
      </c>
      <c r="F588" s="174" t="s">
        <v>211</v>
      </c>
      <c r="H588" s="175">
        <v>1366</v>
      </c>
      <c r="I588" s="176"/>
      <c r="L588" s="172"/>
      <c r="M588" s="177"/>
      <c r="N588" s="178"/>
      <c r="O588" s="178"/>
      <c r="P588" s="178"/>
      <c r="Q588" s="178"/>
      <c r="R588" s="178"/>
      <c r="S588" s="178"/>
      <c r="T588" s="179"/>
      <c r="AT588" s="173" t="s">
        <v>191</v>
      </c>
      <c r="AU588" s="173" t="s">
        <v>197</v>
      </c>
      <c r="AV588" s="14" t="s">
        <v>189</v>
      </c>
      <c r="AW588" s="14" t="s">
        <v>33</v>
      </c>
      <c r="AX588" s="14" t="s">
        <v>79</v>
      </c>
      <c r="AY588" s="173" t="s">
        <v>182</v>
      </c>
    </row>
    <row r="589" spans="1:65" s="2" customFormat="1" ht="22.8">
      <c r="A589" s="34"/>
      <c r="B589" s="145"/>
      <c r="C589" s="146" t="s">
        <v>798</v>
      </c>
      <c r="D589" s="146" t="s">
        <v>184</v>
      </c>
      <c r="E589" s="147" t="s">
        <v>2269</v>
      </c>
      <c r="F589" s="148" t="s">
        <v>2270</v>
      </c>
      <c r="G589" s="149" t="s">
        <v>117</v>
      </c>
      <c r="H589" s="150">
        <v>1316</v>
      </c>
      <c r="I589" s="151"/>
      <c r="J589" s="152">
        <f>ROUND(I589*H589,2)</f>
        <v>0</v>
      </c>
      <c r="K589" s="148" t="s">
        <v>188</v>
      </c>
      <c r="L589" s="35"/>
      <c r="M589" s="153" t="s">
        <v>3</v>
      </c>
      <c r="N589" s="154" t="s">
        <v>43</v>
      </c>
      <c r="O589" s="55"/>
      <c r="P589" s="155">
        <f>O589*H589</f>
        <v>0</v>
      </c>
      <c r="Q589" s="155">
        <v>0</v>
      </c>
      <c r="R589" s="155">
        <f>Q589*H589</f>
        <v>0</v>
      </c>
      <c r="S589" s="155">
        <v>0</v>
      </c>
      <c r="T589" s="156">
        <f>S589*H589</f>
        <v>0</v>
      </c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R589" s="157" t="s">
        <v>189</v>
      </c>
      <c r="AT589" s="157" t="s">
        <v>184</v>
      </c>
      <c r="AU589" s="157" t="s">
        <v>197</v>
      </c>
      <c r="AY589" s="19" t="s">
        <v>182</v>
      </c>
      <c r="BE589" s="158">
        <f>IF(N589="základní",J589,0)</f>
        <v>0</v>
      </c>
      <c r="BF589" s="158">
        <f>IF(N589="snížená",J589,0)</f>
        <v>0</v>
      </c>
      <c r="BG589" s="158">
        <f>IF(N589="zákl. přenesená",J589,0)</f>
        <v>0</v>
      </c>
      <c r="BH589" s="158">
        <f>IF(N589="sníž. přenesená",J589,0)</f>
        <v>0</v>
      </c>
      <c r="BI589" s="158">
        <f>IF(N589="nulová",J589,0)</f>
        <v>0</v>
      </c>
      <c r="BJ589" s="19" t="s">
        <v>79</v>
      </c>
      <c r="BK589" s="158">
        <f>ROUND(I589*H589,2)</f>
        <v>0</v>
      </c>
      <c r="BL589" s="19" t="s">
        <v>189</v>
      </c>
      <c r="BM589" s="157" t="s">
        <v>2271</v>
      </c>
    </row>
    <row r="590" spans="1:47" s="2" customFormat="1" ht="12">
      <c r="A590" s="34"/>
      <c r="B590" s="35"/>
      <c r="C590" s="34"/>
      <c r="D590" s="159" t="s">
        <v>120</v>
      </c>
      <c r="E590" s="34"/>
      <c r="F590" s="160" t="s">
        <v>2270</v>
      </c>
      <c r="G590" s="34"/>
      <c r="H590" s="34"/>
      <c r="I590" s="161"/>
      <c r="J590" s="34"/>
      <c r="K590" s="34"/>
      <c r="L590" s="35"/>
      <c r="M590" s="162"/>
      <c r="N590" s="163"/>
      <c r="O590" s="55"/>
      <c r="P590" s="55"/>
      <c r="Q590" s="55"/>
      <c r="R590" s="55"/>
      <c r="S590" s="55"/>
      <c r="T590" s="56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T590" s="19" t="s">
        <v>120</v>
      </c>
      <c r="AU590" s="19" t="s">
        <v>197</v>
      </c>
    </row>
    <row r="591" spans="1:65" s="2" customFormat="1" ht="22.8">
      <c r="A591" s="34"/>
      <c r="B591" s="145"/>
      <c r="C591" s="146" t="s">
        <v>802</v>
      </c>
      <c r="D591" s="146" t="s">
        <v>184</v>
      </c>
      <c r="E591" s="147" t="s">
        <v>2272</v>
      </c>
      <c r="F591" s="148" t="s">
        <v>2273</v>
      </c>
      <c r="G591" s="149" t="s">
        <v>117</v>
      </c>
      <c r="H591" s="150">
        <v>1366</v>
      </c>
      <c r="I591" s="151"/>
      <c r="J591" s="152">
        <f>ROUND(I591*H591,2)</f>
        <v>0</v>
      </c>
      <c r="K591" s="148" t="s">
        <v>188</v>
      </c>
      <c r="L591" s="35"/>
      <c r="M591" s="153" t="s">
        <v>3</v>
      </c>
      <c r="N591" s="154" t="s">
        <v>43</v>
      </c>
      <c r="O591" s="55"/>
      <c r="P591" s="155">
        <f>O591*H591</f>
        <v>0</v>
      </c>
      <c r="Q591" s="155">
        <v>0</v>
      </c>
      <c r="R591" s="155">
        <f>Q591*H591</f>
        <v>0</v>
      </c>
      <c r="S591" s="155">
        <v>0</v>
      </c>
      <c r="T591" s="156">
        <f>S591*H591</f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157" t="s">
        <v>189</v>
      </c>
      <c r="AT591" s="157" t="s">
        <v>184</v>
      </c>
      <c r="AU591" s="157" t="s">
        <v>197</v>
      </c>
      <c r="AY591" s="19" t="s">
        <v>182</v>
      </c>
      <c r="BE591" s="158">
        <f>IF(N591="základní",J591,0)</f>
        <v>0</v>
      </c>
      <c r="BF591" s="158">
        <f>IF(N591="snížená",J591,0)</f>
        <v>0</v>
      </c>
      <c r="BG591" s="158">
        <f>IF(N591="zákl. přenesená",J591,0)</f>
        <v>0</v>
      </c>
      <c r="BH591" s="158">
        <f>IF(N591="sníž. přenesená",J591,0)</f>
        <v>0</v>
      </c>
      <c r="BI591" s="158">
        <f>IF(N591="nulová",J591,0)</f>
        <v>0</v>
      </c>
      <c r="BJ591" s="19" t="s">
        <v>79</v>
      </c>
      <c r="BK591" s="158">
        <f>ROUND(I591*H591,2)</f>
        <v>0</v>
      </c>
      <c r="BL591" s="19" t="s">
        <v>189</v>
      </c>
      <c r="BM591" s="157" t="s">
        <v>2274</v>
      </c>
    </row>
    <row r="592" spans="1:47" s="2" customFormat="1" ht="19.2">
      <c r="A592" s="34"/>
      <c r="B592" s="35"/>
      <c r="C592" s="34"/>
      <c r="D592" s="159" t="s">
        <v>120</v>
      </c>
      <c r="E592" s="34"/>
      <c r="F592" s="160" t="s">
        <v>2273</v>
      </c>
      <c r="G592" s="34"/>
      <c r="H592" s="34"/>
      <c r="I592" s="161"/>
      <c r="J592" s="34"/>
      <c r="K592" s="34"/>
      <c r="L592" s="35"/>
      <c r="M592" s="162"/>
      <c r="N592" s="163"/>
      <c r="O592" s="55"/>
      <c r="P592" s="55"/>
      <c r="Q592" s="55"/>
      <c r="R592" s="55"/>
      <c r="S592" s="55"/>
      <c r="T592" s="56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T592" s="19" t="s">
        <v>120</v>
      </c>
      <c r="AU592" s="19" t="s">
        <v>197</v>
      </c>
    </row>
    <row r="593" spans="1:65" s="2" customFormat="1" ht="16.5" customHeight="1">
      <c r="A593" s="34"/>
      <c r="B593" s="145"/>
      <c r="C593" s="146" t="s">
        <v>806</v>
      </c>
      <c r="D593" s="146" t="s">
        <v>184</v>
      </c>
      <c r="E593" s="147" t="s">
        <v>2275</v>
      </c>
      <c r="F593" s="148" t="s">
        <v>2276</v>
      </c>
      <c r="G593" s="149" t="s">
        <v>117</v>
      </c>
      <c r="H593" s="150">
        <v>1316</v>
      </c>
      <c r="I593" s="151"/>
      <c r="J593" s="152">
        <f>ROUND(I593*H593,2)</f>
        <v>0</v>
      </c>
      <c r="K593" s="148" t="s">
        <v>188</v>
      </c>
      <c r="L593" s="35"/>
      <c r="M593" s="153" t="s">
        <v>3</v>
      </c>
      <c r="N593" s="154" t="s">
        <v>43</v>
      </c>
      <c r="O593" s="55"/>
      <c r="P593" s="155">
        <f>O593*H593</f>
        <v>0</v>
      </c>
      <c r="Q593" s="155">
        <v>0</v>
      </c>
      <c r="R593" s="155">
        <f>Q593*H593</f>
        <v>0</v>
      </c>
      <c r="S593" s="155">
        <v>0</v>
      </c>
      <c r="T593" s="156">
        <f>S593*H593</f>
        <v>0</v>
      </c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157" t="s">
        <v>189</v>
      </c>
      <c r="AT593" s="157" t="s">
        <v>184</v>
      </c>
      <c r="AU593" s="157" t="s">
        <v>197</v>
      </c>
      <c r="AY593" s="19" t="s">
        <v>182</v>
      </c>
      <c r="BE593" s="158">
        <f>IF(N593="základní",J593,0)</f>
        <v>0</v>
      </c>
      <c r="BF593" s="158">
        <f>IF(N593="snížená",J593,0)</f>
        <v>0</v>
      </c>
      <c r="BG593" s="158">
        <f>IF(N593="zákl. přenesená",J593,0)</f>
        <v>0</v>
      </c>
      <c r="BH593" s="158">
        <f>IF(N593="sníž. přenesená",J593,0)</f>
        <v>0</v>
      </c>
      <c r="BI593" s="158">
        <f>IF(N593="nulová",J593,0)</f>
        <v>0</v>
      </c>
      <c r="BJ593" s="19" t="s">
        <v>79</v>
      </c>
      <c r="BK593" s="158">
        <f>ROUND(I593*H593,2)</f>
        <v>0</v>
      </c>
      <c r="BL593" s="19" t="s">
        <v>189</v>
      </c>
      <c r="BM593" s="157" t="s">
        <v>2277</v>
      </c>
    </row>
    <row r="594" spans="1:47" s="2" customFormat="1" ht="12">
      <c r="A594" s="34"/>
      <c r="B594" s="35"/>
      <c r="C594" s="34"/>
      <c r="D594" s="159" t="s">
        <v>120</v>
      </c>
      <c r="E594" s="34"/>
      <c r="F594" s="160" t="s">
        <v>2276</v>
      </c>
      <c r="G594" s="34"/>
      <c r="H594" s="34"/>
      <c r="I594" s="161"/>
      <c r="J594" s="34"/>
      <c r="K594" s="34"/>
      <c r="L594" s="35"/>
      <c r="M594" s="162"/>
      <c r="N594" s="163"/>
      <c r="O594" s="55"/>
      <c r="P594" s="55"/>
      <c r="Q594" s="55"/>
      <c r="R594" s="55"/>
      <c r="S594" s="55"/>
      <c r="T594" s="56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T594" s="19" t="s">
        <v>120</v>
      </c>
      <c r="AU594" s="19" t="s">
        <v>197</v>
      </c>
    </row>
    <row r="595" spans="2:51" s="13" customFormat="1" ht="12">
      <c r="B595" s="164"/>
      <c r="D595" s="159" t="s">
        <v>191</v>
      </c>
      <c r="E595" s="165" t="s">
        <v>3</v>
      </c>
      <c r="F595" s="166" t="s">
        <v>2268</v>
      </c>
      <c r="H595" s="167">
        <v>1316</v>
      </c>
      <c r="I595" s="168"/>
      <c r="L595" s="164"/>
      <c r="M595" s="169"/>
      <c r="N595" s="170"/>
      <c r="O595" s="170"/>
      <c r="P595" s="170"/>
      <c r="Q595" s="170"/>
      <c r="R595" s="170"/>
      <c r="S595" s="170"/>
      <c r="T595" s="171"/>
      <c r="AT595" s="165" t="s">
        <v>191</v>
      </c>
      <c r="AU595" s="165" t="s">
        <v>197</v>
      </c>
      <c r="AV595" s="13" t="s">
        <v>81</v>
      </c>
      <c r="AW595" s="13" t="s">
        <v>33</v>
      </c>
      <c r="AX595" s="13" t="s">
        <v>79</v>
      </c>
      <c r="AY595" s="165" t="s">
        <v>182</v>
      </c>
    </row>
    <row r="596" spans="1:65" s="2" customFormat="1" ht="16.5" customHeight="1">
      <c r="A596" s="34"/>
      <c r="B596" s="145"/>
      <c r="C596" s="146" t="s">
        <v>812</v>
      </c>
      <c r="D596" s="146" t="s">
        <v>184</v>
      </c>
      <c r="E596" s="147" t="s">
        <v>2278</v>
      </c>
      <c r="F596" s="148" t="s">
        <v>2279</v>
      </c>
      <c r="G596" s="149" t="s">
        <v>117</v>
      </c>
      <c r="H596" s="150">
        <v>1366</v>
      </c>
      <c r="I596" s="151"/>
      <c r="J596" s="152">
        <f>ROUND(I596*H596,2)</f>
        <v>0</v>
      </c>
      <c r="K596" s="148" t="s">
        <v>188</v>
      </c>
      <c r="L596" s="35"/>
      <c r="M596" s="153" t="s">
        <v>3</v>
      </c>
      <c r="N596" s="154" t="s">
        <v>43</v>
      </c>
      <c r="O596" s="55"/>
      <c r="P596" s="155">
        <f>O596*H596</f>
        <v>0</v>
      </c>
      <c r="Q596" s="155">
        <v>0</v>
      </c>
      <c r="R596" s="155">
        <f>Q596*H596</f>
        <v>0</v>
      </c>
      <c r="S596" s="155">
        <v>0</v>
      </c>
      <c r="T596" s="156">
        <f>S596*H596</f>
        <v>0</v>
      </c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R596" s="157" t="s">
        <v>189</v>
      </c>
      <c r="AT596" s="157" t="s">
        <v>184</v>
      </c>
      <c r="AU596" s="157" t="s">
        <v>197</v>
      </c>
      <c r="AY596" s="19" t="s">
        <v>182</v>
      </c>
      <c r="BE596" s="158">
        <f>IF(N596="základní",J596,0)</f>
        <v>0</v>
      </c>
      <c r="BF596" s="158">
        <f>IF(N596="snížená",J596,0)</f>
        <v>0</v>
      </c>
      <c r="BG596" s="158">
        <f>IF(N596="zákl. přenesená",J596,0)</f>
        <v>0</v>
      </c>
      <c r="BH596" s="158">
        <f>IF(N596="sníž. přenesená",J596,0)</f>
        <v>0</v>
      </c>
      <c r="BI596" s="158">
        <f>IF(N596="nulová",J596,0)</f>
        <v>0</v>
      </c>
      <c r="BJ596" s="19" t="s">
        <v>79</v>
      </c>
      <c r="BK596" s="158">
        <f>ROUND(I596*H596,2)</f>
        <v>0</v>
      </c>
      <c r="BL596" s="19" t="s">
        <v>189</v>
      </c>
      <c r="BM596" s="157" t="s">
        <v>2280</v>
      </c>
    </row>
    <row r="597" spans="1:47" s="2" customFormat="1" ht="12">
      <c r="A597" s="34"/>
      <c r="B597" s="35"/>
      <c r="C597" s="34"/>
      <c r="D597" s="159" t="s">
        <v>120</v>
      </c>
      <c r="E597" s="34"/>
      <c r="F597" s="160" t="s">
        <v>2279</v>
      </c>
      <c r="G597" s="34"/>
      <c r="H597" s="34"/>
      <c r="I597" s="161"/>
      <c r="J597" s="34"/>
      <c r="K597" s="34"/>
      <c r="L597" s="35"/>
      <c r="M597" s="162"/>
      <c r="N597" s="163"/>
      <c r="O597" s="55"/>
      <c r="P597" s="55"/>
      <c r="Q597" s="55"/>
      <c r="R597" s="55"/>
      <c r="S597" s="55"/>
      <c r="T597" s="56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T597" s="19" t="s">
        <v>120</v>
      </c>
      <c r="AU597" s="19" t="s">
        <v>197</v>
      </c>
    </row>
    <row r="598" spans="2:51" s="15" customFormat="1" ht="12">
      <c r="B598" s="190"/>
      <c r="D598" s="159" t="s">
        <v>191</v>
      </c>
      <c r="E598" s="191" t="s">
        <v>3</v>
      </c>
      <c r="F598" s="192" t="s">
        <v>1744</v>
      </c>
      <c r="H598" s="191" t="s">
        <v>3</v>
      </c>
      <c r="I598" s="193"/>
      <c r="L598" s="190"/>
      <c r="M598" s="194"/>
      <c r="N598" s="195"/>
      <c r="O598" s="195"/>
      <c r="P598" s="195"/>
      <c r="Q598" s="195"/>
      <c r="R598" s="195"/>
      <c r="S598" s="195"/>
      <c r="T598" s="196"/>
      <c r="AT598" s="191" t="s">
        <v>191</v>
      </c>
      <c r="AU598" s="191" t="s">
        <v>197</v>
      </c>
      <c r="AV598" s="15" t="s">
        <v>79</v>
      </c>
      <c r="AW598" s="15" t="s">
        <v>33</v>
      </c>
      <c r="AX598" s="15" t="s">
        <v>72</v>
      </c>
      <c r="AY598" s="191" t="s">
        <v>182</v>
      </c>
    </row>
    <row r="599" spans="2:51" s="13" customFormat="1" ht="12">
      <c r="B599" s="164"/>
      <c r="D599" s="159" t="s">
        <v>191</v>
      </c>
      <c r="E599" s="165" t="s">
        <v>3</v>
      </c>
      <c r="F599" s="166" t="s">
        <v>2281</v>
      </c>
      <c r="H599" s="167">
        <v>658</v>
      </c>
      <c r="I599" s="168"/>
      <c r="L599" s="164"/>
      <c r="M599" s="169"/>
      <c r="N599" s="170"/>
      <c r="O599" s="170"/>
      <c r="P599" s="170"/>
      <c r="Q599" s="170"/>
      <c r="R599" s="170"/>
      <c r="S599" s="170"/>
      <c r="T599" s="171"/>
      <c r="AT599" s="165" t="s">
        <v>191</v>
      </c>
      <c r="AU599" s="165" t="s">
        <v>197</v>
      </c>
      <c r="AV599" s="13" t="s">
        <v>81</v>
      </c>
      <c r="AW599" s="13" t="s">
        <v>33</v>
      </c>
      <c r="AX599" s="13" t="s">
        <v>72</v>
      </c>
      <c r="AY599" s="165" t="s">
        <v>182</v>
      </c>
    </row>
    <row r="600" spans="2:51" s="16" customFormat="1" ht="12">
      <c r="B600" s="209"/>
      <c r="D600" s="159" t="s">
        <v>191</v>
      </c>
      <c r="E600" s="210" t="s">
        <v>1743</v>
      </c>
      <c r="F600" s="211" t="s">
        <v>2282</v>
      </c>
      <c r="H600" s="212">
        <v>658</v>
      </c>
      <c r="I600" s="213"/>
      <c r="L600" s="209"/>
      <c r="M600" s="214"/>
      <c r="N600" s="215"/>
      <c r="O600" s="215"/>
      <c r="P600" s="215"/>
      <c r="Q600" s="215"/>
      <c r="R600" s="215"/>
      <c r="S600" s="215"/>
      <c r="T600" s="216"/>
      <c r="AT600" s="210" t="s">
        <v>191</v>
      </c>
      <c r="AU600" s="210" t="s">
        <v>197</v>
      </c>
      <c r="AV600" s="16" t="s">
        <v>197</v>
      </c>
      <c r="AW600" s="16" t="s">
        <v>33</v>
      </c>
      <c r="AX600" s="16" t="s">
        <v>72</v>
      </c>
      <c r="AY600" s="210" t="s">
        <v>182</v>
      </c>
    </row>
    <row r="601" spans="2:51" s="15" customFormat="1" ht="12">
      <c r="B601" s="190"/>
      <c r="D601" s="159" t="s">
        <v>191</v>
      </c>
      <c r="E601" s="191" t="s">
        <v>3</v>
      </c>
      <c r="F601" s="192" t="s">
        <v>1742</v>
      </c>
      <c r="H601" s="191" t="s">
        <v>3</v>
      </c>
      <c r="I601" s="193"/>
      <c r="L601" s="190"/>
      <c r="M601" s="194"/>
      <c r="N601" s="195"/>
      <c r="O601" s="195"/>
      <c r="P601" s="195"/>
      <c r="Q601" s="195"/>
      <c r="R601" s="195"/>
      <c r="S601" s="195"/>
      <c r="T601" s="196"/>
      <c r="AT601" s="191" t="s">
        <v>191</v>
      </c>
      <c r="AU601" s="191" t="s">
        <v>197</v>
      </c>
      <c r="AV601" s="15" t="s">
        <v>79</v>
      </c>
      <c r="AW601" s="15" t="s">
        <v>33</v>
      </c>
      <c r="AX601" s="15" t="s">
        <v>72</v>
      </c>
      <c r="AY601" s="191" t="s">
        <v>182</v>
      </c>
    </row>
    <row r="602" spans="2:51" s="13" customFormat="1" ht="12">
      <c r="B602" s="164"/>
      <c r="D602" s="159" t="s">
        <v>191</v>
      </c>
      <c r="E602" s="165" t="s">
        <v>3</v>
      </c>
      <c r="F602" s="166" t="s">
        <v>2283</v>
      </c>
      <c r="H602" s="167">
        <v>25</v>
      </c>
      <c r="I602" s="168"/>
      <c r="L602" s="164"/>
      <c r="M602" s="169"/>
      <c r="N602" s="170"/>
      <c r="O602" s="170"/>
      <c r="P602" s="170"/>
      <c r="Q602" s="170"/>
      <c r="R602" s="170"/>
      <c r="S602" s="170"/>
      <c r="T602" s="171"/>
      <c r="AT602" s="165" t="s">
        <v>191</v>
      </c>
      <c r="AU602" s="165" t="s">
        <v>197</v>
      </c>
      <c r="AV602" s="13" t="s">
        <v>81</v>
      </c>
      <c r="AW602" s="13" t="s">
        <v>33</v>
      </c>
      <c r="AX602" s="13" t="s">
        <v>72</v>
      </c>
      <c r="AY602" s="165" t="s">
        <v>182</v>
      </c>
    </row>
    <row r="603" spans="2:51" s="16" customFormat="1" ht="12">
      <c r="B603" s="209"/>
      <c r="D603" s="159" t="s">
        <v>191</v>
      </c>
      <c r="E603" s="210" t="s">
        <v>1741</v>
      </c>
      <c r="F603" s="211" t="s">
        <v>2282</v>
      </c>
      <c r="H603" s="212">
        <v>25</v>
      </c>
      <c r="I603" s="213"/>
      <c r="L603" s="209"/>
      <c r="M603" s="214"/>
      <c r="N603" s="215"/>
      <c r="O603" s="215"/>
      <c r="P603" s="215"/>
      <c r="Q603" s="215"/>
      <c r="R603" s="215"/>
      <c r="S603" s="215"/>
      <c r="T603" s="216"/>
      <c r="AT603" s="210" t="s">
        <v>191</v>
      </c>
      <c r="AU603" s="210" t="s">
        <v>197</v>
      </c>
      <c r="AV603" s="16" t="s">
        <v>197</v>
      </c>
      <c r="AW603" s="16" t="s">
        <v>33</v>
      </c>
      <c r="AX603" s="16" t="s">
        <v>72</v>
      </c>
      <c r="AY603" s="210" t="s">
        <v>182</v>
      </c>
    </row>
    <row r="604" spans="2:51" s="13" customFormat="1" ht="12">
      <c r="B604" s="164"/>
      <c r="D604" s="159" t="s">
        <v>191</v>
      </c>
      <c r="E604" s="165" t="s">
        <v>3</v>
      </c>
      <c r="F604" s="166" t="s">
        <v>2284</v>
      </c>
      <c r="H604" s="167">
        <v>1366</v>
      </c>
      <c r="I604" s="168"/>
      <c r="L604" s="164"/>
      <c r="M604" s="169"/>
      <c r="N604" s="170"/>
      <c r="O604" s="170"/>
      <c r="P604" s="170"/>
      <c r="Q604" s="170"/>
      <c r="R604" s="170"/>
      <c r="S604" s="170"/>
      <c r="T604" s="171"/>
      <c r="AT604" s="165" t="s">
        <v>191</v>
      </c>
      <c r="AU604" s="165" t="s">
        <v>197</v>
      </c>
      <c r="AV604" s="13" t="s">
        <v>81</v>
      </c>
      <c r="AW604" s="13" t="s">
        <v>33</v>
      </c>
      <c r="AX604" s="13" t="s">
        <v>79</v>
      </c>
      <c r="AY604" s="165" t="s">
        <v>182</v>
      </c>
    </row>
    <row r="605" spans="1:65" s="2" customFormat="1" ht="21.75" customHeight="1">
      <c r="A605" s="34"/>
      <c r="B605" s="145"/>
      <c r="C605" s="146" t="s">
        <v>818</v>
      </c>
      <c r="D605" s="146" t="s">
        <v>184</v>
      </c>
      <c r="E605" s="147" t="s">
        <v>2285</v>
      </c>
      <c r="F605" s="148" t="s">
        <v>2286</v>
      </c>
      <c r="G605" s="149" t="s">
        <v>344</v>
      </c>
      <c r="H605" s="150">
        <v>1</v>
      </c>
      <c r="I605" s="151"/>
      <c r="J605" s="152">
        <f>ROUND(I605*H605,2)</f>
        <v>0</v>
      </c>
      <c r="K605" s="148" t="s">
        <v>188</v>
      </c>
      <c r="L605" s="35"/>
      <c r="M605" s="153" t="s">
        <v>3</v>
      </c>
      <c r="N605" s="154" t="s">
        <v>43</v>
      </c>
      <c r="O605" s="55"/>
      <c r="P605" s="155">
        <f>O605*H605</f>
        <v>0</v>
      </c>
      <c r="Q605" s="155">
        <v>0.00688</v>
      </c>
      <c r="R605" s="155">
        <f>Q605*H605</f>
        <v>0.00688</v>
      </c>
      <c r="S605" s="155">
        <v>0</v>
      </c>
      <c r="T605" s="156">
        <f>S605*H605</f>
        <v>0</v>
      </c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R605" s="157" t="s">
        <v>189</v>
      </c>
      <c r="AT605" s="157" t="s">
        <v>184</v>
      </c>
      <c r="AU605" s="157" t="s">
        <v>197</v>
      </c>
      <c r="AY605" s="19" t="s">
        <v>182</v>
      </c>
      <c r="BE605" s="158">
        <f>IF(N605="základní",J605,0)</f>
        <v>0</v>
      </c>
      <c r="BF605" s="158">
        <f>IF(N605="snížená",J605,0)</f>
        <v>0</v>
      </c>
      <c r="BG605" s="158">
        <f>IF(N605="zákl. přenesená",J605,0)</f>
        <v>0</v>
      </c>
      <c r="BH605" s="158">
        <f>IF(N605="sníž. přenesená",J605,0)</f>
        <v>0</v>
      </c>
      <c r="BI605" s="158">
        <f>IF(N605="nulová",J605,0)</f>
        <v>0</v>
      </c>
      <c r="BJ605" s="19" t="s">
        <v>79</v>
      </c>
      <c r="BK605" s="158">
        <f>ROUND(I605*H605,2)</f>
        <v>0</v>
      </c>
      <c r="BL605" s="19" t="s">
        <v>189</v>
      </c>
      <c r="BM605" s="157" t="s">
        <v>2287</v>
      </c>
    </row>
    <row r="606" spans="1:47" s="2" customFormat="1" ht="12">
      <c r="A606" s="34"/>
      <c r="B606" s="35"/>
      <c r="C606" s="34"/>
      <c r="D606" s="159" t="s">
        <v>120</v>
      </c>
      <c r="E606" s="34"/>
      <c r="F606" s="160" t="s">
        <v>2286</v>
      </c>
      <c r="G606" s="34"/>
      <c r="H606" s="34"/>
      <c r="I606" s="161"/>
      <c r="J606" s="34"/>
      <c r="K606" s="34"/>
      <c r="L606" s="35"/>
      <c r="M606" s="162"/>
      <c r="N606" s="163"/>
      <c r="O606" s="55"/>
      <c r="P606" s="55"/>
      <c r="Q606" s="55"/>
      <c r="R606" s="55"/>
      <c r="S606" s="55"/>
      <c r="T606" s="56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T606" s="19" t="s">
        <v>120</v>
      </c>
      <c r="AU606" s="19" t="s">
        <v>197</v>
      </c>
    </row>
    <row r="607" spans="1:65" s="2" customFormat="1" ht="16.5" customHeight="1">
      <c r="A607" s="34"/>
      <c r="B607" s="145"/>
      <c r="C607" s="180" t="s">
        <v>824</v>
      </c>
      <c r="D607" s="180" t="s">
        <v>232</v>
      </c>
      <c r="E607" s="181" t="s">
        <v>2288</v>
      </c>
      <c r="F607" s="182" t="s">
        <v>2289</v>
      </c>
      <c r="G607" s="183" t="s">
        <v>344</v>
      </c>
      <c r="H607" s="184">
        <v>1</v>
      </c>
      <c r="I607" s="185"/>
      <c r="J607" s="186">
        <f>ROUND(I607*H607,2)</f>
        <v>0</v>
      </c>
      <c r="K607" s="182" t="s">
        <v>188</v>
      </c>
      <c r="L607" s="187"/>
      <c r="M607" s="188" t="s">
        <v>3</v>
      </c>
      <c r="N607" s="189" t="s">
        <v>43</v>
      </c>
      <c r="O607" s="55"/>
      <c r="P607" s="155">
        <f>O607*H607</f>
        <v>0</v>
      </c>
      <c r="Q607" s="155">
        <v>0.101</v>
      </c>
      <c r="R607" s="155">
        <f>Q607*H607</f>
        <v>0.101</v>
      </c>
      <c r="S607" s="155">
        <v>0</v>
      </c>
      <c r="T607" s="156">
        <f>S607*H607</f>
        <v>0</v>
      </c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R607" s="157" t="s">
        <v>223</v>
      </c>
      <c r="AT607" s="157" t="s">
        <v>232</v>
      </c>
      <c r="AU607" s="157" t="s">
        <v>197</v>
      </c>
      <c r="AY607" s="19" t="s">
        <v>182</v>
      </c>
      <c r="BE607" s="158">
        <f>IF(N607="základní",J607,0)</f>
        <v>0</v>
      </c>
      <c r="BF607" s="158">
        <f>IF(N607="snížená",J607,0)</f>
        <v>0</v>
      </c>
      <c r="BG607" s="158">
        <f>IF(N607="zákl. přenesená",J607,0)</f>
        <v>0</v>
      </c>
      <c r="BH607" s="158">
        <f>IF(N607="sníž. přenesená",J607,0)</f>
        <v>0</v>
      </c>
      <c r="BI607" s="158">
        <f>IF(N607="nulová",J607,0)</f>
        <v>0</v>
      </c>
      <c r="BJ607" s="19" t="s">
        <v>79</v>
      </c>
      <c r="BK607" s="158">
        <f>ROUND(I607*H607,2)</f>
        <v>0</v>
      </c>
      <c r="BL607" s="19" t="s">
        <v>189</v>
      </c>
      <c r="BM607" s="157" t="s">
        <v>2290</v>
      </c>
    </row>
    <row r="608" spans="1:47" s="2" customFormat="1" ht="12">
      <c r="A608" s="34"/>
      <c r="B608" s="35"/>
      <c r="C608" s="34"/>
      <c r="D608" s="159" t="s">
        <v>120</v>
      </c>
      <c r="E608" s="34"/>
      <c r="F608" s="160" t="s">
        <v>2289</v>
      </c>
      <c r="G608" s="34"/>
      <c r="H608" s="34"/>
      <c r="I608" s="161"/>
      <c r="J608" s="34"/>
      <c r="K608" s="34"/>
      <c r="L608" s="35"/>
      <c r="M608" s="162"/>
      <c r="N608" s="163"/>
      <c r="O608" s="55"/>
      <c r="P608" s="55"/>
      <c r="Q608" s="55"/>
      <c r="R608" s="55"/>
      <c r="S608" s="55"/>
      <c r="T608" s="56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T608" s="19" t="s">
        <v>120</v>
      </c>
      <c r="AU608" s="19" t="s">
        <v>197</v>
      </c>
    </row>
    <row r="609" spans="1:65" s="2" customFormat="1" ht="21.75" customHeight="1">
      <c r="A609" s="34"/>
      <c r="B609" s="145"/>
      <c r="C609" s="146" t="s">
        <v>828</v>
      </c>
      <c r="D609" s="146" t="s">
        <v>184</v>
      </c>
      <c r="E609" s="147" t="s">
        <v>2291</v>
      </c>
      <c r="F609" s="148" t="s">
        <v>2292</v>
      </c>
      <c r="G609" s="149" t="s">
        <v>344</v>
      </c>
      <c r="H609" s="150">
        <v>1</v>
      </c>
      <c r="I609" s="151"/>
      <c r="J609" s="152">
        <f>ROUND(I609*H609,2)</f>
        <v>0</v>
      </c>
      <c r="K609" s="148" t="s">
        <v>188</v>
      </c>
      <c r="L609" s="35"/>
      <c r="M609" s="153" t="s">
        <v>3</v>
      </c>
      <c r="N609" s="154" t="s">
        <v>43</v>
      </c>
      <c r="O609" s="55"/>
      <c r="P609" s="155">
        <f>O609*H609</f>
        <v>0</v>
      </c>
      <c r="Q609" s="155">
        <v>0.00688</v>
      </c>
      <c r="R609" s="155">
        <f>Q609*H609</f>
        <v>0.00688</v>
      </c>
      <c r="S609" s="155">
        <v>0</v>
      </c>
      <c r="T609" s="156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157" t="s">
        <v>189</v>
      </c>
      <c r="AT609" s="157" t="s">
        <v>184</v>
      </c>
      <c r="AU609" s="157" t="s">
        <v>197</v>
      </c>
      <c r="AY609" s="19" t="s">
        <v>182</v>
      </c>
      <c r="BE609" s="158">
        <f>IF(N609="základní",J609,0)</f>
        <v>0</v>
      </c>
      <c r="BF609" s="158">
        <f>IF(N609="snížená",J609,0)</f>
        <v>0</v>
      </c>
      <c r="BG609" s="158">
        <f>IF(N609="zákl. přenesená",J609,0)</f>
        <v>0</v>
      </c>
      <c r="BH609" s="158">
        <f>IF(N609="sníž. přenesená",J609,0)</f>
        <v>0</v>
      </c>
      <c r="BI609" s="158">
        <f>IF(N609="nulová",J609,0)</f>
        <v>0</v>
      </c>
      <c r="BJ609" s="19" t="s">
        <v>79</v>
      </c>
      <c r="BK609" s="158">
        <f>ROUND(I609*H609,2)</f>
        <v>0</v>
      </c>
      <c r="BL609" s="19" t="s">
        <v>189</v>
      </c>
      <c r="BM609" s="157" t="s">
        <v>2293</v>
      </c>
    </row>
    <row r="610" spans="1:47" s="2" customFormat="1" ht="12">
      <c r="A610" s="34"/>
      <c r="B610" s="35"/>
      <c r="C610" s="34"/>
      <c r="D610" s="159" t="s">
        <v>120</v>
      </c>
      <c r="E610" s="34"/>
      <c r="F610" s="160" t="s">
        <v>2292</v>
      </c>
      <c r="G610" s="34"/>
      <c r="H610" s="34"/>
      <c r="I610" s="161"/>
      <c r="J610" s="34"/>
      <c r="K610" s="34"/>
      <c r="L610" s="35"/>
      <c r="M610" s="162"/>
      <c r="N610" s="163"/>
      <c r="O610" s="55"/>
      <c r="P610" s="55"/>
      <c r="Q610" s="55"/>
      <c r="R610" s="55"/>
      <c r="S610" s="55"/>
      <c r="T610" s="56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T610" s="19" t="s">
        <v>120</v>
      </c>
      <c r="AU610" s="19" t="s">
        <v>197</v>
      </c>
    </row>
    <row r="611" spans="1:65" s="2" customFormat="1" ht="16.5" customHeight="1">
      <c r="A611" s="34"/>
      <c r="B611" s="145"/>
      <c r="C611" s="180" t="s">
        <v>832</v>
      </c>
      <c r="D611" s="180" t="s">
        <v>232</v>
      </c>
      <c r="E611" s="181" t="s">
        <v>2294</v>
      </c>
      <c r="F611" s="182" t="s">
        <v>2295</v>
      </c>
      <c r="G611" s="183" t="s">
        <v>344</v>
      </c>
      <c r="H611" s="184">
        <v>1</v>
      </c>
      <c r="I611" s="185"/>
      <c r="J611" s="186">
        <f>ROUND(I611*H611,2)</f>
        <v>0</v>
      </c>
      <c r="K611" s="182" t="s">
        <v>3</v>
      </c>
      <c r="L611" s="187"/>
      <c r="M611" s="188" t="s">
        <v>3</v>
      </c>
      <c r="N611" s="189" t="s">
        <v>43</v>
      </c>
      <c r="O611" s="55"/>
      <c r="P611" s="155">
        <f>O611*H611</f>
        <v>0</v>
      </c>
      <c r="Q611" s="155">
        <v>0.155</v>
      </c>
      <c r="R611" s="155">
        <f>Q611*H611</f>
        <v>0.155</v>
      </c>
      <c r="S611" s="155">
        <v>0</v>
      </c>
      <c r="T611" s="156">
        <f>S611*H611</f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157" t="s">
        <v>223</v>
      </c>
      <c r="AT611" s="157" t="s">
        <v>232</v>
      </c>
      <c r="AU611" s="157" t="s">
        <v>197</v>
      </c>
      <c r="AY611" s="19" t="s">
        <v>182</v>
      </c>
      <c r="BE611" s="158">
        <f>IF(N611="základní",J611,0)</f>
        <v>0</v>
      </c>
      <c r="BF611" s="158">
        <f>IF(N611="snížená",J611,0)</f>
        <v>0</v>
      </c>
      <c r="BG611" s="158">
        <f>IF(N611="zákl. přenesená",J611,0)</f>
        <v>0</v>
      </c>
      <c r="BH611" s="158">
        <f>IF(N611="sníž. přenesená",J611,0)</f>
        <v>0</v>
      </c>
      <c r="BI611" s="158">
        <f>IF(N611="nulová",J611,0)</f>
        <v>0</v>
      </c>
      <c r="BJ611" s="19" t="s">
        <v>79</v>
      </c>
      <c r="BK611" s="158">
        <f>ROUND(I611*H611,2)</f>
        <v>0</v>
      </c>
      <c r="BL611" s="19" t="s">
        <v>189</v>
      </c>
      <c r="BM611" s="157" t="s">
        <v>2296</v>
      </c>
    </row>
    <row r="612" spans="1:47" s="2" customFormat="1" ht="12">
      <c r="A612" s="34"/>
      <c r="B612" s="35"/>
      <c r="C612" s="34"/>
      <c r="D612" s="159" t="s">
        <v>120</v>
      </c>
      <c r="E612" s="34"/>
      <c r="F612" s="160" t="s">
        <v>2295</v>
      </c>
      <c r="G612" s="34"/>
      <c r="H612" s="34"/>
      <c r="I612" s="161"/>
      <c r="J612" s="34"/>
      <c r="K612" s="34"/>
      <c r="L612" s="35"/>
      <c r="M612" s="162"/>
      <c r="N612" s="163"/>
      <c r="O612" s="55"/>
      <c r="P612" s="55"/>
      <c r="Q612" s="55"/>
      <c r="R612" s="55"/>
      <c r="S612" s="55"/>
      <c r="T612" s="56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T612" s="19" t="s">
        <v>120</v>
      </c>
      <c r="AU612" s="19" t="s">
        <v>197</v>
      </c>
    </row>
    <row r="613" spans="1:65" s="2" customFormat="1" ht="16.5" customHeight="1">
      <c r="A613" s="34"/>
      <c r="B613" s="145"/>
      <c r="C613" s="146" t="s">
        <v>841</v>
      </c>
      <c r="D613" s="146" t="s">
        <v>184</v>
      </c>
      <c r="E613" s="147" t="s">
        <v>2297</v>
      </c>
      <c r="F613" s="148" t="s">
        <v>2298</v>
      </c>
      <c r="G613" s="149" t="s">
        <v>344</v>
      </c>
      <c r="H613" s="150">
        <v>8</v>
      </c>
      <c r="I613" s="151"/>
      <c r="J613" s="152">
        <f>ROUND(I613*H613,2)</f>
        <v>0</v>
      </c>
      <c r="K613" s="148" t="s">
        <v>188</v>
      </c>
      <c r="L613" s="35"/>
      <c r="M613" s="153" t="s">
        <v>3</v>
      </c>
      <c r="N613" s="154" t="s">
        <v>43</v>
      </c>
      <c r="O613" s="55"/>
      <c r="P613" s="155">
        <f>O613*H613</f>
        <v>0</v>
      </c>
      <c r="Q613" s="155">
        <v>0.00181</v>
      </c>
      <c r="R613" s="155">
        <f>Q613*H613</f>
        <v>0.01448</v>
      </c>
      <c r="S613" s="155">
        <v>0</v>
      </c>
      <c r="T613" s="156">
        <f>S613*H613</f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157" t="s">
        <v>189</v>
      </c>
      <c r="AT613" s="157" t="s">
        <v>184</v>
      </c>
      <c r="AU613" s="157" t="s">
        <v>197</v>
      </c>
      <c r="AY613" s="19" t="s">
        <v>182</v>
      </c>
      <c r="BE613" s="158">
        <f>IF(N613="základní",J613,0)</f>
        <v>0</v>
      </c>
      <c r="BF613" s="158">
        <f>IF(N613="snížená",J613,0)</f>
        <v>0</v>
      </c>
      <c r="BG613" s="158">
        <f>IF(N613="zákl. přenesená",J613,0)</f>
        <v>0</v>
      </c>
      <c r="BH613" s="158">
        <f>IF(N613="sníž. přenesená",J613,0)</f>
        <v>0</v>
      </c>
      <c r="BI613" s="158">
        <f>IF(N613="nulová",J613,0)</f>
        <v>0</v>
      </c>
      <c r="BJ613" s="19" t="s">
        <v>79</v>
      </c>
      <c r="BK613" s="158">
        <f>ROUND(I613*H613,2)</f>
        <v>0</v>
      </c>
      <c r="BL613" s="19" t="s">
        <v>189</v>
      </c>
      <c r="BM613" s="157" t="s">
        <v>2299</v>
      </c>
    </row>
    <row r="614" spans="1:47" s="2" customFormat="1" ht="12">
      <c r="A614" s="34"/>
      <c r="B614" s="35"/>
      <c r="C614" s="34"/>
      <c r="D614" s="159" t="s">
        <v>120</v>
      </c>
      <c r="E614" s="34"/>
      <c r="F614" s="160" t="s">
        <v>2298</v>
      </c>
      <c r="G614" s="34"/>
      <c r="H614" s="34"/>
      <c r="I614" s="161"/>
      <c r="J614" s="34"/>
      <c r="K614" s="34"/>
      <c r="L614" s="35"/>
      <c r="M614" s="162"/>
      <c r="N614" s="163"/>
      <c r="O614" s="55"/>
      <c r="P614" s="55"/>
      <c r="Q614" s="55"/>
      <c r="R614" s="55"/>
      <c r="S614" s="55"/>
      <c r="T614" s="56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T614" s="19" t="s">
        <v>120</v>
      </c>
      <c r="AU614" s="19" t="s">
        <v>197</v>
      </c>
    </row>
    <row r="615" spans="2:51" s="13" customFormat="1" ht="12">
      <c r="B615" s="164"/>
      <c r="D615" s="159" t="s">
        <v>191</v>
      </c>
      <c r="E615" s="165" t="s">
        <v>3</v>
      </c>
      <c r="F615" s="166" t="s">
        <v>2300</v>
      </c>
      <c r="H615" s="167">
        <v>8</v>
      </c>
      <c r="I615" s="168"/>
      <c r="L615" s="164"/>
      <c r="M615" s="169"/>
      <c r="N615" s="170"/>
      <c r="O615" s="170"/>
      <c r="P615" s="170"/>
      <c r="Q615" s="170"/>
      <c r="R615" s="170"/>
      <c r="S615" s="170"/>
      <c r="T615" s="171"/>
      <c r="AT615" s="165" t="s">
        <v>191</v>
      </c>
      <c r="AU615" s="165" t="s">
        <v>197</v>
      </c>
      <c r="AV615" s="13" t="s">
        <v>81</v>
      </c>
      <c r="AW615" s="13" t="s">
        <v>33</v>
      </c>
      <c r="AX615" s="13" t="s">
        <v>79</v>
      </c>
      <c r="AY615" s="165" t="s">
        <v>182</v>
      </c>
    </row>
    <row r="616" spans="1:65" s="2" customFormat="1" ht="16.5" customHeight="1">
      <c r="A616" s="34"/>
      <c r="B616" s="145"/>
      <c r="C616" s="180" t="s">
        <v>850</v>
      </c>
      <c r="D616" s="180" t="s">
        <v>232</v>
      </c>
      <c r="E616" s="181" t="s">
        <v>2301</v>
      </c>
      <c r="F616" s="182" t="s">
        <v>2302</v>
      </c>
      <c r="G616" s="183" t="s">
        <v>344</v>
      </c>
      <c r="H616" s="184">
        <v>8</v>
      </c>
      <c r="I616" s="185"/>
      <c r="J616" s="186">
        <f>ROUND(I616*H616,2)</f>
        <v>0</v>
      </c>
      <c r="K616" s="182" t="s">
        <v>188</v>
      </c>
      <c r="L616" s="187"/>
      <c r="M616" s="188" t="s">
        <v>3</v>
      </c>
      <c r="N616" s="189" t="s">
        <v>43</v>
      </c>
      <c r="O616" s="55"/>
      <c r="P616" s="155">
        <f>O616*H616</f>
        <v>0</v>
      </c>
      <c r="Q616" s="155">
        <v>0.00129</v>
      </c>
      <c r="R616" s="155">
        <f>Q616*H616</f>
        <v>0.01032</v>
      </c>
      <c r="S616" s="155">
        <v>0</v>
      </c>
      <c r="T616" s="156">
        <f>S616*H616</f>
        <v>0</v>
      </c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R616" s="157" t="s">
        <v>223</v>
      </c>
      <c r="AT616" s="157" t="s">
        <v>232</v>
      </c>
      <c r="AU616" s="157" t="s">
        <v>197</v>
      </c>
      <c r="AY616" s="19" t="s">
        <v>182</v>
      </c>
      <c r="BE616" s="158">
        <f>IF(N616="základní",J616,0)</f>
        <v>0</v>
      </c>
      <c r="BF616" s="158">
        <f>IF(N616="snížená",J616,0)</f>
        <v>0</v>
      </c>
      <c r="BG616" s="158">
        <f>IF(N616="zákl. přenesená",J616,0)</f>
        <v>0</v>
      </c>
      <c r="BH616" s="158">
        <f>IF(N616="sníž. přenesená",J616,0)</f>
        <v>0</v>
      </c>
      <c r="BI616" s="158">
        <f>IF(N616="nulová",J616,0)</f>
        <v>0</v>
      </c>
      <c r="BJ616" s="19" t="s">
        <v>79</v>
      </c>
      <c r="BK616" s="158">
        <f>ROUND(I616*H616,2)</f>
        <v>0</v>
      </c>
      <c r="BL616" s="19" t="s">
        <v>189</v>
      </c>
      <c r="BM616" s="157" t="s">
        <v>2303</v>
      </c>
    </row>
    <row r="617" spans="1:47" s="2" customFormat="1" ht="12">
      <c r="A617" s="34"/>
      <c r="B617" s="35"/>
      <c r="C617" s="34"/>
      <c r="D617" s="159" t="s">
        <v>120</v>
      </c>
      <c r="E617" s="34"/>
      <c r="F617" s="160" t="s">
        <v>2302</v>
      </c>
      <c r="G617" s="34"/>
      <c r="H617" s="34"/>
      <c r="I617" s="161"/>
      <c r="J617" s="34"/>
      <c r="K617" s="34"/>
      <c r="L617" s="35"/>
      <c r="M617" s="162"/>
      <c r="N617" s="163"/>
      <c r="O617" s="55"/>
      <c r="P617" s="55"/>
      <c r="Q617" s="55"/>
      <c r="R617" s="55"/>
      <c r="S617" s="55"/>
      <c r="T617" s="56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T617" s="19" t="s">
        <v>120</v>
      </c>
      <c r="AU617" s="19" t="s">
        <v>197</v>
      </c>
    </row>
    <row r="618" spans="2:63" s="12" customFormat="1" ht="20.85" customHeight="1">
      <c r="B618" s="132"/>
      <c r="D618" s="133" t="s">
        <v>71</v>
      </c>
      <c r="E618" s="143" t="s">
        <v>2304</v>
      </c>
      <c r="F618" s="143" t="s">
        <v>2305</v>
      </c>
      <c r="I618" s="135"/>
      <c r="J618" s="144">
        <f>BK618</f>
        <v>0</v>
      </c>
      <c r="L618" s="132"/>
      <c r="M618" s="137"/>
      <c r="N618" s="138"/>
      <c r="O618" s="138"/>
      <c r="P618" s="139">
        <f>SUM(P619:P639)</f>
        <v>0</v>
      </c>
      <c r="Q618" s="138"/>
      <c r="R618" s="139">
        <f>SUM(R619:R639)</f>
        <v>0</v>
      </c>
      <c r="S618" s="138"/>
      <c r="T618" s="140">
        <f>SUM(T619:T639)</f>
        <v>0</v>
      </c>
      <c r="AR618" s="133" t="s">
        <v>79</v>
      </c>
      <c r="AT618" s="141" t="s">
        <v>71</v>
      </c>
      <c r="AU618" s="141" t="s">
        <v>81</v>
      </c>
      <c r="AY618" s="133" t="s">
        <v>182</v>
      </c>
      <c r="BK618" s="142">
        <f>SUM(BK619:BK639)</f>
        <v>0</v>
      </c>
    </row>
    <row r="619" spans="1:65" s="2" customFormat="1" ht="22.8">
      <c r="A619" s="34"/>
      <c r="B619" s="145"/>
      <c r="C619" s="146" t="s">
        <v>854</v>
      </c>
      <c r="D619" s="146" t="s">
        <v>184</v>
      </c>
      <c r="E619" s="147" t="s">
        <v>2306</v>
      </c>
      <c r="F619" s="148" t="s">
        <v>2307</v>
      </c>
      <c r="G619" s="149" t="s">
        <v>233</v>
      </c>
      <c r="H619" s="150">
        <v>858.056</v>
      </c>
      <c r="I619" s="151"/>
      <c r="J619" s="152">
        <f>ROUND(I619*H619,2)</f>
        <v>0</v>
      </c>
      <c r="K619" s="148" t="s">
        <v>188</v>
      </c>
      <c r="L619" s="35"/>
      <c r="M619" s="153" t="s">
        <v>3</v>
      </c>
      <c r="N619" s="154" t="s">
        <v>43</v>
      </c>
      <c r="O619" s="55"/>
      <c r="P619" s="155">
        <f>O619*H619</f>
        <v>0</v>
      </c>
      <c r="Q619" s="155">
        <v>0</v>
      </c>
      <c r="R619" s="155">
        <f>Q619*H619</f>
        <v>0</v>
      </c>
      <c r="S619" s="155">
        <v>0</v>
      </c>
      <c r="T619" s="156">
        <f>S619*H619</f>
        <v>0</v>
      </c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R619" s="157" t="s">
        <v>189</v>
      </c>
      <c r="AT619" s="157" t="s">
        <v>184</v>
      </c>
      <c r="AU619" s="157" t="s">
        <v>197</v>
      </c>
      <c r="AY619" s="19" t="s">
        <v>182</v>
      </c>
      <c r="BE619" s="158">
        <f>IF(N619="základní",J619,0)</f>
        <v>0</v>
      </c>
      <c r="BF619" s="158">
        <f>IF(N619="snížená",J619,0)</f>
        <v>0</v>
      </c>
      <c r="BG619" s="158">
        <f>IF(N619="zákl. přenesená",J619,0)</f>
        <v>0</v>
      </c>
      <c r="BH619" s="158">
        <f>IF(N619="sníž. přenesená",J619,0)</f>
        <v>0</v>
      </c>
      <c r="BI619" s="158">
        <f>IF(N619="nulová",J619,0)</f>
        <v>0</v>
      </c>
      <c r="BJ619" s="19" t="s">
        <v>79</v>
      </c>
      <c r="BK619" s="158">
        <f>ROUND(I619*H619,2)</f>
        <v>0</v>
      </c>
      <c r="BL619" s="19" t="s">
        <v>189</v>
      </c>
      <c r="BM619" s="157" t="s">
        <v>2308</v>
      </c>
    </row>
    <row r="620" spans="1:47" s="2" customFormat="1" ht="12">
      <c r="A620" s="34"/>
      <c r="B620" s="35"/>
      <c r="C620" s="34"/>
      <c r="D620" s="159" t="s">
        <v>120</v>
      </c>
      <c r="E620" s="34"/>
      <c r="F620" s="160" t="s">
        <v>2307</v>
      </c>
      <c r="G620" s="34"/>
      <c r="H620" s="34"/>
      <c r="I620" s="161"/>
      <c r="J620" s="34"/>
      <c r="K620" s="34"/>
      <c r="L620" s="35"/>
      <c r="M620" s="162"/>
      <c r="N620" s="163"/>
      <c r="O620" s="55"/>
      <c r="P620" s="55"/>
      <c r="Q620" s="55"/>
      <c r="R620" s="55"/>
      <c r="S620" s="55"/>
      <c r="T620" s="56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T620" s="19" t="s">
        <v>120</v>
      </c>
      <c r="AU620" s="19" t="s">
        <v>197</v>
      </c>
    </row>
    <row r="621" spans="2:51" s="13" customFormat="1" ht="12">
      <c r="B621" s="164"/>
      <c r="D621" s="159" t="s">
        <v>191</v>
      </c>
      <c r="E621" s="165" t="s">
        <v>3</v>
      </c>
      <c r="F621" s="166" t="s">
        <v>2309</v>
      </c>
      <c r="H621" s="167">
        <v>858.056</v>
      </c>
      <c r="I621" s="168"/>
      <c r="L621" s="164"/>
      <c r="M621" s="169"/>
      <c r="N621" s="170"/>
      <c r="O621" s="170"/>
      <c r="P621" s="170"/>
      <c r="Q621" s="170"/>
      <c r="R621" s="170"/>
      <c r="S621" s="170"/>
      <c r="T621" s="171"/>
      <c r="AT621" s="165" t="s">
        <v>191</v>
      </c>
      <c r="AU621" s="165" t="s">
        <v>197</v>
      </c>
      <c r="AV621" s="13" t="s">
        <v>81</v>
      </c>
      <c r="AW621" s="13" t="s">
        <v>33</v>
      </c>
      <c r="AX621" s="13" t="s">
        <v>79</v>
      </c>
      <c r="AY621" s="165" t="s">
        <v>182</v>
      </c>
    </row>
    <row r="622" spans="1:65" s="2" customFormat="1" ht="22.8">
      <c r="A622" s="34"/>
      <c r="B622" s="145"/>
      <c r="C622" s="146" t="s">
        <v>859</v>
      </c>
      <c r="D622" s="146" t="s">
        <v>184</v>
      </c>
      <c r="E622" s="147" t="s">
        <v>2310</v>
      </c>
      <c r="F622" s="148" t="s">
        <v>2311</v>
      </c>
      <c r="G622" s="149" t="s">
        <v>233</v>
      </c>
      <c r="H622" s="150">
        <v>19735.288</v>
      </c>
      <c r="I622" s="151"/>
      <c r="J622" s="152">
        <f>ROUND(I622*H622,2)</f>
        <v>0</v>
      </c>
      <c r="K622" s="148" t="s">
        <v>188</v>
      </c>
      <c r="L622" s="35"/>
      <c r="M622" s="153" t="s">
        <v>3</v>
      </c>
      <c r="N622" s="154" t="s">
        <v>43</v>
      </c>
      <c r="O622" s="55"/>
      <c r="P622" s="155">
        <f>O622*H622</f>
        <v>0</v>
      </c>
      <c r="Q622" s="155">
        <v>0</v>
      </c>
      <c r="R622" s="155">
        <f>Q622*H622</f>
        <v>0</v>
      </c>
      <c r="S622" s="155">
        <v>0</v>
      </c>
      <c r="T622" s="156">
        <f>S622*H622</f>
        <v>0</v>
      </c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R622" s="157" t="s">
        <v>189</v>
      </c>
      <c r="AT622" s="157" t="s">
        <v>184</v>
      </c>
      <c r="AU622" s="157" t="s">
        <v>197</v>
      </c>
      <c r="AY622" s="19" t="s">
        <v>182</v>
      </c>
      <c r="BE622" s="158">
        <f>IF(N622="základní",J622,0)</f>
        <v>0</v>
      </c>
      <c r="BF622" s="158">
        <f>IF(N622="snížená",J622,0)</f>
        <v>0</v>
      </c>
      <c r="BG622" s="158">
        <f>IF(N622="zákl. přenesená",J622,0)</f>
        <v>0</v>
      </c>
      <c r="BH622" s="158">
        <f>IF(N622="sníž. přenesená",J622,0)</f>
        <v>0</v>
      </c>
      <c r="BI622" s="158">
        <f>IF(N622="nulová",J622,0)</f>
        <v>0</v>
      </c>
      <c r="BJ622" s="19" t="s">
        <v>79</v>
      </c>
      <c r="BK622" s="158">
        <f>ROUND(I622*H622,2)</f>
        <v>0</v>
      </c>
      <c r="BL622" s="19" t="s">
        <v>189</v>
      </c>
      <c r="BM622" s="157" t="s">
        <v>2312</v>
      </c>
    </row>
    <row r="623" spans="1:47" s="2" customFormat="1" ht="19.2">
      <c r="A623" s="34"/>
      <c r="B623" s="35"/>
      <c r="C623" s="34"/>
      <c r="D623" s="159" t="s">
        <v>120</v>
      </c>
      <c r="E623" s="34"/>
      <c r="F623" s="160" t="s">
        <v>2311</v>
      </c>
      <c r="G623" s="34"/>
      <c r="H623" s="34"/>
      <c r="I623" s="161"/>
      <c r="J623" s="34"/>
      <c r="K623" s="34"/>
      <c r="L623" s="35"/>
      <c r="M623" s="162"/>
      <c r="N623" s="163"/>
      <c r="O623" s="55"/>
      <c r="P623" s="55"/>
      <c r="Q623" s="55"/>
      <c r="R623" s="55"/>
      <c r="S623" s="55"/>
      <c r="T623" s="56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T623" s="19" t="s">
        <v>120</v>
      </c>
      <c r="AU623" s="19" t="s">
        <v>197</v>
      </c>
    </row>
    <row r="624" spans="2:51" s="13" customFormat="1" ht="12">
      <c r="B624" s="164"/>
      <c r="D624" s="159" t="s">
        <v>191</v>
      </c>
      <c r="E624" s="165" t="s">
        <v>3</v>
      </c>
      <c r="F624" s="166" t="s">
        <v>2313</v>
      </c>
      <c r="H624" s="167">
        <v>19735.288</v>
      </c>
      <c r="I624" s="168"/>
      <c r="L624" s="164"/>
      <c r="M624" s="169"/>
      <c r="N624" s="170"/>
      <c r="O624" s="170"/>
      <c r="P624" s="170"/>
      <c r="Q624" s="170"/>
      <c r="R624" s="170"/>
      <c r="S624" s="170"/>
      <c r="T624" s="171"/>
      <c r="AT624" s="165" t="s">
        <v>191</v>
      </c>
      <c r="AU624" s="165" t="s">
        <v>197</v>
      </c>
      <c r="AV624" s="13" t="s">
        <v>81</v>
      </c>
      <c r="AW624" s="13" t="s">
        <v>33</v>
      </c>
      <c r="AX624" s="13" t="s">
        <v>79</v>
      </c>
      <c r="AY624" s="165" t="s">
        <v>182</v>
      </c>
    </row>
    <row r="625" spans="1:65" s="2" customFormat="1" ht="22.8">
      <c r="A625" s="34"/>
      <c r="B625" s="145"/>
      <c r="C625" s="146" t="s">
        <v>865</v>
      </c>
      <c r="D625" s="146" t="s">
        <v>184</v>
      </c>
      <c r="E625" s="147" t="s">
        <v>2314</v>
      </c>
      <c r="F625" s="148" t="s">
        <v>2315</v>
      </c>
      <c r="G625" s="149" t="s">
        <v>233</v>
      </c>
      <c r="H625" s="150">
        <v>427.016</v>
      </c>
      <c r="I625" s="151"/>
      <c r="J625" s="152">
        <f>ROUND(I625*H625,2)</f>
        <v>0</v>
      </c>
      <c r="K625" s="148" t="s">
        <v>188</v>
      </c>
      <c r="L625" s="35"/>
      <c r="M625" s="153" t="s">
        <v>3</v>
      </c>
      <c r="N625" s="154" t="s">
        <v>43</v>
      </c>
      <c r="O625" s="55"/>
      <c r="P625" s="155">
        <f>O625*H625</f>
        <v>0</v>
      </c>
      <c r="Q625" s="155">
        <v>0</v>
      </c>
      <c r="R625" s="155">
        <f>Q625*H625</f>
        <v>0</v>
      </c>
      <c r="S625" s="155">
        <v>0</v>
      </c>
      <c r="T625" s="156">
        <f>S625*H625</f>
        <v>0</v>
      </c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R625" s="157" t="s">
        <v>189</v>
      </c>
      <c r="AT625" s="157" t="s">
        <v>184</v>
      </c>
      <c r="AU625" s="157" t="s">
        <v>197</v>
      </c>
      <c r="AY625" s="19" t="s">
        <v>182</v>
      </c>
      <c r="BE625" s="158">
        <f>IF(N625="základní",J625,0)</f>
        <v>0</v>
      </c>
      <c r="BF625" s="158">
        <f>IF(N625="snížená",J625,0)</f>
        <v>0</v>
      </c>
      <c r="BG625" s="158">
        <f>IF(N625="zákl. přenesená",J625,0)</f>
        <v>0</v>
      </c>
      <c r="BH625" s="158">
        <f>IF(N625="sníž. přenesená",J625,0)</f>
        <v>0</v>
      </c>
      <c r="BI625" s="158">
        <f>IF(N625="nulová",J625,0)</f>
        <v>0</v>
      </c>
      <c r="BJ625" s="19" t="s">
        <v>79</v>
      </c>
      <c r="BK625" s="158">
        <f>ROUND(I625*H625,2)</f>
        <v>0</v>
      </c>
      <c r="BL625" s="19" t="s">
        <v>189</v>
      </c>
      <c r="BM625" s="157" t="s">
        <v>2316</v>
      </c>
    </row>
    <row r="626" spans="1:47" s="2" customFormat="1" ht="12">
      <c r="A626" s="34"/>
      <c r="B626" s="35"/>
      <c r="C626" s="34"/>
      <c r="D626" s="159" t="s">
        <v>120</v>
      </c>
      <c r="E626" s="34"/>
      <c r="F626" s="160" t="s">
        <v>2315</v>
      </c>
      <c r="G626" s="34"/>
      <c r="H626" s="34"/>
      <c r="I626" s="161"/>
      <c r="J626" s="34"/>
      <c r="K626" s="34"/>
      <c r="L626" s="35"/>
      <c r="M626" s="162"/>
      <c r="N626" s="163"/>
      <c r="O626" s="55"/>
      <c r="P626" s="55"/>
      <c r="Q626" s="55"/>
      <c r="R626" s="55"/>
      <c r="S626" s="55"/>
      <c r="T626" s="56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T626" s="19" t="s">
        <v>120</v>
      </c>
      <c r="AU626" s="19" t="s">
        <v>197</v>
      </c>
    </row>
    <row r="627" spans="2:51" s="13" customFormat="1" ht="12">
      <c r="B627" s="164"/>
      <c r="D627" s="159" t="s">
        <v>191</v>
      </c>
      <c r="E627" s="165" t="s">
        <v>3</v>
      </c>
      <c r="F627" s="166" t="s">
        <v>2317</v>
      </c>
      <c r="H627" s="167">
        <v>427.016</v>
      </c>
      <c r="I627" s="168"/>
      <c r="L627" s="164"/>
      <c r="M627" s="169"/>
      <c r="N627" s="170"/>
      <c r="O627" s="170"/>
      <c r="P627" s="170"/>
      <c r="Q627" s="170"/>
      <c r="R627" s="170"/>
      <c r="S627" s="170"/>
      <c r="T627" s="171"/>
      <c r="AT627" s="165" t="s">
        <v>191</v>
      </c>
      <c r="AU627" s="165" t="s">
        <v>197</v>
      </c>
      <c r="AV627" s="13" t="s">
        <v>81</v>
      </c>
      <c r="AW627" s="13" t="s">
        <v>33</v>
      </c>
      <c r="AX627" s="13" t="s">
        <v>79</v>
      </c>
      <c r="AY627" s="165" t="s">
        <v>182</v>
      </c>
    </row>
    <row r="628" spans="1:65" s="2" customFormat="1" ht="22.8">
      <c r="A628" s="34"/>
      <c r="B628" s="145"/>
      <c r="C628" s="146" t="s">
        <v>870</v>
      </c>
      <c r="D628" s="146" t="s">
        <v>184</v>
      </c>
      <c r="E628" s="147" t="s">
        <v>2318</v>
      </c>
      <c r="F628" s="148" t="s">
        <v>2311</v>
      </c>
      <c r="G628" s="149" t="s">
        <v>233</v>
      </c>
      <c r="H628" s="150">
        <v>9821.368</v>
      </c>
      <c r="I628" s="151"/>
      <c r="J628" s="152">
        <f>ROUND(I628*H628,2)</f>
        <v>0</v>
      </c>
      <c r="K628" s="148" t="s">
        <v>188</v>
      </c>
      <c r="L628" s="35"/>
      <c r="M628" s="153" t="s">
        <v>3</v>
      </c>
      <c r="N628" s="154" t="s">
        <v>43</v>
      </c>
      <c r="O628" s="55"/>
      <c r="P628" s="155">
        <f>O628*H628</f>
        <v>0</v>
      </c>
      <c r="Q628" s="155">
        <v>0</v>
      </c>
      <c r="R628" s="155">
        <f>Q628*H628</f>
        <v>0</v>
      </c>
      <c r="S628" s="155">
        <v>0</v>
      </c>
      <c r="T628" s="156">
        <f>S628*H628</f>
        <v>0</v>
      </c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R628" s="157" t="s">
        <v>189</v>
      </c>
      <c r="AT628" s="157" t="s">
        <v>184</v>
      </c>
      <c r="AU628" s="157" t="s">
        <v>197</v>
      </c>
      <c r="AY628" s="19" t="s">
        <v>182</v>
      </c>
      <c r="BE628" s="158">
        <f>IF(N628="základní",J628,0)</f>
        <v>0</v>
      </c>
      <c r="BF628" s="158">
        <f>IF(N628="snížená",J628,0)</f>
        <v>0</v>
      </c>
      <c r="BG628" s="158">
        <f>IF(N628="zákl. přenesená",J628,0)</f>
        <v>0</v>
      </c>
      <c r="BH628" s="158">
        <f>IF(N628="sníž. přenesená",J628,0)</f>
        <v>0</v>
      </c>
      <c r="BI628" s="158">
        <f>IF(N628="nulová",J628,0)</f>
        <v>0</v>
      </c>
      <c r="BJ628" s="19" t="s">
        <v>79</v>
      </c>
      <c r="BK628" s="158">
        <f>ROUND(I628*H628,2)</f>
        <v>0</v>
      </c>
      <c r="BL628" s="19" t="s">
        <v>189</v>
      </c>
      <c r="BM628" s="157" t="s">
        <v>2319</v>
      </c>
    </row>
    <row r="629" spans="1:47" s="2" customFormat="1" ht="19.2">
      <c r="A629" s="34"/>
      <c r="B629" s="35"/>
      <c r="C629" s="34"/>
      <c r="D629" s="159" t="s">
        <v>120</v>
      </c>
      <c r="E629" s="34"/>
      <c r="F629" s="160" t="s">
        <v>2311</v>
      </c>
      <c r="G629" s="34"/>
      <c r="H629" s="34"/>
      <c r="I629" s="161"/>
      <c r="J629" s="34"/>
      <c r="K629" s="34"/>
      <c r="L629" s="35"/>
      <c r="M629" s="162"/>
      <c r="N629" s="163"/>
      <c r="O629" s="55"/>
      <c r="P629" s="55"/>
      <c r="Q629" s="55"/>
      <c r="R629" s="55"/>
      <c r="S629" s="55"/>
      <c r="T629" s="56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T629" s="19" t="s">
        <v>120</v>
      </c>
      <c r="AU629" s="19" t="s">
        <v>197</v>
      </c>
    </row>
    <row r="630" spans="2:51" s="13" customFormat="1" ht="12">
      <c r="B630" s="164"/>
      <c r="D630" s="159" t="s">
        <v>191</v>
      </c>
      <c r="E630" s="165" t="s">
        <v>3</v>
      </c>
      <c r="F630" s="166" t="s">
        <v>2320</v>
      </c>
      <c r="H630" s="167">
        <v>9821.368</v>
      </c>
      <c r="I630" s="168"/>
      <c r="L630" s="164"/>
      <c r="M630" s="169"/>
      <c r="N630" s="170"/>
      <c r="O630" s="170"/>
      <c r="P630" s="170"/>
      <c r="Q630" s="170"/>
      <c r="R630" s="170"/>
      <c r="S630" s="170"/>
      <c r="T630" s="171"/>
      <c r="AT630" s="165" t="s">
        <v>191</v>
      </c>
      <c r="AU630" s="165" t="s">
        <v>197</v>
      </c>
      <c r="AV630" s="13" t="s">
        <v>81</v>
      </c>
      <c r="AW630" s="13" t="s">
        <v>33</v>
      </c>
      <c r="AX630" s="13" t="s">
        <v>79</v>
      </c>
      <c r="AY630" s="165" t="s">
        <v>182</v>
      </c>
    </row>
    <row r="631" spans="1:65" s="2" customFormat="1" ht="22.8">
      <c r="A631" s="34"/>
      <c r="B631" s="145"/>
      <c r="C631" s="146" t="s">
        <v>875</v>
      </c>
      <c r="D631" s="146" t="s">
        <v>184</v>
      </c>
      <c r="E631" s="147" t="s">
        <v>2321</v>
      </c>
      <c r="F631" s="148" t="s">
        <v>2322</v>
      </c>
      <c r="G631" s="149" t="s">
        <v>233</v>
      </c>
      <c r="H631" s="150">
        <v>0.612</v>
      </c>
      <c r="I631" s="151"/>
      <c r="J631" s="152">
        <f>ROUND(I631*H631,2)</f>
        <v>0</v>
      </c>
      <c r="K631" s="148" t="s">
        <v>188</v>
      </c>
      <c r="L631" s="35"/>
      <c r="M631" s="153" t="s">
        <v>3</v>
      </c>
      <c r="N631" s="154" t="s">
        <v>43</v>
      </c>
      <c r="O631" s="55"/>
      <c r="P631" s="155">
        <f>O631*H631</f>
        <v>0</v>
      </c>
      <c r="Q631" s="155">
        <v>0</v>
      </c>
      <c r="R631" s="155">
        <f>Q631*H631</f>
        <v>0</v>
      </c>
      <c r="S631" s="155">
        <v>0</v>
      </c>
      <c r="T631" s="156">
        <f>S631*H631</f>
        <v>0</v>
      </c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R631" s="157" t="s">
        <v>189</v>
      </c>
      <c r="AT631" s="157" t="s">
        <v>184</v>
      </c>
      <c r="AU631" s="157" t="s">
        <v>197</v>
      </c>
      <c r="AY631" s="19" t="s">
        <v>182</v>
      </c>
      <c r="BE631" s="158">
        <f>IF(N631="základní",J631,0)</f>
        <v>0</v>
      </c>
      <c r="BF631" s="158">
        <f>IF(N631="snížená",J631,0)</f>
        <v>0</v>
      </c>
      <c r="BG631" s="158">
        <f>IF(N631="zákl. přenesená",J631,0)</f>
        <v>0</v>
      </c>
      <c r="BH631" s="158">
        <f>IF(N631="sníž. přenesená",J631,0)</f>
        <v>0</v>
      </c>
      <c r="BI631" s="158">
        <f>IF(N631="nulová",J631,0)</f>
        <v>0</v>
      </c>
      <c r="BJ631" s="19" t="s">
        <v>79</v>
      </c>
      <c r="BK631" s="158">
        <f>ROUND(I631*H631,2)</f>
        <v>0</v>
      </c>
      <c r="BL631" s="19" t="s">
        <v>189</v>
      </c>
      <c r="BM631" s="157" t="s">
        <v>2323</v>
      </c>
    </row>
    <row r="632" spans="1:47" s="2" customFormat="1" ht="19.2">
      <c r="A632" s="34"/>
      <c r="B632" s="35"/>
      <c r="C632" s="34"/>
      <c r="D632" s="159" t="s">
        <v>120</v>
      </c>
      <c r="E632" s="34"/>
      <c r="F632" s="160" t="s">
        <v>2322</v>
      </c>
      <c r="G632" s="34"/>
      <c r="H632" s="34"/>
      <c r="I632" s="161"/>
      <c r="J632" s="34"/>
      <c r="K632" s="34"/>
      <c r="L632" s="35"/>
      <c r="M632" s="162"/>
      <c r="N632" s="163"/>
      <c r="O632" s="55"/>
      <c r="P632" s="55"/>
      <c r="Q632" s="55"/>
      <c r="R632" s="55"/>
      <c r="S632" s="55"/>
      <c r="T632" s="56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T632" s="19" t="s">
        <v>120</v>
      </c>
      <c r="AU632" s="19" t="s">
        <v>197</v>
      </c>
    </row>
    <row r="633" spans="2:51" s="13" customFormat="1" ht="12">
      <c r="B633" s="164"/>
      <c r="D633" s="159" t="s">
        <v>191</v>
      </c>
      <c r="E633" s="165" t="s">
        <v>3</v>
      </c>
      <c r="F633" s="166" t="s">
        <v>2324</v>
      </c>
      <c r="H633" s="167">
        <v>0.612</v>
      </c>
      <c r="I633" s="168"/>
      <c r="L633" s="164"/>
      <c r="M633" s="169"/>
      <c r="N633" s="170"/>
      <c r="O633" s="170"/>
      <c r="P633" s="170"/>
      <c r="Q633" s="170"/>
      <c r="R633" s="170"/>
      <c r="S633" s="170"/>
      <c r="T633" s="171"/>
      <c r="AT633" s="165" t="s">
        <v>191</v>
      </c>
      <c r="AU633" s="165" t="s">
        <v>197</v>
      </c>
      <c r="AV633" s="13" t="s">
        <v>81</v>
      </c>
      <c r="AW633" s="13" t="s">
        <v>33</v>
      </c>
      <c r="AX633" s="13" t="s">
        <v>79</v>
      </c>
      <c r="AY633" s="165" t="s">
        <v>182</v>
      </c>
    </row>
    <row r="634" spans="1:65" s="2" customFormat="1" ht="22.8">
      <c r="A634" s="34"/>
      <c r="B634" s="145"/>
      <c r="C634" s="146" t="s">
        <v>880</v>
      </c>
      <c r="D634" s="146" t="s">
        <v>184</v>
      </c>
      <c r="E634" s="147" t="s">
        <v>2325</v>
      </c>
      <c r="F634" s="148" t="s">
        <v>2326</v>
      </c>
      <c r="G634" s="149" t="s">
        <v>233</v>
      </c>
      <c r="H634" s="150">
        <v>668.248</v>
      </c>
      <c r="I634" s="151"/>
      <c r="J634" s="152">
        <f>ROUND(I634*H634,2)</f>
        <v>0</v>
      </c>
      <c r="K634" s="148" t="s">
        <v>188</v>
      </c>
      <c r="L634" s="35"/>
      <c r="M634" s="153" t="s">
        <v>3</v>
      </c>
      <c r="N634" s="154" t="s">
        <v>43</v>
      </c>
      <c r="O634" s="55"/>
      <c r="P634" s="155">
        <f>O634*H634</f>
        <v>0</v>
      </c>
      <c r="Q634" s="155">
        <v>0</v>
      </c>
      <c r="R634" s="155">
        <f>Q634*H634</f>
        <v>0</v>
      </c>
      <c r="S634" s="155">
        <v>0</v>
      </c>
      <c r="T634" s="156">
        <f>S634*H634</f>
        <v>0</v>
      </c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R634" s="157" t="s">
        <v>189</v>
      </c>
      <c r="AT634" s="157" t="s">
        <v>184</v>
      </c>
      <c r="AU634" s="157" t="s">
        <v>197</v>
      </c>
      <c r="AY634" s="19" t="s">
        <v>182</v>
      </c>
      <c r="BE634" s="158">
        <f>IF(N634="základní",J634,0)</f>
        <v>0</v>
      </c>
      <c r="BF634" s="158">
        <f>IF(N634="snížená",J634,0)</f>
        <v>0</v>
      </c>
      <c r="BG634" s="158">
        <f>IF(N634="zákl. přenesená",J634,0)</f>
        <v>0</v>
      </c>
      <c r="BH634" s="158">
        <f>IF(N634="sníž. přenesená",J634,0)</f>
        <v>0</v>
      </c>
      <c r="BI634" s="158">
        <f>IF(N634="nulová",J634,0)</f>
        <v>0</v>
      </c>
      <c r="BJ634" s="19" t="s">
        <v>79</v>
      </c>
      <c r="BK634" s="158">
        <f>ROUND(I634*H634,2)</f>
        <v>0</v>
      </c>
      <c r="BL634" s="19" t="s">
        <v>189</v>
      </c>
      <c r="BM634" s="157" t="s">
        <v>2327</v>
      </c>
    </row>
    <row r="635" spans="1:47" s="2" customFormat="1" ht="19.2">
      <c r="A635" s="34"/>
      <c r="B635" s="35"/>
      <c r="C635" s="34"/>
      <c r="D635" s="159" t="s">
        <v>120</v>
      </c>
      <c r="E635" s="34"/>
      <c r="F635" s="160" t="s">
        <v>2326</v>
      </c>
      <c r="G635" s="34"/>
      <c r="H635" s="34"/>
      <c r="I635" s="161"/>
      <c r="J635" s="34"/>
      <c r="K635" s="34"/>
      <c r="L635" s="35"/>
      <c r="M635" s="162"/>
      <c r="N635" s="163"/>
      <c r="O635" s="55"/>
      <c r="P635" s="55"/>
      <c r="Q635" s="55"/>
      <c r="R635" s="55"/>
      <c r="S635" s="55"/>
      <c r="T635" s="56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T635" s="19" t="s">
        <v>120</v>
      </c>
      <c r="AU635" s="19" t="s">
        <v>197</v>
      </c>
    </row>
    <row r="636" spans="2:51" s="13" customFormat="1" ht="12">
      <c r="B636" s="164"/>
      <c r="D636" s="159" t="s">
        <v>191</v>
      </c>
      <c r="E636" s="165" t="s">
        <v>3</v>
      </c>
      <c r="F636" s="166" t="s">
        <v>2328</v>
      </c>
      <c r="H636" s="167">
        <v>668.248</v>
      </c>
      <c r="I636" s="168"/>
      <c r="L636" s="164"/>
      <c r="M636" s="169"/>
      <c r="N636" s="170"/>
      <c r="O636" s="170"/>
      <c r="P636" s="170"/>
      <c r="Q636" s="170"/>
      <c r="R636" s="170"/>
      <c r="S636" s="170"/>
      <c r="T636" s="171"/>
      <c r="AT636" s="165" t="s">
        <v>191</v>
      </c>
      <c r="AU636" s="165" t="s">
        <v>197</v>
      </c>
      <c r="AV636" s="13" t="s">
        <v>81</v>
      </c>
      <c r="AW636" s="13" t="s">
        <v>33</v>
      </c>
      <c r="AX636" s="13" t="s">
        <v>79</v>
      </c>
      <c r="AY636" s="165" t="s">
        <v>182</v>
      </c>
    </row>
    <row r="637" spans="1:65" s="2" customFormat="1" ht="22.8">
      <c r="A637" s="34"/>
      <c r="B637" s="145"/>
      <c r="C637" s="146" t="s">
        <v>885</v>
      </c>
      <c r="D637" s="146" t="s">
        <v>184</v>
      </c>
      <c r="E637" s="147" t="s">
        <v>2329</v>
      </c>
      <c r="F637" s="148" t="s">
        <v>1690</v>
      </c>
      <c r="G637" s="149" t="s">
        <v>233</v>
      </c>
      <c r="H637" s="150">
        <v>616.212</v>
      </c>
      <c r="I637" s="151"/>
      <c r="J637" s="152">
        <f>ROUND(I637*H637,2)</f>
        <v>0</v>
      </c>
      <c r="K637" s="148" t="s">
        <v>188</v>
      </c>
      <c r="L637" s="35"/>
      <c r="M637" s="153" t="s">
        <v>3</v>
      </c>
      <c r="N637" s="154" t="s">
        <v>43</v>
      </c>
      <c r="O637" s="55"/>
      <c r="P637" s="155">
        <f>O637*H637</f>
        <v>0</v>
      </c>
      <c r="Q637" s="155">
        <v>0</v>
      </c>
      <c r="R637" s="155">
        <f>Q637*H637</f>
        <v>0</v>
      </c>
      <c r="S637" s="155">
        <v>0</v>
      </c>
      <c r="T637" s="156">
        <f>S637*H637</f>
        <v>0</v>
      </c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R637" s="157" t="s">
        <v>189</v>
      </c>
      <c r="AT637" s="157" t="s">
        <v>184</v>
      </c>
      <c r="AU637" s="157" t="s">
        <v>197</v>
      </c>
      <c r="AY637" s="19" t="s">
        <v>182</v>
      </c>
      <c r="BE637" s="158">
        <f>IF(N637="základní",J637,0)</f>
        <v>0</v>
      </c>
      <c r="BF637" s="158">
        <f>IF(N637="snížená",J637,0)</f>
        <v>0</v>
      </c>
      <c r="BG637" s="158">
        <f>IF(N637="zákl. přenesená",J637,0)</f>
        <v>0</v>
      </c>
      <c r="BH637" s="158">
        <f>IF(N637="sníž. přenesená",J637,0)</f>
        <v>0</v>
      </c>
      <c r="BI637" s="158">
        <f>IF(N637="nulová",J637,0)</f>
        <v>0</v>
      </c>
      <c r="BJ637" s="19" t="s">
        <v>79</v>
      </c>
      <c r="BK637" s="158">
        <f>ROUND(I637*H637,2)</f>
        <v>0</v>
      </c>
      <c r="BL637" s="19" t="s">
        <v>189</v>
      </c>
      <c r="BM637" s="157" t="s">
        <v>2330</v>
      </c>
    </row>
    <row r="638" spans="1:47" s="2" customFormat="1" ht="19.2">
      <c r="A638" s="34"/>
      <c r="B638" s="35"/>
      <c r="C638" s="34"/>
      <c r="D638" s="159" t="s">
        <v>120</v>
      </c>
      <c r="E638" s="34"/>
      <c r="F638" s="160" t="s">
        <v>1690</v>
      </c>
      <c r="G638" s="34"/>
      <c r="H638" s="34"/>
      <c r="I638" s="161"/>
      <c r="J638" s="34"/>
      <c r="K638" s="34"/>
      <c r="L638" s="35"/>
      <c r="M638" s="162"/>
      <c r="N638" s="163"/>
      <c r="O638" s="55"/>
      <c r="P638" s="55"/>
      <c r="Q638" s="55"/>
      <c r="R638" s="55"/>
      <c r="S638" s="55"/>
      <c r="T638" s="56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T638" s="19" t="s">
        <v>120</v>
      </c>
      <c r="AU638" s="19" t="s">
        <v>197</v>
      </c>
    </row>
    <row r="639" spans="2:51" s="13" customFormat="1" ht="12">
      <c r="B639" s="164"/>
      <c r="D639" s="159" t="s">
        <v>191</v>
      </c>
      <c r="E639" s="165" t="s">
        <v>3</v>
      </c>
      <c r="F639" s="166" t="s">
        <v>2331</v>
      </c>
      <c r="H639" s="167">
        <v>616.212</v>
      </c>
      <c r="I639" s="168"/>
      <c r="L639" s="164"/>
      <c r="M639" s="169"/>
      <c r="N639" s="170"/>
      <c r="O639" s="170"/>
      <c r="P639" s="170"/>
      <c r="Q639" s="170"/>
      <c r="R639" s="170"/>
      <c r="S639" s="170"/>
      <c r="T639" s="171"/>
      <c r="AT639" s="165" t="s">
        <v>191</v>
      </c>
      <c r="AU639" s="165" t="s">
        <v>197</v>
      </c>
      <c r="AV639" s="13" t="s">
        <v>81</v>
      </c>
      <c r="AW639" s="13" t="s">
        <v>33</v>
      </c>
      <c r="AX639" s="13" t="s">
        <v>79</v>
      </c>
      <c r="AY639" s="165" t="s">
        <v>182</v>
      </c>
    </row>
    <row r="640" spans="2:63" s="12" customFormat="1" ht="20.85" customHeight="1">
      <c r="B640" s="132"/>
      <c r="D640" s="133" t="s">
        <v>71</v>
      </c>
      <c r="E640" s="143" t="s">
        <v>632</v>
      </c>
      <c r="F640" s="143" t="s">
        <v>633</v>
      </c>
      <c r="I640" s="135"/>
      <c r="J640" s="144">
        <f>BK640</f>
        <v>0</v>
      </c>
      <c r="L640" s="132"/>
      <c r="M640" s="137"/>
      <c r="N640" s="138"/>
      <c r="O640" s="138"/>
      <c r="P640" s="139">
        <f>SUM(P641:P642)</f>
        <v>0</v>
      </c>
      <c r="Q640" s="138"/>
      <c r="R640" s="139">
        <f>SUM(R641:R642)</f>
        <v>0</v>
      </c>
      <c r="S640" s="138"/>
      <c r="T640" s="140">
        <f>SUM(T641:T642)</f>
        <v>0</v>
      </c>
      <c r="AR640" s="133" t="s">
        <v>79</v>
      </c>
      <c r="AT640" s="141" t="s">
        <v>71</v>
      </c>
      <c r="AU640" s="141" t="s">
        <v>81</v>
      </c>
      <c r="AY640" s="133" t="s">
        <v>182</v>
      </c>
      <c r="BK640" s="142">
        <f>SUM(BK641:BK642)</f>
        <v>0</v>
      </c>
    </row>
    <row r="641" spans="1:65" s="2" customFormat="1" ht="22.8">
      <c r="A641" s="34"/>
      <c r="B641" s="145"/>
      <c r="C641" s="146" t="s">
        <v>890</v>
      </c>
      <c r="D641" s="146" t="s">
        <v>184</v>
      </c>
      <c r="E641" s="147" t="s">
        <v>1456</v>
      </c>
      <c r="F641" s="148" t="s">
        <v>1457</v>
      </c>
      <c r="G641" s="149" t="s">
        <v>233</v>
      </c>
      <c r="H641" s="298">
        <v>312.901</v>
      </c>
      <c r="I641" s="151"/>
      <c r="J641" s="152">
        <f>ROUND(I641*H641,2)</f>
        <v>0</v>
      </c>
      <c r="K641" s="148" t="s">
        <v>188</v>
      </c>
      <c r="L641" s="35"/>
      <c r="M641" s="153" t="s">
        <v>3</v>
      </c>
      <c r="N641" s="154" t="s">
        <v>43</v>
      </c>
      <c r="O641" s="55"/>
      <c r="P641" s="155">
        <f>O641*H641</f>
        <v>0</v>
      </c>
      <c r="Q641" s="155">
        <v>0</v>
      </c>
      <c r="R641" s="155">
        <f>Q641*H641</f>
        <v>0</v>
      </c>
      <c r="S641" s="155">
        <v>0</v>
      </c>
      <c r="T641" s="156">
        <f>S641*H641</f>
        <v>0</v>
      </c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R641" s="157" t="s">
        <v>189</v>
      </c>
      <c r="AT641" s="157" t="s">
        <v>184</v>
      </c>
      <c r="AU641" s="157" t="s">
        <v>197</v>
      </c>
      <c r="AY641" s="19" t="s">
        <v>182</v>
      </c>
      <c r="BE641" s="158">
        <f>IF(N641="základní",J641,0)</f>
        <v>0</v>
      </c>
      <c r="BF641" s="158">
        <f>IF(N641="snížená",J641,0)</f>
        <v>0</v>
      </c>
      <c r="BG641" s="158">
        <f>IF(N641="zákl. přenesená",J641,0)</f>
        <v>0</v>
      </c>
      <c r="BH641" s="158">
        <f>IF(N641="sníž. přenesená",J641,0)</f>
        <v>0</v>
      </c>
      <c r="BI641" s="158">
        <f>IF(N641="nulová",J641,0)</f>
        <v>0</v>
      </c>
      <c r="BJ641" s="19" t="s">
        <v>79</v>
      </c>
      <c r="BK641" s="158">
        <f>ROUND(I641*H641,2)</f>
        <v>0</v>
      </c>
      <c r="BL641" s="19" t="s">
        <v>189</v>
      </c>
      <c r="BM641" s="157" t="s">
        <v>2332</v>
      </c>
    </row>
    <row r="642" spans="1:47" s="2" customFormat="1" ht="19.2">
      <c r="A642" s="34"/>
      <c r="B642" s="35"/>
      <c r="C642" s="34"/>
      <c r="D642" s="159" t="s">
        <v>120</v>
      </c>
      <c r="E642" s="34"/>
      <c r="F642" s="160" t="s">
        <v>1457</v>
      </c>
      <c r="G642" s="34"/>
      <c r="H642" s="34"/>
      <c r="I642" s="161"/>
      <c r="J642" s="34"/>
      <c r="K642" s="34"/>
      <c r="L642" s="35"/>
      <c r="M642" s="162"/>
      <c r="N642" s="163"/>
      <c r="O642" s="55"/>
      <c r="P642" s="55"/>
      <c r="Q642" s="55"/>
      <c r="R642" s="55"/>
      <c r="S642" s="55"/>
      <c r="T642" s="56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T642" s="19" t="s">
        <v>120</v>
      </c>
      <c r="AU642" s="19" t="s">
        <v>197</v>
      </c>
    </row>
    <row r="643" spans="2:63" s="12" customFormat="1" ht="22.95" customHeight="1">
      <c r="B643" s="132"/>
      <c r="C643" s="319"/>
      <c r="D643" s="320" t="s">
        <v>71</v>
      </c>
      <c r="E643" s="321" t="s">
        <v>2333</v>
      </c>
      <c r="F643" s="321" t="s">
        <v>2334</v>
      </c>
      <c r="G643" s="319"/>
      <c r="H643" s="319"/>
      <c r="I643" s="135"/>
      <c r="J643" s="144">
        <f>BK643</f>
        <v>0</v>
      </c>
      <c r="L643" s="132"/>
      <c r="M643" s="137"/>
      <c r="N643" s="138"/>
      <c r="O643" s="138"/>
      <c r="P643" s="139">
        <f>P644+P734+P743+P748+P778+P795+P821+P840</f>
        <v>0</v>
      </c>
      <c r="Q643" s="138"/>
      <c r="R643" s="139">
        <f>R644+R734+R743+R748+R778+R795+R821+R840</f>
        <v>2.47649508</v>
      </c>
      <c r="S643" s="138"/>
      <c r="T643" s="140">
        <f>T644+T734+T743+T748+T778+T795+T821+T840</f>
        <v>292.167795</v>
      </c>
      <c r="AR643" s="133" t="s">
        <v>79</v>
      </c>
      <c r="AT643" s="141" t="s">
        <v>71</v>
      </c>
      <c r="AU643" s="141" t="s">
        <v>79</v>
      </c>
      <c r="AY643" s="133" t="s">
        <v>182</v>
      </c>
      <c r="BK643" s="142">
        <f>BK644+BK734+BK743+BK748+BK778+BK795+BK821+BK840</f>
        <v>0</v>
      </c>
    </row>
    <row r="644" spans="2:63" s="12" customFormat="1" ht="20.85" customHeight="1">
      <c r="B644" s="132"/>
      <c r="C644" s="319"/>
      <c r="D644" s="320" t="s">
        <v>71</v>
      </c>
      <c r="E644" s="321" t="s">
        <v>79</v>
      </c>
      <c r="F644" s="321" t="s">
        <v>183</v>
      </c>
      <c r="G644" s="319"/>
      <c r="H644" s="319"/>
      <c r="I644" s="135"/>
      <c r="J644" s="144">
        <f>BK644</f>
        <v>0</v>
      </c>
      <c r="L644" s="132"/>
      <c r="M644" s="137"/>
      <c r="N644" s="138"/>
      <c r="O644" s="138"/>
      <c r="P644" s="139">
        <f>SUM(P645:P733)</f>
        <v>0</v>
      </c>
      <c r="Q644" s="138"/>
      <c r="R644" s="139">
        <f>SUM(R645:R733)</f>
        <v>0.9457288799999999</v>
      </c>
      <c r="S644" s="138"/>
      <c r="T644" s="140">
        <f>SUM(T645:T733)</f>
        <v>292.167795</v>
      </c>
      <c r="AR644" s="133" t="s">
        <v>79</v>
      </c>
      <c r="AT644" s="141" t="s">
        <v>71</v>
      </c>
      <c r="AU644" s="141" t="s">
        <v>81</v>
      </c>
      <c r="AY644" s="133" t="s">
        <v>182</v>
      </c>
      <c r="BK644" s="142">
        <f>SUM(BK645:BK733)</f>
        <v>0</v>
      </c>
    </row>
    <row r="645" spans="1:65" s="2" customFormat="1" ht="34.2">
      <c r="A645" s="34"/>
      <c r="B645" s="145"/>
      <c r="C645" s="300" t="s">
        <v>895</v>
      </c>
      <c r="D645" s="300" t="s">
        <v>184</v>
      </c>
      <c r="E645" s="301" t="s">
        <v>1827</v>
      </c>
      <c r="F645" s="302" t="s">
        <v>1828</v>
      </c>
      <c r="G645" s="303" t="s">
        <v>113</v>
      </c>
      <c r="H645" s="298">
        <v>199.782</v>
      </c>
      <c r="I645" s="151"/>
      <c r="J645" s="152">
        <f>ROUND(I645*H645,2)</f>
        <v>0</v>
      </c>
      <c r="K645" s="148" t="s">
        <v>188</v>
      </c>
      <c r="L645" s="35"/>
      <c r="M645" s="153" t="s">
        <v>3</v>
      </c>
      <c r="N645" s="154" t="s">
        <v>43</v>
      </c>
      <c r="O645" s="55"/>
      <c r="P645" s="155">
        <f>O645*H645</f>
        <v>0</v>
      </c>
      <c r="Q645" s="155">
        <v>0</v>
      </c>
      <c r="R645" s="155">
        <f>Q645*H645</f>
        <v>0</v>
      </c>
      <c r="S645" s="155">
        <v>0.75</v>
      </c>
      <c r="T645" s="156">
        <f>S645*H645</f>
        <v>149.8365</v>
      </c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R645" s="157" t="s">
        <v>189</v>
      </c>
      <c r="AT645" s="157" t="s">
        <v>184</v>
      </c>
      <c r="AU645" s="157" t="s">
        <v>197</v>
      </c>
      <c r="AY645" s="19" t="s">
        <v>182</v>
      </c>
      <c r="BE645" s="158">
        <f>IF(N645="základní",J645,0)</f>
        <v>0</v>
      </c>
      <c r="BF645" s="158">
        <f>IF(N645="snížená",J645,0)</f>
        <v>0</v>
      </c>
      <c r="BG645" s="158">
        <f>IF(N645="zákl. přenesená",J645,0)</f>
        <v>0</v>
      </c>
      <c r="BH645" s="158">
        <f>IF(N645="sníž. přenesená",J645,0)</f>
        <v>0</v>
      </c>
      <c r="BI645" s="158">
        <f>IF(N645="nulová",J645,0)</f>
        <v>0</v>
      </c>
      <c r="BJ645" s="19" t="s">
        <v>79</v>
      </c>
      <c r="BK645" s="158">
        <f>ROUND(I645*H645,2)</f>
        <v>0</v>
      </c>
      <c r="BL645" s="19" t="s">
        <v>189</v>
      </c>
      <c r="BM645" s="157" t="s">
        <v>2335</v>
      </c>
    </row>
    <row r="646" spans="1:47" s="2" customFormat="1" ht="19.2">
      <c r="A646" s="34"/>
      <c r="B646" s="35"/>
      <c r="C646" s="304"/>
      <c r="D646" s="305" t="s">
        <v>120</v>
      </c>
      <c r="E646" s="304"/>
      <c r="F646" s="306" t="s">
        <v>1828</v>
      </c>
      <c r="G646" s="304"/>
      <c r="H646" s="304"/>
      <c r="I646" s="161"/>
      <c r="J646" s="34"/>
      <c r="K646" s="34"/>
      <c r="L646" s="35"/>
      <c r="M646" s="162"/>
      <c r="N646" s="163"/>
      <c r="O646" s="55"/>
      <c r="P646" s="55"/>
      <c r="Q646" s="55"/>
      <c r="R646" s="55"/>
      <c r="S646" s="55"/>
      <c r="T646" s="56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T646" s="19" t="s">
        <v>120</v>
      </c>
      <c r="AU646" s="19" t="s">
        <v>197</v>
      </c>
    </row>
    <row r="647" spans="2:51" s="13" customFormat="1" ht="12">
      <c r="B647" s="164"/>
      <c r="C647" s="307"/>
      <c r="D647" s="305" t="s">
        <v>191</v>
      </c>
      <c r="E647" s="308" t="s">
        <v>3</v>
      </c>
      <c r="F647" s="309" t="s">
        <v>2336</v>
      </c>
      <c r="G647" s="307"/>
      <c r="H647" s="310">
        <v>199.782</v>
      </c>
      <c r="I647" s="168"/>
      <c r="L647" s="164"/>
      <c r="M647" s="169"/>
      <c r="N647" s="170"/>
      <c r="O647" s="170"/>
      <c r="P647" s="170"/>
      <c r="Q647" s="170"/>
      <c r="R647" s="170"/>
      <c r="S647" s="170"/>
      <c r="T647" s="171"/>
      <c r="AT647" s="165" t="s">
        <v>191</v>
      </c>
      <c r="AU647" s="165" t="s">
        <v>197</v>
      </c>
      <c r="AV647" s="13" t="s">
        <v>81</v>
      </c>
      <c r="AW647" s="13" t="s">
        <v>33</v>
      </c>
      <c r="AX647" s="13" t="s">
        <v>79</v>
      </c>
      <c r="AY647" s="165" t="s">
        <v>182</v>
      </c>
    </row>
    <row r="648" spans="1:65" s="2" customFormat="1" ht="33" customHeight="1">
      <c r="A648" s="34"/>
      <c r="B648" s="145"/>
      <c r="C648" s="300" t="s">
        <v>900</v>
      </c>
      <c r="D648" s="300" t="s">
        <v>184</v>
      </c>
      <c r="E648" s="301" t="s">
        <v>1831</v>
      </c>
      <c r="F648" s="302" t="s">
        <v>1832</v>
      </c>
      <c r="G648" s="303" t="s">
        <v>113</v>
      </c>
      <c r="H648" s="298">
        <v>526.289</v>
      </c>
      <c r="I648" s="151"/>
      <c r="J648" s="152">
        <f>ROUND(I648*H648,2)</f>
        <v>0</v>
      </c>
      <c r="K648" s="148" t="s">
        <v>188</v>
      </c>
      <c r="L648" s="35"/>
      <c r="M648" s="153" t="s">
        <v>3</v>
      </c>
      <c r="N648" s="154" t="s">
        <v>43</v>
      </c>
      <c r="O648" s="55"/>
      <c r="P648" s="155">
        <f>O648*H648</f>
        <v>0</v>
      </c>
      <c r="Q648" s="155">
        <v>0</v>
      </c>
      <c r="R648" s="155">
        <f>Q648*H648</f>
        <v>0</v>
      </c>
      <c r="S648" s="155">
        <v>0.22</v>
      </c>
      <c r="T648" s="156">
        <f>S648*H648</f>
        <v>115.78358</v>
      </c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R648" s="157" t="s">
        <v>189</v>
      </c>
      <c r="AT648" s="157" t="s">
        <v>184</v>
      </c>
      <c r="AU648" s="157" t="s">
        <v>197</v>
      </c>
      <c r="AY648" s="19" t="s">
        <v>182</v>
      </c>
      <c r="BE648" s="158">
        <f>IF(N648="základní",J648,0)</f>
        <v>0</v>
      </c>
      <c r="BF648" s="158">
        <f>IF(N648="snížená",J648,0)</f>
        <v>0</v>
      </c>
      <c r="BG648" s="158">
        <f>IF(N648="zákl. přenesená",J648,0)</f>
        <v>0</v>
      </c>
      <c r="BH648" s="158">
        <f>IF(N648="sníž. přenesená",J648,0)</f>
        <v>0</v>
      </c>
      <c r="BI648" s="158">
        <f>IF(N648="nulová",J648,0)</f>
        <v>0</v>
      </c>
      <c r="BJ648" s="19" t="s">
        <v>79</v>
      </c>
      <c r="BK648" s="158">
        <f>ROUND(I648*H648,2)</f>
        <v>0</v>
      </c>
      <c r="BL648" s="19" t="s">
        <v>189</v>
      </c>
      <c r="BM648" s="157" t="s">
        <v>2337</v>
      </c>
    </row>
    <row r="649" spans="1:47" s="2" customFormat="1" ht="19.2">
      <c r="A649" s="34"/>
      <c r="B649" s="35"/>
      <c r="C649" s="304"/>
      <c r="D649" s="305" t="s">
        <v>120</v>
      </c>
      <c r="E649" s="304"/>
      <c r="F649" s="306" t="s">
        <v>1832</v>
      </c>
      <c r="G649" s="304"/>
      <c r="H649" s="304"/>
      <c r="I649" s="161"/>
      <c r="J649" s="34"/>
      <c r="K649" s="34"/>
      <c r="L649" s="35"/>
      <c r="M649" s="162"/>
      <c r="N649" s="163"/>
      <c r="O649" s="55"/>
      <c r="P649" s="55"/>
      <c r="Q649" s="55"/>
      <c r="R649" s="55"/>
      <c r="S649" s="55"/>
      <c r="T649" s="56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T649" s="19" t="s">
        <v>120</v>
      </c>
      <c r="AU649" s="19" t="s">
        <v>197</v>
      </c>
    </row>
    <row r="650" spans="2:51" s="13" customFormat="1" ht="12">
      <c r="B650" s="164"/>
      <c r="C650" s="307"/>
      <c r="D650" s="305" t="s">
        <v>191</v>
      </c>
      <c r="E650" s="308" t="s">
        <v>3</v>
      </c>
      <c r="F650" s="309" t="s">
        <v>2338</v>
      </c>
      <c r="G650" s="307"/>
      <c r="H650" s="310">
        <v>290.592</v>
      </c>
      <c r="I650" s="168"/>
      <c r="L650" s="164"/>
      <c r="M650" s="169"/>
      <c r="N650" s="170"/>
      <c r="O650" s="170"/>
      <c r="P650" s="170"/>
      <c r="Q650" s="170"/>
      <c r="R650" s="170"/>
      <c r="S650" s="170"/>
      <c r="T650" s="171"/>
      <c r="AT650" s="165" t="s">
        <v>191</v>
      </c>
      <c r="AU650" s="165" t="s">
        <v>197</v>
      </c>
      <c r="AV650" s="13" t="s">
        <v>81</v>
      </c>
      <c r="AW650" s="13" t="s">
        <v>33</v>
      </c>
      <c r="AX650" s="13" t="s">
        <v>72</v>
      </c>
      <c r="AY650" s="165" t="s">
        <v>182</v>
      </c>
    </row>
    <row r="651" spans="2:51" s="13" customFormat="1" ht="12">
      <c r="B651" s="164"/>
      <c r="C651" s="307"/>
      <c r="D651" s="305" t="s">
        <v>191</v>
      </c>
      <c r="E651" s="308" t="s">
        <v>3</v>
      </c>
      <c r="F651" s="309" t="s">
        <v>2336</v>
      </c>
      <c r="G651" s="307"/>
      <c r="H651" s="310">
        <v>199.782</v>
      </c>
      <c r="I651" s="168"/>
      <c r="L651" s="164"/>
      <c r="M651" s="169"/>
      <c r="N651" s="170"/>
      <c r="O651" s="170"/>
      <c r="P651" s="170"/>
      <c r="Q651" s="170"/>
      <c r="R651" s="170"/>
      <c r="S651" s="170"/>
      <c r="T651" s="171"/>
      <c r="AT651" s="165" t="s">
        <v>191</v>
      </c>
      <c r="AU651" s="165" t="s">
        <v>197</v>
      </c>
      <c r="AV651" s="13" t="s">
        <v>81</v>
      </c>
      <c r="AW651" s="13" t="s">
        <v>33</v>
      </c>
      <c r="AX651" s="13" t="s">
        <v>72</v>
      </c>
      <c r="AY651" s="165" t="s">
        <v>182</v>
      </c>
    </row>
    <row r="652" spans="2:51" s="13" customFormat="1" ht="12">
      <c r="B652" s="164"/>
      <c r="C652" s="307"/>
      <c r="D652" s="305" t="s">
        <v>191</v>
      </c>
      <c r="E652" s="308" t="s">
        <v>3</v>
      </c>
      <c r="F652" s="309" t="s">
        <v>2339</v>
      </c>
      <c r="G652" s="307"/>
      <c r="H652" s="310">
        <v>35.915</v>
      </c>
      <c r="I652" s="168"/>
      <c r="L652" s="164"/>
      <c r="M652" s="169"/>
      <c r="N652" s="170"/>
      <c r="O652" s="170"/>
      <c r="P652" s="170"/>
      <c r="Q652" s="170"/>
      <c r="R652" s="170"/>
      <c r="S652" s="170"/>
      <c r="T652" s="171"/>
      <c r="AT652" s="165" t="s">
        <v>191</v>
      </c>
      <c r="AU652" s="165" t="s">
        <v>197</v>
      </c>
      <c r="AV652" s="13" t="s">
        <v>81</v>
      </c>
      <c r="AW652" s="13" t="s">
        <v>33</v>
      </c>
      <c r="AX652" s="13" t="s">
        <v>72</v>
      </c>
      <c r="AY652" s="165" t="s">
        <v>182</v>
      </c>
    </row>
    <row r="653" spans="2:51" s="14" customFormat="1" ht="12">
      <c r="B653" s="172"/>
      <c r="C653" s="311"/>
      <c r="D653" s="305" t="s">
        <v>191</v>
      </c>
      <c r="E653" s="312" t="s">
        <v>3</v>
      </c>
      <c r="F653" s="313" t="s">
        <v>211</v>
      </c>
      <c r="G653" s="311"/>
      <c r="H653" s="314">
        <v>526.289</v>
      </c>
      <c r="I653" s="176"/>
      <c r="L653" s="172"/>
      <c r="M653" s="177"/>
      <c r="N653" s="178"/>
      <c r="O653" s="178"/>
      <c r="P653" s="178"/>
      <c r="Q653" s="178"/>
      <c r="R653" s="178"/>
      <c r="S653" s="178"/>
      <c r="T653" s="179"/>
      <c r="AT653" s="173" t="s">
        <v>191</v>
      </c>
      <c r="AU653" s="173" t="s">
        <v>197</v>
      </c>
      <c r="AV653" s="14" t="s">
        <v>189</v>
      </c>
      <c r="AW653" s="14" t="s">
        <v>33</v>
      </c>
      <c r="AX653" s="14" t="s">
        <v>79</v>
      </c>
      <c r="AY653" s="173" t="s">
        <v>182</v>
      </c>
    </row>
    <row r="654" spans="1:65" s="2" customFormat="1" ht="34.2">
      <c r="A654" s="34"/>
      <c r="B654" s="145"/>
      <c r="C654" s="300" t="s">
        <v>905</v>
      </c>
      <c r="D654" s="300" t="s">
        <v>184</v>
      </c>
      <c r="E654" s="301" t="s">
        <v>1843</v>
      </c>
      <c r="F654" s="302" t="s">
        <v>1844</v>
      </c>
      <c r="G654" s="303" t="s">
        <v>113</v>
      </c>
      <c r="H654" s="298">
        <v>35.915</v>
      </c>
      <c r="I654" s="151"/>
      <c r="J654" s="152">
        <f>ROUND(I654*H654,2)</f>
        <v>0</v>
      </c>
      <c r="K654" s="148" t="s">
        <v>188</v>
      </c>
      <c r="L654" s="35"/>
      <c r="M654" s="153" t="s">
        <v>3</v>
      </c>
      <c r="N654" s="154" t="s">
        <v>43</v>
      </c>
      <c r="O654" s="55"/>
      <c r="P654" s="155">
        <f>O654*H654</f>
        <v>0</v>
      </c>
      <c r="Q654" s="155">
        <v>0</v>
      </c>
      <c r="R654" s="155">
        <f>Q654*H654</f>
        <v>0</v>
      </c>
      <c r="S654" s="155">
        <v>0.58</v>
      </c>
      <c r="T654" s="156">
        <f>S654*H654</f>
        <v>20.830699999999997</v>
      </c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R654" s="157" t="s">
        <v>189</v>
      </c>
      <c r="AT654" s="157" t="s">
        <v>184</v>
      </c>
      <c r="AU654" s="157" t="s">
        <v>197</v>
      </c>
      <c r="AY654" s="19" t="s">
        <v>182</v>
      </c>
      <c r="BE654" s="158">
        <f>IF(N654="základní",J654,0)</f>
        <v>0</v>
      </c>
      <c r="BF654" s="158">
        <f>IF(N654="snížená",J654,0)</f>
        <v>0</v>
      </c>
      <c r="BG654" s="158">
        <f>IF(N654="zákl. přenesená",J654,0)</f>
        <v>0</v>
      </c>
      <c r="BH654" s="158">
        <f>IF(N654="sníž. přenesená",J654,0)</f>
        <v>0</v>
      </c>
      <c r="BI654" s="158">
        <f>IF(N654="nulová",J654,0)</f>
        <v>0</v>
      </c>
      <c r="BJ654" s="19" t="s">
        <v>79</v>
      </c>
      <c r="BK654" s="158">
        <f>ROUND(I654*H654,2)</f>
        <v>0</v>
      </c>
      <c r="BL654" s="19" t="s">
        <v>189</v>
      </c>
      <c r="BM654" s="157" t="s">
        <v>2340</v>
      </c>
    </row>
    <row r="655" spans="1:47" s="2" customFormat="1" ht="19.2">
      <c r="A655" s="34"/>
      <c r="B655" s="35"/>
      <c r="C655" s="304"/>
      <c r="D655" s="305" t="s">
        <v>120</v>
      </c>
      <c r="E655" s="304"/>
      <c r="F655" s="306" t="s">
        <v>1844</v>
      </c>
      <c r="G655" s="304"/>
      <c r="H655" s="304"/>
      <c r="I655" s="161"/>
      <c r="J655" s="34"/>
      <c r="K655" s="34"/>
      <c r="L655" s="35"/>
      <c r="M655" s="162"/>
      <c r="N655" s="163"/>
      <c r="O655" s="55"/>
      <c r="P655" s="55"/>
      <c r="Q655" s="55"/>
      <c r="R655" s="55"/>
      <c r="S655" s="55"/>
      <c r="T655" s="56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T655" s="19" t="s">
        <v>120</v>
      </c>
      <c r="AU655" s="19" t="s">
        <v>197</v>
      </c>
    </row>
    <row r="656" spans="2:51" s="13" customFormat="1" ht="12">
      <c r="B656" s="164"/>
      <c r="C656" s="307"/>
      <c r="D656" s="305" t="s">
        <v>191</v>
      </c>
      <c r="E656" s="308" t="s">
        <v>3</v>
      </c>
      <c r="F656" s="309" t="s">
        <v>2339</v>
      </c>
      <c r="G656" s="307"/>
      <c r="H656" s="310">
        <v>35.915</v>
      </c>
      <c r="I656" s="168"/>
      <c r="L656" s="164"/>
      <c r="M656" s="169"/>
      <c r="N656" s="170"/>
      <c r="O656" s="170"/>
      <c r="P656" s="170"/>
      <c r="Q656" s="170"/>
      <c r="R656" s="170"/>
      <c r="S656" s="170"/>
      <c r="T656" s="171"/>
      <c r="AT656" s="165" t="s">
        <v>191</v>
      </c>
      <c r="AU656" s="165" t="s">
        <v>197</v>
      </c>
      <c r="AV656" s="13" t="s">
        <v>81</v>
      </c>
      <c r="AW656" s="13" t="s">
        <v>33</v>
      </c>
      <c r="AX656" s="13" t="s">
        <v>79</v>
      </c>
      <c r="AY656" s="165" t="s">
        <v>182</v>
      </c>
    </row>
    <row r="657" spans="1:65" s="2" customFormat="1" ht="22.8">
      <c r="A657" s="34"/>
      <c r="B657" s="145"/>
      <c r="C657" s="300" t="s">
        <v>910</v>
      </c>
      <c r="D657" s="300" t="s">
        <v>184</v>
      </c>
      <c r="E657" s="301" t="s">
        <v>1846</v>
      </c>
      <c r="F657" s="302" t="s">
        <v>1847</v>
      </c>
      <c r="G657" s="303" t="s">
        <v>113</v>
      </c>
      <c r="H657" s="298">
        <v>55.505</v>
      </c>
      <c r="I657" s="151"/>
      <c r="J657" s="152">
        <f>ROUND(I657*H657,2)</f>
        <v>0</v>
      </c>
      <c r="K657" s="148" t="s">
        <v>188</v>
      </c>
      <c r="L657" s="35"/>
      <c r="M657" s="153" t="s">
        <v>3</v>
      </c>
      <c r="N657" s="154" t="s">
        <v>43</v>
      </c>
      <c r="O657" s="55"/>
      <c r="P657" s="155">
        <f>O657*H657</f>
        <v>0</v>
      </c>
      <c r="Q657" s="155">
        <v>6E-05</v>
      </c>
      <c r="R657" s="155">
        <f>Q657*H657</f>
        <v>0.0033303000000000004</v>
      </c>
      <c r="S657" s="155">
        <v>0.103</v>
      </c>
      <c r="T657" s="156">
        <f>S657*H657</f>
        <v>5.717015</v>
      </c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R657" s="157" t="s">
        <v>189</v>
      </c>
      <c r="AT657" s="157" t="s">
        <v>184</v>
      </c>
      <c r="AU657" s="157" t="s">
        <v>197</v>
      </c>
      <c r="AY657" s="19" t="s">
        <v>182</v>
      </c>
      <c r="BE657" s="158">
        <f>IF(N657="základní",J657,0)</f>
        <v>0</v>
      </c>
      <c r="BF657" s="158">
        <f>IF(N657="snížená",J657,0)</f>
        <v>0</v>
      </c>
      <c r="BG657" s="158">
        <f>IF(N657="zákl. přenesená",J657,0)</f>
        <v>0</v>
      </c>
      <c r="BH657" s="158">
        <f>IF(N657="sníž. přenesená",J657,0)</f>
        <v>0</v>
      </c>
      <c r="BI657" s="158">
        <f>IF(N657="nulová",J657,0)</f>
        <v>0</v>
      </c>
      <c r="BJ657" s="19" t="s">
        <v>79</v>
      </c>
      <c r="BK657" s="158">
        <f>ROUND(I657*H657,2)</f>
        <v>0</v>
      </c>
      <c r="BL657" s="19" t="s">
        <v>189</v>
      </c>
      <c r="BM657" s="157" t="s">
        <v>2341</v>
      </c>
    </row>
    <row r="658" spans="1:47" s="2" customFormat="1" ht="19.2">
      <c r="A658" s="34"/>
      <c r="B658" s="35"/>
      <c r="C658" s="304"/>
      <c r="D658" s="305" t="s">
        <v>120</v>
      </c>
      <c r="E658" s="304"/>
      <c r="F658" s="306" t="s">
        <v>1847</v>
      </c>
      <c r="G658" s="304"/>
      <c r="H658" s="304"/>
      <c r="I658" s="161"/>
      <c r="J658" s="34"/>
      <c r="K658" s="34"/>
      <c r="L658" s="35"/>
      <c r="M658" s="162"/>
      <c r="N658" s="163"/>
      <c r="O658" s="55"/>
      <c r="P658" s="55"/>
      <c r="Q658" s="55"/>
      <c r="R658" s="55"/>
      <c r="S658" s="55"/>
      <c r="T658" s="56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T658" s="19" t="s">
        <v>120</v>
      </c>
      <c r="AU658" s="19" t="s">
        <v>197</v>
      </c>
    </row>
    <row r="659" spans="2:51" s="13" customFormat="1" ht="12">
      <c r="B659" s="164"/>
      <c r="C659" s="307"/>
      <c r="D659" s="305" t="s">
        <v>191</v>
      </c>
      <c r="E659" s="308" t="s">
        <v>3</v>
      </c>
      <c r="F659" s="309" t="s">
        <v>2342</v>
      </c>
      <c r="G659" s="307"/>
      <c r="H659" s="310">
        <v>55.505</v>
      </c>
      <c r="I659" s="168"/>
      <c r="L659" s="164"/>
      <c r="M659" s="169"/>
      <c r="N659" s="170"/>
      <c r="O659" s="170"/>
      <c r="P659" s="170"/>
      <c r="Q659" s="170"/>
      <c r="R659" s="170"/>
      <c r="S659" s="170"/>
      <c r="T659" s="171"/>
      <c r="AT659" s="165" t="s">
        <v>191</v>
      </c>
      <c r="AU659" s="165" t="s">
        <v>197</v>
      </c>
      <c r="AV659" s="13" t="s">
        <v>81</v>
      </c>
      <c r="AW659" s="13" t="s">
        <v>33</v>
      </c>
      <c r="AX659" s="13" t="s">
        <v>72</v>
      </c>
      <c r="AY659" s="165" t="s">
        <v>182</v>
      </c>
    </row>
    <row r="660" spans="2:51" s="14" customFormat="1" ht="12">
      <c r="B660" s="172"/>
      <c r="C660" s="311"/>
      <c r="D660" s="305" t="s">
        <v>191</v>
      </c>
      <c r="E660" s="312" t="s">
        <v>3</v>
      </c>
      <c r="F660" s="313" t="s">
        <v>211</v>
      </c>
      <c r="G660" s="311"/>
      <c r="H660" s="314">
        <v>55.505</v>
      </c>
      <c r="I660" s="176"/>
      <c r="L660" s="172"/>
      <c r="M660" s="177"/>
      <c r="N660" s="178"/>
      <c r="O660" s="178"/>
      <c r="P660" s="178"/>
      <c r="Q660" s="178"/>
      <c r="R660" s="178"/>
      <c r="S660" s="178"/>
      <c r="T660" s="179"/>
      <c r="AT660" s="173" t="s">
        <v>191</v>
      </c>
      <c r="AU660" s="173" t="s">
        <v>197</v>
      </c>
      <c r="AV660" s="14" t="s">
        <v>189</v>
      </c>
      <c r="AW660" s="14" t="s">
        <v>33</v>
      </c>
      <c r="AX660" s="14" t="s">
        <v>79</v>
      </c>
      <c r="AY660" s="173" t="s">
        <v>182</v>
      </c>
    </row>
    <row r="661" spans="1:65" s="2" customFormat="1" ht="16.5" customHeight="1">
      <c r="A661" s="34"/>
      <c r="B661" s="145"/>
      <c r="C661" s="300" t="s">
        <v>915</v>
      </c>
      <c r="D661" s="300" t="s">
        <v>184</v>
      </c>
      <c r="E661" s="301" t="s">
        <v>185</v>
      </c>
      <c r="F661" s="302" t="s">
        <v>186</v>
      </c>
      <c r="G661" s="303" t="s">
        <v>187</v>
      </c>
      <c r="H661" s="298">
        <v>72</v>
      </c>
      <c r="I661" s="151"/>
      <c r="J661" s="152">
        <f>ROUND(I661*H661,2)</f>
        <v>0</v>
      </c>
      <c r="K661" s="148" t="s">
        <v>188</v>
      </c>
      <c r="L661" s="35"/>
      <c r="M661" s="153" t="s">
        <v>3</v>
      </c>
      <c r="N661" s="154" t="s">
        <v>43</v>
      </c>
      <c r="O661" s="55"/>
      <c r="P661" s="155">
        <f>O661*H661</f>
        <v>0</v>
      </c>
      <c r="Q661" s="155">
        <v>0</v>
      </c>
      <c r="R661" s="155">
        <f>Q661*H661</f>
        <v>0</v>
      </c>
      <c r="S661" s="155">
        <v>0</v>
      </c>
      <c r="T661" s="156">
        <f>S661*H661</f>
        <v>0</v>
      </c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R661" s="157" t="s">
        <v>189</v>
      </c>
      <c r="AT661" s="157" t="s">
        <v>184</v>
      </c>
      <c r="AU661" s="157" t="s">
        <v>197</v>
      </c>
      <c r="AY661" s="19" t="s">
        <v>182</v>
      </c>
      <c r="BE661" s="158">
        <f>IF(N661="základní",J661,0)</f>
        <v>0</v>
      </c>
      <c r="BF661" s="158">
        <f>IF(N661="snížená",J661,0)</f>
        <v>0</v>
      </c>
      <c r="BG661" s="158">
        <f>IF(N661="zákl. přenesená",J661,0)</f>
        <v>0</v>
      </c>
      <c r="BH661" s="158">
        <f>IF(N661="sníž. přenesená",J661,0)</f>
        <v>0</v>
      </c>
      <c r="BI661" s="158">
        <f>IF(N661="nulová",J661,0)</f>
        <v>0</v>
      </c>
      <c r="BJ661" s="19" t="s">
        <v>79</v>
      </c>
      <c r="BK661" s="158">
        <f>ROUND(I661*H661,2)</f>
        <v>0</v>
      </c>
      <c r="BL661" s="19" t="s">
        <v>189</v>
      </c>
      <c r="BM661" s="157" t="s">
        <v>2343</v>
      </c>
    </row>
    <row r="662" spans="1:47" s="2" customFormat="1" ht="12">
      <c r="A662" s="34"/>
      <c r="B662" s="35"/>
      <c r="C662" s="304"/>
      <c r="D662" s="305" t="s">
        <v>120</v>
      </c>
      <c r="E662" s="304"/>
      <c r="F662" s="306" t="s">
        <v>186</v>
      </c>
      <c r="G662" s="304"/>
      <c r="H662" s="304"/>
      <c r="I662" s="161"/>
      <c r="J662" s="34"/>
      <c r="K662" s="34"/>
      <c r="L662" s="35"/>
      <c r="M662" s="162"/>
      <c r="N662" s="163"/>
      <c r="O662" s="55"/>
      <c r="P662" s="55"/>
      <c r="Q662" s="55"/>
      <c r="R662" s="55"/>
      <c r="S662" s="55"/>
      <c r="T662" s="56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T662" s="19" t="s">
        <v>120</v>
      </c>
      <c r="AU662" s="19" t="s">
        <v>197</v>
      </c>
    </row>
    <row r="663" spans="2:51" s="13" customFormat="1" ht="12">
      <c r="B663" s="164"/>
      <c r="C663" s="307"/>
      <c r="D663" s="305" t="s">
        <v>191</v>
      </c>
      <c r="E663" s="308" t="s">
        <v>3</v>
      </c>
      <c r="F663" s="309" t="s">
        <v>2344</v>
      </c>
      <c r="G663" s="307"/>
      <c r="H663" s="310">
        <v>72</v>
      </c>
      <c r="I663" s="168"/>
      <c r="L663" s="164"/>
      <c r="M663" s="169"/>
      <c r="N663" s="170"/>
      <c r="O663" s="170"/>
      <c r="P663" s="170"/>
      <c r="Q663" s="170"/>
      <c r="R663" s="170"/>
      <c r="S663" s="170"/>
      <c r="T663" s="171"/>
      <c r="AT663" s="165" t="s">
        <v>191</v>
      </c>
      <c r="AU663" s="165" t="s">
        <v>197</v>
      </c>
      <c r="AV663" s="13" t="s">
        <v>81</v>
      </c>
      <c r="AW663" s="13" t="s">
        <v>33</v>
      </c>
      <c r="AX663" s="13" t="s">
        <v>79</v>
      </c>
      <c r="AY663" s="165" t="s">
        <v>182</v>
      </c>
    </row>
    <row r="664" spans="1:65" s="2" customFormat="1" ht="22.8">
      <c r="A664" s="34"/>
      <c r="B664" s="145"/>
      <c r="C664" s="300" t="s">
        <v>922</v>
      </c>
      <c r="D664" s="300" t="s">
        <v>184</v>
      </c>
      <c r="E664" s="301" t="s">
        <v>193</v>
      </c>
      <c r="F664" s="302" t="s">
        <v>194</v>
      </c>
      <c r="G664" s="303" t="s">
        <v>195</v>
      </c>
      <c r="H664" s="298">
        <v>3</v>
      </c>
      <c r="I664" s="151"/>
      <c r="J664" s="152">
        <f>ROUND(I664*H664,2)</f>
        <v>0</v>
      </c>
      <c r="K664" s="148" t="s">
        <v>188</v>
      </c>
      <c r="L664" s="35"/>
      <c r="M664" s="153" t="s">
        <v>3</v>
      </c>
      <c r="N664" s="154" t="s">
        <v>43</v>
      </c>
      <c r="O664" s="55"/>
      <c r="P664" s="155">
        <f>O664*H664</f>
        <v>0</v>
      </c>
      <c r="Q664" s="155">
        <v>0</v>
      </c>
      <c r="R664" s="155">
        <f>Q664*H664</f>
        <v>0</v>
      </c>
      <c r="S664" s="155">
        <v>0</v>
      </c>
      <c r="T664" s="156">
        <f>S664*H664</f>
        <v>0</v>
      </c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R664" s="157" t="s">
        <v>189</v>
      </c>
      <c r="AT664" s="157" t="s">
        <v>184</v>
      </c>
      <c r="AU664" s="157" t="s">
        <v>197</v>
      </c>
      <c r="AY664" s="19" t="s">
        <v>182</v>
      </c>
      <c r="BE664" s="158">
        <f>IF(N664="základní",J664,0)</f>
        <v>0</v>
      </c>
      <c r="BF664" s="158">
        <f>IF(N664="snížená",J664,0)</f>
        <v>0</v>
      </c>
      <c r="BG664" s="158">
        <f>IF(N664="zákl. přenesená",J664,0)</f>
        <v>0</v>
      </c>
      <c r="BH664" s="158">
        <f>IF(N664="sníž. přenesená",J664,0)</f>
        <v>0</v>
      </c>
      <c r="BI664" s="158">
        <f>IF(N664="nulová",J664,0)</f>
        <v>0</v>
      </c>
      <c r="BJ664" s="19" t="s">
        <v>79</v>
      </c>
      <c r="BK664" s="158">
        <f>ROUND(I664*H664,2)</f>
        <v>0</v>
      </c>
      <c r="BL664" s="19" t="s">
        <v>189</v>
      </c>
      <c r="BM664" s="157" t="s">
        <v>2345</v>
      </c>
    </row>
    <row r="665" spans="1:47" s="2" customFormat="1" ht="12">
      <c r="A665" s="34"/>
      <c r="B665" s="35"/>
      <c r="C665" s="304"/>
      <c r="D665" s="305" t="s">
        <v>120</v>
      </c>
      <c r="E665" s="304"/>
      <c r="F665" s="306" t="s">
        <v>194</v>
      </c>
      <c r="G665" s="304"/>
      <c r="H665" s="304"/>
      <c r="I665" s="161"/>
      <c r="J665" s="34"/>
      <c r="K665" s="34"/>
      <c r="L665" s="35"/>
      <c r="M665" s="162"/>
      <c r="N665" s="163"/>
      <c r="O665" s="55"/>
      <c r="P665" s="55"/>
      <c r="Q665" s="55"/>
      <c r="R665" s="55"/>
      <c r="S665" s="55"/>
      <c r="T665" s="56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T665" s="19" t="s">
        <v>120</v>
      </c>
      <c r="AU665" s="19" t="s">
        <v>197</v>
      </c>
    </row>
    <row r="666" spans="1:65" s="2" customFormat="1" ht="22.8">
      <c r="A666" s="34"/>
      <c r="B666" s="145"/>
      <c r="C666" s="300" t="s">
        <v>926</v>
      </c>
      <c r="D666" s="300" t="s">
        <v>184</v>
      </c>
      <c r="E666" s="301" t="s">
        <v>1877</v>
      </c>
      <c r="F666" s="302" t="s">
        <v>1878</v>
      </c>
      <c r="G666" s="303" t="s">
        <v>122</v>
      </c>
      <c r="H666" s="298">
        <v>85.76</v>
      </c>
      <c r="I666" s="151"/>
      <c r="J666" s="152">
        <f>ROUND(I666*H666,2)</f>
        <v>0</v>
      </c>
      <c r="K666" s="148" t="s">
        <v>188</v>
      </c>
      <c r="L666" s="35"/>
      <c r="M666" s="153" t="s">
        <v>3</v>
      </c>
      <c r="N666" s="154" t="s">
        <v>43</v>
      </c>
      <c r="O666" s="55"/>
      <c r="P666" s="155">
        <f>O666*H666</f>
        <v>0</v>
      </c>
      <c r="Q666" s="155">
        <v>0</v>
      </c>
      <c r="R666" s="155">
        <f>Q666*H666</f>
        <v>0</v>
      </c>
      <c r="S666" s="155">
        <v>0</v>
      </c>
      <c r="T666" s="156">
        <f>S666*H666</f>
        <v>0</v>
      </c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R666" s="157" t="s">
        <v>189</v>
      </c>
      <c r="AT666" s="157" t="s">
        <v>184</v>
      </c>
      <c r="AU666" s="157" t="s">
        <v>197</v>
      </c>
      <c r="AY666" s="19" t="s">
        <v>182</v>
      </c>
      <c r="BE666" s="158">
        <f>IF(N666="základní",J666,0)</f>
        <v>0</v>
      </c>
      <c r="BF666" s="158">
        <f>IF(N666="snížená",J666,0)</f>
        <v>0</v>
      </c>
      <c r="BG666" s="158">
        <f>IF(N666="zákl. přenesená",J666,0)</f>
        <v>0</v>
      </c>
      <c r="BH666" s="158">
        <f>IF(N666="sníž. přenesená",J666,0)</f>
        <v>0</v>
      </c>
      <c r="BI666" s="158">
        <f>IF(N666="nulová",J666,0)</f>
        <v>0</v>
      </c>
      <c r="BJ666" s="19" t="s">
        <v>79</v>
      </c>
      <c r="BK666" s="158">
        <f>ROUND(I666*H666,2)</f>
        <v>0</v>
      </c>
      <c r="BL666" s="19" t="s">
        <v>189</v>
      </c>
      <c r="BM666" s="157" t="s">
        <v>2346</v>
      </c>
    </row>
    <row r="667" spans="1:47" s="2" customFormat="1" ht="19.2">
      <c r="A667" s="34"/>
      <c r="B667" s="35"/>
      <c r="C667" s="304"/>
      <c r="D667" s="305" t="s">
        <v>120</v>
      </c>
      <c r="E667" s="304"/>
      <c r="F667" s="306" t="s">
        <v>1878</v>
      </c>
      <c r="G667" s="304"/>
      <c r="H667" s="304"/>
      <c r="I667" s="161"/>
      <c r="J667" s="34"/>
      <c r="K667" s="34"/>
      <c r="L667" s="35"/>
      <c r="M667" s="162"/>
      <c r="N667" s="163"/>
      <c r="O667" s="55"/>
      <c r="P667" s="55"/>
      <c r="Q667" s="55"/>
      <c r="R667" s="55"/>
      <c r="S667" s="55"/>
      <c r="T667" s="56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T667" s="19" t="s">
        <v>120</v>
      </c>
      <c r="AU667" s="19" t="s">
        <v>197</v>
      </c>
    </row>
    <row r="668" spans="2:51" s="13" customFormat="1" ht="12">
      <c r="B668" s="164"/>
      <c r="C668" s="307"/>
      <c r="D668" s="305" t="s">
        <v>191</v>
      </c>
      <c r="E668" s="308" t="s">
        <v>3</v>
      </c>
      <c r="F668" s="309" t="s">
        <v>2347</v>
      </c>
      <c r="G668" s="307"/>
      <c r="H668" s="310">
        <v>85.76</v>
      </c>
      <c r="I668" s="168"/>
      <c r="L668" s="164"/>
      <c r="M668" s="169"/>
      <c r="N668" s="170"/>
      <c r="O668" s="170"/>
      <c r="P668" s="170"/>
      <c r="Q668" s="170"/>
      <c r="R668" s="170"/>
      <c r="S668" s="170"/>
      <c r="T668" s="171"/>
      <c r="AT668" s="165" t="s">
        <v>191</v>
      </c>
      <c r="AU668" s="165" t="s">
        <v>197</v>
      </c>
      <c r="AV668" s="13" t="s">
        <v>81</v>
      </c>
      <c r="AW668" s="13" t="s">
        <v>33</v>
      </c>
      <c r="AX668" s="13" t="s">
        <v>79</v>
      </c>
      <c r="AY668" s="165" t="s">
        <v>182</v>
      </c>
    </row>
    <row r="669" spans="1:65" s="2" customFormat="1" ht="22.8">
      <c r="A669" s="34"/>
      <c r="B669" s="145"/>
      <c r="C669" s="300" t="s">
        <v>931</v>
      </c>
      <c r="D669" s="300" t="s">
        <v>184</v>
      </c>
      <c r="E669" s="301" t="s">
        <v>1880</v>
      </c>
      <c r="F669" s="302" t="s">
        <v>1881</v>
      </c>
      <c r="G669" s="303" t="s">
        <v>122</v>
      </c>
      <c r="H669" s="298">
        <v>171.52</v>
      </c>
      <c r="I669" s="151"/>
      <c r="J669" s="152">
        <f>ROUND(I669*H669,2)</f>
        <v>0</v>
      </c>
      <c r="K669" s="148" t="s">
        <v>188</v>
      </c>
      <c r="L669" s="35"/>
      <c r="M669" s="153" t="s">
        <v>3</v>
      </c>
      <c r="N669" s="154" t="s">
        <v>43</v>
      </c>
      <c r="O669" s="55"/>
      <c r="P669" s="155">
        <f>O669*H669</f>
        <v>0</v>
      </c>
      <c r="Q669" s="155">
        <v>0</v>
      </c>
      <c r="R669" s="155">
        <f>Q669*H669</f>
        <v>0</v>
      </c>
      <c r="S669" s="155">
        <v>0</v>
      </c>
      <c r="T669" s="156">
        <f>S669*H669</f>
        <v>0</v>
      </c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R669" s="157" t="s">
        <v>189</v>
      </c>
      <c r="AT669" s="157" t="s">
        <v>184</v>
      </c>
      <c r="AU669" s="157" t="s">
        <v>197</v>
      </c>
      <c r="AY669" s="19" t="s">
        <v>182</v>
      </c>
      <c r="BE669" s="158">
        <f>IF(N669="základní",J669,0)</f>
        <v>0</v>
      </c>
      <c r="BF669" s="158">
        <f>IF(N669="snížená",J669,0)</f>
        <v>0</v>
      </c>
      <c r="BG669" s="158">
        <f>IF(N669="zákl. přenesená",J669,0)</f>
        <v>0</v>
      </c>
      <c r="BH669" s="158">
        <f>IF(N669="sníž. přenesená",J669,0)</f>
        <v>0</v>
      </c>
      <c r="BI669" s="158">
        <f>IF(N669="nulová",J669,0)</f>
        <v>0</v>
      </c>
      <c r="BJ669" s="19" t="s">
        <v>79</v>
      </c>
      <c r="BK669" s="158">
        <f>ROUND(I669*H669,2)</f>
        <v>0</v>
      </c>
      <c r="BL669" s="19" t="s">
        <v>189</v>
      </c>
      <c r="BM669" s="157" t="s">
        <v>2348</v>
      </c>
    </row>
    <row r="670" spans="1:47" s="2" customFormat="1" ht="19.2">
      <c r="A670" s="34"/>
      <c r="B670" s="35"/>
      <c r="C670" s="304"/>
      <c r="D670" s="305" t="s">
        <v>120</v>
      </c>
      <c r="E670" s="304"/>
      <c r="F670" s="306" t="s">
        <v>1881</v>
      </c>
      <c r="G670" s="304"/>
      <c r="H670" s="304"/>
      <c r="I670" s="161"/>
      <c r="J670" s="34"/>
      <c r="K670" s="34"/>
      <c r="L670" s="35"/>
      <c r="M670" s="162"/>
      <c r="N670" s="163"/>
      <c r="O670" s="55"/>
      <c r="P670" s="55"/>
      <c r="Q670" s="55"/>
      <c r="R670" s="55"/>
      <c r="S670" s="55"/>
      <c r="T670" s="56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T670" s="19" t="s">
        <v>120</v>
      </c>
      <c r="AU670" s="19" t="s">
        <v>197</v>
      </c>
    </row>
    <row r="671" spans="2:51" s="15" customFormat="1" ht="12">
      <c r="B671" s="190"/>
      <c r="C671" s="322"/>
      <c r="D671" s="305" t="s">
        <v>191</v>
      </c>
      <c r="E671" s="323" t="s">
        <v>3</v>
      </c>
      <c r="F671" s="324" t="s">
        <v>1883</v>
      </c>
      <c r="G671" s="322"/>
      <c r="H671" s="323" t="s">
        <v>3</v>
      </c>
      <c r="I671" s="193"/>
      <c r="L671" s="190"/>
      <c r="M671" s="194"/>
      <c r="N671" s="195"/>
      <c r="O671" s="195"/>
      <c r="P671" s="195"/>
      <c r="Q671" s="195"/>
      <c r="R671" s="195"/>
      <c r="S671" s="195"/>
      <c r="T671" s="196"/>
      <c r="AT671" s="191" t="s">
        <v>191</v>
      </c>
      <c r="AU671" s="191" t="s">
        <v>197</v>
      </c>
      <c r="AV671" s="15" t="s">
        <v>79</v>
      </c>
      <c r="AW671" s="15" t="s">
        <v>33</v>
      </c>
      <c r="AX671" s="15" t="s">
        <v>72</v>
      </c>
      <c r="AY671" s="191" t="s">
        <v>182</v>
      </c>
    </row>
    <row r="672" spans="2:51" s="13" customFormat="1" ht="12">
      <c r="B672" s="164"/>
      <c r="C672" s="307"/>
      <c r="D672" s="305" t="s">
        <v>191</v>
      </c>
      <c r="E672" s="308" t="s">
        <v>3</v>
      </c>
      <c r="F672" s="309" t="s">
        <v>2349</v>
      </c>
      <c r="G672" s="307"/>
      <c r="H672" s="310">
        <v>424.255</v>
      </c>
      <c r="I672" s="168"/>
      <c r="L672" s="164"/>
      <c r="M672" s="169"/>
      <c r="N672" s="170"/>
      <c r="O672" s="170"/>
      <c r="P672" s="170"/>
      <c r="Q672" s="170"/>
      <c r="R672" s="170"/>
      <c r="S672" s="170"/>
      <c r="T672" s="171"/>
      <c r="AT672" s="165" t="s">
        <v>191</v>
      </c>
      <c r="AU672" s="165" t="s">
        <v>197</v>
      </c>
      <c r="AV672" s="13" t="s">
        <v>81</v>
      </c>
      <c r="AW672" s="13" t="s">
        <v>33</v>
      </c>
      <c r="AX672" s="13" t="s">
        <v>72</v>
      </c>
      <c r="AY672" s="165" t="s">
        <v>182</v>
      </c>
    </row>
    <row r="673" spans="2:51" s="15" customFormat="1" ht="12">
      <c r="B673" s="190"/>
      <c r="C673" s="322"/>
      <c r="D673" s="305" t="s">
        <v>191</v>
      </c>
      <c r="E673" s="323" t="s">
        <v>3</v>
      </c>
      <c r="F673" s="324" t="s">
        <v>1890</v>
      </c>
      <c r="G673" s="322"/>
      <c r="H673" s="323" t="s">
        <v>3</v>
      </c>
      <c r="I673" s="193"/>
      <c r="L673" s="190"/>
      <c r="M673" s="194"/>
      <c r="N673" s="195"/>
      <c r="O673" s="195"/>
      <c r="P673" s="195"/>
      <c r="Q673" s="195"/>
      <c r="R673" s="195"/>
      <c r="S673" s="195"/>
      <c r="T673" s="196"/>
      <c r="AT673" s="191" t="s">
        <v>191</v>
      </c>
      <c r="AU673" s="191" t="s">
        <v>197</v>
      </c>
      <c r="AV673" s="15" t="s">
        <v>79</v>
      </c>
      <c r="AW673" s="15" t="s">
        <v>33</v>
      </c>
      <c r="AX673" s="15" t="s">
        <v>72</v>
      </c>
      <c r="AY673" s="191" t="s">
        <v>182</v>
      </c>
    </row>
    <row r="674" spans="2:51" s="13" customFormat="1" ht="12">
      <c r="B674" s="164"/>
      <c r="C674" s="307"/>
      <c r="D674" s="305" t="s">
        <v>191</v>
      </c>
      <c r="E674" s="308" t="s">
        <v>3</v>
      </c>
      <c r="F674" s="309" t="s">
        <v>2350</v>
      </c>
      <c r="G674" s="307"/>
      <c r="H674" s="310">
        <v>-121.867</v>
      </c>
      <c r="I674" s="168"/>
      <c r="L674" s="164"/>
      <c r="M674" s="169"/>
      <c r="N674" s="170"/>
      <c r="O674" s="170"/>
      <c r="P674" s="170"/>
      <c r="Q674" s="170"/>
      <c r="R674" s="170"/>
      <c r="S674" s="170"/>
      <c r="T674" s="171"/>
      <c r="AT674" s="165" t="s">
        <v>191</v>
      </c>
      <c r="AU674" s="165" t="s">
        <v>197</v>
      </c>
      <c r="AV674" s="13" t="s">
        <v>81</v>
      </c>
      <c r="AW674" s="13" t="s">
        <v>33</v>
      </c>
      <c r="AX674" s="13" t="s">
        <v>72</v>
      </c>
      <c r="AY674" s="165" t="s">
        <v>182</v>
      </c>
    </row>
    <row r="675" spans="2:51" s="13" customFormat="1" ht="12">
      <c r="B675" s="164"/>
      <c r="C675" s="307"/>
      <c r="D675" s="305" t="s">
        <v>191</v>
      </c>
      <c r="E675" s="308" t="s">
        <v>3</v>
      </c>
      <c r="F675" s="309" t="s">
        <v>2351</v>
      </c>
      <c r="G675" s="307"/>
      <c r="H675" s="310">
        <v>-16.521</v>
      </c>
      <c r="I675" s="168"/>
      <c r="L675" s="164"/>
      <c r="M675" s="169"/>
      <c r="N675" s="170"/>
      <c r="O675" s="170"/>
      <c r="P675" s="170"/>
      <c r="Q675" s="170"/>
      <c r="R675" s="170"/>
      <c r="S675" s="170"/>
      <c r="T675" s="171"/>
      <c r="AT675" s="165" t="s">
        <v>191</v>
      </c>
      <c r="AU675" s="165" t="s">
        <v>197</v>
      </c>
      <c r="AV675" s="13" t="s">
        <v>81</v>
      </c>
      <c r="AW675" s="13" t="s">
        <v>33</v>
      </c>
      <c r="AX675" s="13" t="s">
        <v>72</v>
      </c>
      <c r="AY675" s="165" t="s">
        <v>182</v>
      </c>
    </row>
    <row r="676" spans="2:51" s="14" customFormat="1" ht="12">
      <c r="B676" s="172"/>
      <c r="C676" s="311"/>
      <c r="D676" s="305" t="s">
        <v>191</v>
      </c>
      <c r="E676" s="312" t="s">
        <v>1783</v>
      </c>
      <c r="F676" s="313" t="s">
        <v>211</v>
      </c>
      <c r="G676" s="311"/>
      <c r="H676" s="314">
        <v>285.867</v>
      </c>
      <c r="I676" s="176"/>
      <c r="L676" s="172"/>
      <c r="M676" s="177"/>
      <c r="N676" s="178"/>
      <c r="O676" s="178"/>
      <c r="P676" s="178"/>
      <c r="Q676" s="178"/>
      <c r="R676" s="178"/>
      <c r="S676" s="178"/>
      <c r="T676" s="179"/>
      <c r="AT676" s="173" t="s">
        <v>191</v>
      </c>
      <c r="AU676" s="173" t="s">
        <v>197</v>
      </c>
      <c r="AV676" s="14" t="s">
        <v>189</v>
      </c>
      <c r="AW676" s="14" t="s">
        <v>33</v>
      </c>
      <c r="AX676" s="14" t="s">
        <v>72</v>
      </c>
      <c r="AY676" s="173" t="s">
        <v>182</v>
      </c>
    </row>
    <row r="677" spans="2:51" s="13" customFormat="1" ht="12">
      <c r="B677" s="164"/>
      <c r="C677" s="307"/>
      <c r="D677" s="305" t="s">
        <v>191</v>
      </c>
      <c r="E677" s="308" t="s">
        <v>3</v>
      </c>
      <c r="F677" s="309" t="s">
        <v>2352</v>
      </c>
      <c r="G677" s="307"/>
      <c r="H677" s="310">
        <v>171.52</v>
      </c>
      <c r="I677" s="168"/>
      <c r="L677" s="164"/>
      <c r="M677" s="169"/>
      <c r="N677" s="170"/>
      <c r="O677" s="170"/>
      <c r="P677" s="170"/>
      <c r="Q677" s="170"/>
      <c r="R677" s="170"/>
      <c r="S677" s="170"/>
      <c r="T677" s="171"/>
      <c r="AT677" s="165" t="s">
        <v>191</v>
      </c>
      <c r="AU677" s="165" t="s">
        <v>197</v>
      </c>
      <c r="AV677" s="13" t="s">
        <v>81</v>
      </c>
      <c r="AW677" s="13" t="s">
        <v>33</v>
      </c>
      <c r="AX677" s="13" t="s">
        <v>79</v>
      </c>
      <c r="AY677" s="165" t="s">
        <v>182</v>
      </c>
    </row>
    <row r="678" spans="1:65" s="2" customFormat="1" ht="22.8">
      <c r="A678" s="34"/>
      <c r="B678" s="145"/>
      <c r="C678" s="300" t="s">
        <v>937</v>
      </c>
      <c r="D678" s="300" t="s">
        <v>184</v>
      </c>
      <c r="E678" s="301" t="s">
        <v>1298</v>
      </c>
      <c r="F678" s="302" t="s">
        <v>1299</v>
      </c>
      <c r="G678" s="303" t="s">
        <v>122</v>
      </c>
      <c r="H678" s="298">
        <v>171.52</v>
      </c>
      <c r="I678" s="151"/>
      <c r="J678" s="152">
        <f>ROUND(I678*H678,2)</f>
        <v>0</v>
      </c>
      <c r="K678" s="148" t="s">
        <v>188</v>
      </c>
      <c r="L678" s="35"/>
      <c r="M678" s="153" t="s">
        <v>3</v>
      </c>
      <c r="N678" s="154" t="s">
        <v>43</v>
      </c>
      <c r="O678" s="55"/>
      <c r="P678" s="155">
        <f>O678*H678</f>
        <v>0</v>
      </c>
      <c r="Q678" s="155">
        <v>0</v>
      </c>
      <c r="R678" s="155">
        <f>Q678*H678</f>
        <v>0</v>
      </c>
      <c r="S678" s="155">
        <v>0</v>
      </c>
      <c r="T678" s="156">
        <f>S678*H678</f>
        <v>0</v>
      </c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R678" s="157" t="s">
        <v>189</v>
      </c>
      <c r="AT678" s="157" t="s">
        <v>184</v>
      </c>
      <c r="AU678" s="157" t="s">
        <v>197</v>
      </c>
      <c r="AY678" s="19" t="s">
        <v>182</v>
      </c>
      <c r="BE678" s="158">
        <f>IF(N678="základní",J678,0)</f>
        <v>0</v>
      </c>
      <c r="BF678" s="158">
        <f>IF(N678="snížená",J678,0)</f>
        <v>0</v>
      </c>
      <c r="BG678" s="158">
        <f>IF(N678="zákl. přenesená",J678,0)</f>
        <v>0</v>
      </c>
      <c r="BH678" s="158">
        <f>IF(N678="sníž. přenesená",J678,0)</f>
        <v>0</v>
      </c>
      <c r="BI678" s="158">
        <f>IF(N678="nulová",J678,0)</f>
        <v>0</v>
      </c>
      <c r="BJ678" s="19" t="s">
        <v>79</v>
      </c>
      <c r="BK678" s="158">
        <f>ROUND(I678*H678,2)</f>
        <v>0</v>
      </c>
      <c r="BL678" s="19" t="s">
        <v>189</v>
      </c>
      <c r="BM678" s="157" t="s">
        <v>2353</v>
      </c>
    </row>
    <row r="679" spans="1:47" s="2" customFormat="1" ht="19.2">
      <c r="A679" s="34"/>
      <c r="B679" s="35"/>
      <c r="C679" s="304"/>
      <c r="D679" s="305" t="s">
        <v>120</v>
      </c>
      <c r="E679" s="304"/>
      <c r="F679" s="306" t="s">
        <v>1299</v>
      </c>
      <c r="G679" s="304"/>
      <c r="H679" s="304"/>
      <c r="I679" s="161"/>
      <c r="J679" s="34"/>
      <c r="K679" s="34"/>
      <c r="L679" s="35"/>
      <c r="M679" s="162"/>
      <c r="N679" s="163"/>
      <c r="O679" s="55"/>
      <c r="P679" s="55"/>
      <c r="Q679" s="55"/>
      <c r="R679" s="55"/>
      <c r="S679" s="55"/>
      <c r="T679" s="56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T679" s="19" t="s">
        <v>120</v>
      </c>
      <c r="AU679" s="19" t="s">
        <v>197</v>
      </c>
    </row>
    <row r="680" spans="1:65" s="2" customFormat="1" ht="22.8">
      <c r="A680" s="34"/>
      <c r="B680" s="145"/>
      <c r="C680" s="300" t="s">
        <v>942</v>
      </c>
      <c r="D680" s="300" t="s">
        <v>184</v>
      </c>
      <c r="E680" s="301" t="s">
        <v>1301</v>
      </c>
      <c r="F680" s="302" t="s">
        <v>1302</v>
      </c>
      <c r="G680" s="303" t="s">
        <v>122</v>
      </c>
      <c r="H680" s="298">
        <v>28.587</v>
      </c>
      <c r="I680" s="151"/>
      <c r="J680" s="152">
        <f>ROUND(I680*H680,2)</f>
        <v>0</v>
      </c>
      <c r="K680" s="148" t="s">
        <v>188</v>
      </c>
      <c r="L680" s="35"/>
      <c r="M680" s="153" t="s">
        <v>3</v>
      </c>
      <c r="N680" s="154" t="s">
        <v>43</v>
      </c>
      <c r="O680" s="55"/>
      <c r="P680" s="155">
        <f>O680*H680</f>
        <v>0</v>
      </c>
      <c r="Q680" s="155">
        <v>0.0103</v>
      </c>
      <c r="R680" s="155">
        <f>Q680*H680</f>
        <v>0.2944461</v>
      </c>
      <c r="S680" s="155">
        <v>0</v>
      </c>
      <c r="T680" s="156">
        <f>S680*H680</f>
        <v>0</v>
      </c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R680" s="157" t="s">
        <v>189</v>
      </c>
      <c r="AT680" s="157" t="s">
        <v>184</v>
      </c>
      <c r="AU680" s="157" t="s">
        <v>197</v>
      </c>
      <c r="AY680" s="19" t="s">
        <v>182</v>
      </c>
      <c r="BE680" s="158">
        <f>IF(N680="základní",J680,0)</f>
        <v>0</v>
      </c>
      <c r="BF680" s="158">
        <f>IF(N680="snížená",J680,0)</f>
        <v>0</v>
      </c>
      <c r="BG680" s="158">
        <f>IF(N680="zákl. přenesená",J680,0)</f>
        <v>0</v>
      </c>
      <c r="BH680" s="158">
        <f>IF(N680="sníž. přenesená",J680,0)</f>
        <v>0</v>
      </c>
      <c r="BI680" s="158">
        <f>IF(N680="nulová",J680,0)</f>
        <v>0</v>
      </c>
      <c r="BJ680" s="19" t="s">
        <v>79</v>
      </c>
      <c r="BK680" s="158">
        <f>ROUND(I680*H680,2)</f>
        <v>0</v>
      </c>
      <c r="BL680" s="19" t="s">
        <v>189</v>
      </c>
      <c r="BM680" s="157" t="s">
        <v>2354</v>
      </c>
    </row>
    <row r="681" spans="1:47" s="2" customFormat="1" ht="19.2">
      <c r="A681" s="34"/>
      <c r="B681" s="35"/>
      <c r="C681" s="304"/>
      <c r="D681" s="305" t="s">
        <v>120</v>
      </c>
      <c r="E681" s="304"/>
      <c r="F681" s="306" t="s">
        <v>1302</v>
      </c>
      <c r="G681" s="304"/>
      <c r="H681" s="304"/>
      <c r="I681" s="161"/>
      <c r="J681" s="34"/>
      <c r="K681" s="34"/>
      <c r="L681" s="35"/>
      <c r="M681" s="162"/>
      <c r="N681" s="163"/>
      <c r="O681" s="55"/>
      <c r="P681" s="55"/>
      <c r="Q681" s="55"/>
      <c r="R681" s="55"/>
      <c r="S681" s="55"/>
      <c r="T681" s="56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T681" s="19" t="s">
        <v>120</v>
      </c>
      <c r="AU681" s="19" t="s">
        <v>197</v>
      </c>
    </row>
    <row r="682" spans="2:51" s="13" customFormat="1" ht="12">
      <c r="B682" s="164"/>
      <c r="C682" s="307"/>
      <c r="D682" s="305" t="s">
        <v>191</v>
      </c>
      <c r="E682" s="308" t="s">
        <v>3</v>
      </c>
      <c r="F682" s="309" t="s">
        <v>2355</v>
      </c>
      <c r="G682" s="307"/>
      <c r="H682" s="310">
        <v>28.587</v>
      </c>
      <c r="I682" s="168"/>
      <c r="L682" s="164"/>
      <c r="M682" s="169"/>
      <c r="N682" s="170"/>
      <c r="O682" s="170"/>
      <c r="P682" s="170"/>
      <c r="Q682" s="170"/>
      <c r="R682" s="170"/>
      <c r="S682" s="170"/>
      <c r="T682" s="171"/>
      <c r="AT682" s="165" t="s">
        <v>191</v>
      </c>
      <c r="AU682" s="165" t="s">
        <v>197</v>
      </c>
      <c r="AV682" s="13" t="s">
        <v>81</v>
      </c>
      <c r="AW682" s="13" t="s">
        <v>33</v>
      </c>
      <c r="AX682" s="13" t="s">
        <v>79</v>
      </c>
      <c r="AY682" s="165" t="s">
        <v>182</v>
      </c>
    </row>
    <row r="683" spans="1:65" s="2" customFormat="1" ht="22.8">
      <c r="A683" s="34"/>
      <c r="B683" s="145"/>
      <c r="C683" s="300" t="s">
        <v>948</v>
      </c>
      <c r="D683" s="300" t="s">
        <v>184</v>
      </c>
      <c r="E683" s="301" t="s">
        <v>1304</v>
      </c>
      <c r="F683" s="302" t="s">
        <v>1305</v>
      </c>
      <c r="G683" s="303" t="s">
        <v>113</v>
      </c>
      <c r="H683" s="298">
        <v>771.372</v>
      </c>
      <c r="I683" s="151"/>
      <c r="J683" s="152">
        <f>ROUND(I683*H683,2)</f>
        <v>0</v>
      </c>
      <c r="K683" s="148" t="s">
        <v>188</v>
      </c>
      <c r="L683" s="35"/>
      <c r="M683" s="153" t="s">
        <v>3</v>
      </c>
      <c r="N683" s="154" t="s">
        <v>43</v>
      </c>
      <c r="O683" s="55"/>
      <c r="P683" s="155">
        <f>O683*H683</f>
        <v>0</v>
      </c>
      <c r="Q683" s="155">
        <v>0.00084</v>
      </c>
      <c r="R683" s="155">
        <f>Q683*H683</f>
        <v>0.6479524799999999</v>
      </c>
      <c r="S683" s="155">
        <v>0</v>
      </c>
      <c r="T683" s="156">
        <f>S683*H683</f>
        <v>0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157" t="s">
        <v>189</v>
      </c>
      <c r="AT683" s="157" t="s">
        <v>184</v>
      </c>
      <c r="AU683" s="157" t="s">
        <v>197</v>
      </c>
      <c r="AY683" s="19" t="s">
        <v>182</v>
      </c>
      <c r="BE683" s="158">
        <f>IF(N683="základní",J683,0)</f>
        <v>0</v>
      </c>
      <c r="BF683" s="158">
        <f>IF(N683="snížená",J683,0)</f>
        <v>0</v>
      </c>
      <c r="BG683" s="158">
        <f>IF(N683="zákl. přenesená",J683,0)</f>
        <v>0</v>
      </c>
      <c r="BH683" s="158">
        <f>IF(N683="sníž. přenesená",J683,0)</f>
        <v>0</v>
      </c>
      <c r="BI683" s="158">
        <f>IF(N683="nulová",J683,0)</f>
        <v>0</v>
      </c>
      <c r="BJ683" s="19" t="s">
        <v>79</v>
      </c>
      <c r="BK683" s="158">
        <f>ROUND(I683*H683,2)</f>
        <v>0</v>
      </c>
      <c r="BL683" s="19" t="s">
        <v>189</v>
      </c>
      <c r="BM683" s="157" t="s">
        <v>2356</v>
      </c>
    </row>
    <row r="684" spans="1:47" s="2" customFormat="1" ht="19.2">
      <c r="A684" s="34"/>
      <c r="B684" s="35"/>
      <c r="C684" s="304"/>
      <c r="D684" s="305" t="s">
        <v>120</v>
      </c>
      <c r="E684" s="304"/>
      <c r="F684" s="306" t="s">
        <v>1305</v>
      </c>
      <c r="G684" s="304"/>
      <c r="H684" s="304"/>
      <c r="I684" s="161"/>
      <c r="J684" s="34"/>
      <c r="K684" s="34"/>
      <c r="L684" s="35"/>
      <c r="M684" s="162"/>
      <c r="N684" s="163"/>
      <c r="O684" s="55"/>
      <c r="P684" s="55"/>
      <c r="Q684" s="55"/>
      <c r="R684" s="55"/>
      <c r="S684" s="55"/>
      <c r="T684" s="56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T684" s="19" t="s">
        <v>120</v>
      </c>
      <c r="AU684" s="19" t="s">
        <v>197</v>
      </c>
    </row>
    <row r="685" spans="2:51" s="15" customFormat="1" ht="12">
      <c r="B685" s="190"/>
      <c r="C685" s="322"/>
      <c r="D685" s="305" t="s">
        <v>191</v>
      </c>
      <c r="E685" s="323" t="s">
        <v>3</v>
      </c>
      <c r="F685" s="324" t="s">
        <v>1883</v>
      </c>
      <c r="G685" s="322"/>
      <c r="H685" s="323" t="s">
        <v>3</v>
      </c>
      <c r="I685" s="193"/>
      <c r="L685" s="190"/>
      <c r="M685" s="194"/>
      <c r="N685" s="195"/>
      <c r="O685" s="195"/>
      <c r="P685" s="195"/>
      <c r="Q685" s="195"/>
      <c r="R685" s="195"/>
      <c r="S685" s="195"/>
      <c r="T685" s="196"/>
      <c r="AT685" s="191" t="s">
        <v>191</v>
      </c>
      <c r="AU685" s="191" t="s">
        <v>197</v>
      </c>
      <c r="AV685" s="15" t="s">
        <v>79</v>
      </c>
      <c r="AW685" s="15" t="s">
        <v>33</v>
      </c>
      <c r="AX685" s="15" t="s">
        <v>72</v>
      </c>
      <c r="AY685" s="191" t="s">
        <v>182</v>
      </c>
    </row>
    <row r="686" spans="2:51" s="13" customFormat="1" ht="12">
      <c r="B686" s="164"/>
      <c r="C686" s="307"/>
      <c r="D686" s="305" t="s">
        <v>191</v>
      </c>
      <c r="E686" s="308" t="s">
        <v>3</v>
      </c>
      <c r="F686" s="309" t="s">
        <v>2357</v>
      </c>
      <c r="G686" s="307"/>
      <c r="H686" s="310">
        <v>771.372</v>
      </c>
      <c r="I686" s="168"/>
      <c r="L686" s="164"/>
      <c r="M686" s="169"/>
      <c r="N686" s="170"/>
      <c r="O686" s="170"/>
      <c r="P686" s="170"/>
      <c r="Q686" s="170"/>
      <c r="R686" s="170"/>
      <c r="S686" s="170"/>
      <c r="T686" s="171"/>
      <c r="AT686" s="165" t="s">
        <v>191</v>
      </c>
      <c r="AU686" s="165" t="s">
        <v>197</v>
      </c>
      <c r="AV686" s="13" t="s">
        <v>81</v>
      </c>
      <c r="AW686" s="13" t="s">
        <v>33</v>
      </c>
      <c r="AX686" s="13" t="s">
        <v>72</v>
      </c>
      <c r="AY686" s="165" t="s">
        <v>182</v>
      </c>
    </row>
    <row r="687" spans="2:51" s="14" customFormat="1" ht="12">
      <c r="B687" s="172"/>
      <c r="C687" s="311"/>
      <c r="D687" s="305" t="s">
        <v>191</v>
      </c>
      <c r="E687" s="312" t="s">
        <v>3</v>
      </c>
      <c r="F687" s="313" t="s">
        <v>211</v>
      </c>
      <c r="G687" s="311"/>
      <c r="H687" s="314">
        <v>771.372</v>
      </c>
      <c r="I687" s="176"/>
      <c r="L687" s="172"/>
      <c r="M687" s="177"/>
      <c r="N687" s="178"/>
      <c r="O687" s="178"/>
      <c r="P687" s="178"/>
      <c r="Q687" s="178"/>
      <c r="R687" s="178"/>
      <c r="S687" s="178"/>
      <c r="T687" s="179"/>
      <c r="AT687" s="173" t="s">
        <v>191</v>
      </c>
      <c r="AU687" s="173" t="s">
        <v>197</v>
      </c>
      <c r="AV687" s="14" t="s">
        <v>189</v>
      </c>
      <c r="AW687" s="14" t="s">
        <v>33</v>
      </c>
      <c r="AX687" s="14" t="s">
        <v>79</v>
      </c>
      <c r="AY687" s="173" t="s">
        <v>182</v>
      </c>
    </row>
    <row r="688" spans="1:65" s="2" customFormat="1" ht="22.8">
      <c r="A688" s="34"/>
      <c r="B688" s="145"/>
      <c r="C688" s="300" t="s">
        <v>957</v>
      </c>
      <c r="D688" s="300" t="s">
        <v>184</v>
      </c>
      <c r="E688" s="301" t="s">
        <v>1308</v>
      </c>
      <c r="F688" s="302" t="s">
        <v>1309</v>
      </c>
      <c r="G688" s="303" t="s">
        <v>113</v>
      </c>
      <c r="H688" s="298">
        <v>771.372</v>
      </c>
      <c r="I688" s="151"/>
      <c r="J688" s="152">
        <f>ROUND(I688*H688,2)</f>
        <v>0</v>
      </c>
      <c r="K688" s="148" t="s">
        <v>188</v>
      </c>
      <c r="L688" s="35"/>
      <c r="M688" s="153" t="s">
        <v>3</v>
      </c>
      <c r="N688" s="154" t="s">
        <v>43</v>
      </c>
      <c r="O688" s="55"/>
      <c r="P688" s="155">
        <f>O688*H688</f>
        <v>0</v>
      </c>
      <c r="Q688" s="155">
        <v>0</v>
      </c>
      <c r="R688" s="155">
        <f>Q688*H688</f>
        <v>0</v>
      </c>
      <c r="S688" s="155">
        <v>0</v>
      </c>
      <c r="T688" s="156">
        <f>S688*H688</f>
        <v>0</v>
      </c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R688" s="157" t="s">
        <v>189</v>
      </c>
      <c r="AT688" s="157" t="s">
        <v>184</v>
      </c>
      <c r="AU688" s="157" t="s">
        <v>197</v>
      </c>
      <c r="AY688" s="19" t="s">
        <v>182</v>
      </c>
      <c r="BE688" s="158">
        <f>IF(N688="základní",J688,0)</f>
        <v>0</v>
      </c>
      <c r="BF688" s="158">
        <f>IF(N688="snížená",J688,0)</f>
        <v>0</v>
      </c>
      <c r="BG688" s="158">
        <f>IF(N688="zákl. přenesená",J688,0)</f>
        <v>0</v>
      </c>
      <c r="BH688" s="158">
        <f>IF(N688="sníž. přenesená",J688,0)</f>
        <v>0</v>
      </c>
      <c r="BI688" s="158">
        <f>IF(N688="nulová",J688,0)</f>
        <v>0</v>
      </c>
      <c r="BJ688" s="19" t="s">
        <v>79</v>
      </c>
      <c r="BK688" s="158">
        <f>ROUND(I688*H688,2)</f>
        <v>0</v>
      </c>
      <c r="BL688" s="19" t="s">
        <v>189</v>
      </c>
      <c r="BM688" s="157" t="s">
        <v>2358</v>
      </c>
    </row>
    <row r="689" spans="1:47" s="2" customFormat="1" ht="19.2">
      <c r="A689" s="34"/>
      <c r="B689" s="35"/>
      <c r="C689" s="304"/>
      <c r="D689" s="305" t="s">
        <v>120</v>
      </c>
      <c r="E689" s="304"/>
      <c r="F689" s="306" t="s">
        <v>1309</v>
      </c>
      <c r="G689" s="304"/>
      <c r="H689" s="304"/>
      <c r="I689" s="161"/>
      <c r="J689" s="34"/>
      <c r="K689" s="34"/>
      <c r="L689" s="35"/>
      <c r="M689" s="162"/>
      <c r="N689" s="163"/>
      <c r="O689" s="55"/>
      <c r="P689" s="55"/>
      <c r="Q689" s="55"/>
      <c r="R689" s="55"/>
      <c r="S689" s="55"/>
      <c r="T689" s="56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T689" s="19" t="s">
        <v>120</v>
      </c>
      <c r="AU689" s="19" t="s">
        <v>197</v>
      </c>
    </row>
    <row r="690" spans="1:65" s="2" customFormat="1" ht="33" customHeight="1">
      <c r="A690" s="34"/>
      <c r="B690" s="145"/>
      <c r="C690" s="300" t="s">
        <v>961</v>
      </c>
      <c r="D690" s="300" t="s">
        <v>184</v>
      </c>
      <c r="E690" s="301" t="s">
        <v>1311</v>
      </c>
      <c r="F690" s="302" t="s">
        <v>1312</v>
      </c>
      <c r="G690" s="303" t="s">
        <v>122</v>
      </c>
      <c r="H690" s="298">
        <v>257.28</v>
      </c>
      <c r="I690" s="151"/>
      <c r="J690" s="152">
        <f>ROUND(I690*H690,2)</f>
        <v>0</v>
      </c>
      <c r="K690" s="148" t="s">
        <v>188</v>
      </c>
      <c r="L690" s="35"/>
      <c r="M690" s="153" t="s">
        <v>3</v>
      </c>
      <c r="N690" s="154" t="s">
        <v>43</v>
      </c>
      <c r="O690" s="55"/>
      <c r="P690" s="155">
        <f>O690*H690</f>
        <v>0</v>
      </c>
      <c r="Q690" s="155">
        <v>0</v>
      </c>
      <c r="R690" s="155">
        <f>Q690*H690</f>
        <v>0</v>
      </c>
      <c r="S690" s="155">
        <v>0</v>
      </c>
      <c r="T690" s="156">
        <f>S690*H690</f>
        <v>0</v>
      </c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R690" s="157" t="s">
        <v>189</v>
      </c>
      <c r="AT690" s="157" t="s">
        <v>184</v>
      </c>
      <c r="AU690" s="157" t="s">
        <v>197</v>
      </c>
      <c r="AY690" s="19" t="s">
        <v>182</v>
      </c>
      <c r="BE690" s="158">
        <f>IF(N690="základní",J690,0)</f>
        <v>0</v>
      </c>
      <c r="BF690" s="158">
        <f>IF(N690="snížená",J690,0)</f>
        <v>0</v>
      </c>
      <c r="BG690" s="158">
        <f>IF(N690="zákl. přenesená",J690,0)</f>
        <v>0</v>
      </c>
      <c r="BH690" s="158">
        <f>IF(N690="sníž. přenesená",J690,0)</f>
        <v>0</v>
      </c>
      <c r="BI690" s="158">
        <f>IF(N690="nulová",J690,0)</f>
        <v>0</v>
      </c>
      <c r="BJ690" s="19" t="s">
        <v>79</v>
      </c>
      <c r="BK690" s="158">
        <f>ROUND(I690*H690,2)</f>
        <v>0</v>
      </c>
      <c r="BL690" s="19" t="s">
        <v>189</v>
      </c>
      <c r="BM690" s="157" t="s">
        <v>2359</v>
      </c>
    </row>
    <row r="691" spans="1:47" s="2" customFormat="1" ht="19.2">
      <c r="A691" s="34"/>
      <c r="B691" s="35"/>
      <c r="C691" s="304"/>
      <c r="D691" s="305" t="s">
        <v>120</v>
      </c>
      <c r="E691" s="304"/>
      <c r="F691" s="306" t="s">
        <v>1312</v>
      </c>
      <c r="G691" s="304"/>
      <c r="H691" s="304"/>
      <c r="I691" s="161"/>
      <c r="J691" s="34"/>
      <c r="K691" s="34"/>
      <c r="L691" s="35"/>
      <c r="M691" s="162"/>
      <c r="N691" s="163"/>
      <c r="O691" s="55"/>
      <c r="P691" s="55"/>
      <c r="Q691" s="55"/>
      <c r="R691" s="55"/>
      <c r="S691" s="55"/>
      <c r="T691" s="56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T691" s="19" t="s">
        <v>120</v>
      </c>
      <c r="AU691" s="19" t="s">
        <v>197</v>
      </c>
    </row>
    <row r="692" spans="2:51" s="13" customFormat="1" ht="12">
      <c r="B692" s="164"/>
      <c r="C692" s="307"/>
      <c r="D692" s="305" t="s">
        <v>191</v>
      </c>
      <c r="E692" s="308" t="s">
        <v>3</v>
      </c>
      <c r="F692" s="309" t="s">
        <v>2360</v>
      </c>
      <c r="G692" s="307"/>
      <c r="H692" s="310">
        <v>257.28</v>
      </c>
      <c r="I692" s="168"/>
      <c r="L692" s="164"/>
      <c r="M692" s="169"/>
      <c r="N692" s="170"/>
      <c r="O692" s="170"/>
      <c r="P692" s="170"/>
      <c r="Q692" s="170"/>
      <c r="R692" s="170"/>
      <c r="S692" s="170"/>
      <c r="T692" s="171"/>
      <c r="AT692" s="165" t="s">
        <v>191</v>
      </c>
      <c r="AU692" s="165" t="s">
        <v>197</v>
      </c>
      <c r="AV692" s="13" t="s">
        <v>81</v>
      </c>
      <c r="AW692" s="13" t="s">
        <v>33</v>
      </c>
      <c r="AX692" s="13" t="s">
        <v>79</v>
      </c>
      <c r="AY692" s="165" t="s">
        <v>182</v>
      </c>
    </row>
    <row r="693" spans="1:65" s="2" customFormat="1" ht="33" customHeight="1">
      <c r="A693" s="34"/>
      <c r="B693" s="145"/>
      <c r="C693" s="300" t="s">
        <v>966</v>
      </c>
      <c r="D693" s="300" t="s">
        <v>184</v>
      </c>
      <c r="E693" s="301" t="s">
        <v>1314</v>
      </c>
      <c r="F693" s="302" t="s">
        <v>1315</v>
      </c>
      <c r="G693" s="303" t="s">
        <v>122</v>
      </c>
      <c r="H693" s="298">
        <v>28.587</v>
      </c>
      <c r="I693" s="151"/>
      <c r="J693" s="152">
        <f>ROUND(I693*H693,2)</f>
        <v>0</v>
      </c>
      <c r="K693" s="148" t="s">
        <v>188</v>
      </c>
      <c r="L693" s="35"/>
      <c r="M693" s="153" t="s">
        <v>3</v>
      </c>
      <c r="N693" s="154" t="s">
        <v>43</v>
      </c>
      <c r="O693" s="55"/>
      <c r="P693" s="155">
        <f>O693*H693</f>
        <v>0</v>
      </c>
      <c r="Q693" s="155">
        <v>0</v>
      </c>
      <c r="R693" s="155">
        <f>Q693*H693</f>
        <v>0</v>
      </c>
      <c r="S693" s="155">
        <v>0</v>
      </c>
      <c r="T693" s="156">
        <f>S693*H693</f>
        <v>0</v>
      </c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R693" s="157" t="s">
        <v>189</v>
      </c>
      <c r="AT693" s="157" t="s">
        <v>184</v>
      </c>
      <c r="AU693" s="157" t="s">
        <v>197</v>
      </c>
      <c r="AY693" s="19" t="s">
        <v>182</v>
      </c>
      <c r="BE693" s="158">
        <f>IF(N693="základní",J693,0)</f>
        <v>0</v>
      </c>
      <c r="BF693" s="158">
        <f>IF(N693="snížená",J693,0)</f>
        <v>0</v>
      </c>
      <c r="BG693" s="158">
        <f>IF(N693="zákl. přenesená",J693,0)</f>
        <v>0</v>
      </c>
      <c r="BH693" s="158">
        <f>IF(N693="sníž. přenesená",J693,0)</f>
        <v>0</v>
      </c>
      <c r="BI693" s="158">
        <f>IF(N693="nulová",J693,0)</f>
        <v>0</v>
      </c>
      <c r="BJ693" s="19" t="s">
        <v>79</v>
      </c>
      <c r="BK693" s="158">
        <f>ROUND(I693*H693,2)</f>
        <v>0</v>
      </c>
      <c r="BL693" s="19" t="s">
        <v>189</v>
      </c>
      <c r="BM693" s="157" t="s">
        <v>2361</v>
      </c>
    </row>
    <row r="694" spans="1:47" s="2" customFormat="1" ht="19.2">
      <c r="A694" s="34"/>
      <c r="B694" s="35"/>
      <c r="C694" s="304"/>
      <c r="D694" s="305" t="s">
        <v>120</v>
      </c>
      <c r="E694" s="304"/>
      <c r="F694" s="306" t="s">
        <v>1315</v>
      </c>
      <c r="G694" s="304"/>
      <c r="H694" s="304"/>
      <c r="I694" s="161"/>
      <c r="J694" s="34"/>
      <c r="K694" s="34"/>
      <c r="L694" s="35"/>
      <c r="M694" s="162"/>
      <c r="N694" s="163"/>
      <c r="O694" s="55"/>
      <c r="P694" s="55"/>
      <c r="Q694" s="55"/>
      <c r="R694" s="55"/>
      <c r="S694" s="55"/>
      <c r="T694" s="56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T694" s="19" t="s">
        <v>120</v>
      </c>
      <c r="AU694" s="19" t="s">
        <v>197</v>
      </c>
    </row>
    <row r="695" spans="2:51" s="13" customFormat="1" ht="12">
      <c r="B695" s="164"/>
      <c r="C695" s="307"/>
      <c r="D695" s="305" t="s">
        <v>191</v>
      </c>
      <c r="E695" s="308" t="s">
        <v>3</v>
      </c>
      <c r="F695" s="309" t="s">
        <v>2355</v>
      </c>
      <c r="G695" s="307"/>
      <c r="H695" s="310">
        <v>28.587</v>
      </c>
      <c r="I695" s="168"/>
      <c r="L695" s="164"/>
      <c r="M695" s="169"/>
      <c r="N695" s="170"/>
      <c r="O695" s="170"/>
      <c r="P695" s="170"/>
      <c r="Q695" s="170"/>
      <c r="R695" s="170"/>
      <c r="S695" s="170"/>
      <c r="T695" s="171"/>
      <c r="AT695" s="165" t="s">
        <v>191</v>
      </c>
      <c r="AU695" s="165" t="s">
        <v>197</v>
      </c>
      <c r="AV695" s="13" t="s">
        <v>81</v>
      </c>
      <c r="AW695" s="13" t="s">
        <v>33</v>
      </c>
      <c r="AX695" s="13" t="s">
        <v>79</v>
      </c>
      <c r="AY695" s="165" t="s">
        <v>182</v>
      </c>
    </row>
    <row r="696" spans="1:65" s="2" customFormat="1" ht="33" customHeight="1">
      <c r="A696" s="34"/>
      <c r="B696" s="145"/>
      <c r="C696" s="300" t="s">
        <v>970</v>
      </c>
      <c r="D696" s="300" t="s">
        <v>184</v>
      </c>
      <c r="E696" s="301" t="s">
        <v>1678</v>
      </c>
      <c r="F696" s="302" t="s">
        <v>1679</v>
      </c>
      <c r="G696" s="303" t="s">
        <v>122</v>
      </c>
      <c r="H696" s="298">
        <v>242.465</v>
      </c>
      <c r="I696" s="151"/>
      <c r="J696" s="152">
        <f>ROUND(I696*H696,2)</f>
        <v>0</v>
      </c>
      <c r="K696" s="148" t="s">
        <v>188</v>
      </c>
      <c r="L696" s="35"/>
      <c r="M696" s="153" t="s">
        <v>3</v>
      </c>
      <c r="N696" s="154" t="s">
        <v>43</v>
      </c>
      <c r="O696" s="55"/>
      <c r="P696" s="155">
        <f>O696*H696</f>
        <v>0</v>
      </c>
      <c r="Q696" s="155">
        <v>0</v>
      </c>
      <c r="R696" s="155">
        <f>Q696*H696</f>
        <v>0</v>
      </c>
      <c r="S696" s="155">
        <v>0</v>
      </c>
      <c r="T696" s="156">
        <f>S696*H696</f>
        <v>0</v>
      </c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R696" s="157" t="s">
        <v>189</v>
      </c>
      <c r="AT696" s="157" t="s">
        <v>184</v>
      </c>
      <c r="AU696" s="157" t="s">
        <v>197</v>
      </c>
      <c r="AY696" s="19" t="s">
        <v>182</v>
      </c>
      <c r="BE696" s="158">
        <f>IF(N696="základní",J696,0)</f>
        <v>0</v>
      </c>
      <c r="BF696" s="158">
        <f>IF(N696="snížená",J696,0)</f>
        <v>0</v>
      </c>
      <c r="BG696" s="158">
        <f>IF(N696="zákl. přenesená",J696,0)</f>
        <v>0</v>
      </c>
      <c r="BH696" s="158">
        <f>IF(N696="sníž. přenesená",J696,0)</f>
        <v>0</v>
      </c>
      <c r="BI696" s="158">
        <f>IF(N696="nulová",J696,0)</f>
        <v>0</v>
      </c>
      <c r="BJ696" s="19" t="s">
        <v>79</v>
      </c>
      <c r="BK696" s="158">
        <f>ROUND(I696*H696,2)</f>
        <v>0</v>
      </c>
      <c r="BL696" s="19" t="s">
        <v>189</v>
      </c>
      <c r="BM696" s="157" t="s">
        <v>2362</v>
      </c>
    </row>
    <row r="697" spans="1:47" s="2" customFormat="1" ht="19.2">
      <c r="A697" s="34"/>
      <c r="B697" s="35"/>
      <c r="C697" s="304"/>
      <c r="D697" s="305" t="s">
        <v>120</v>
      </c>
      <c r="E697" s="304"/>
      <c r="F697" s="306" t="s">
        <v>1679</v>
      </c>
      <c r="G697" s="304"/>
      <c r="H697" s="304"/>
      <c r="I697" s="161"/>
      <c r="J697" s="34"/>
      <c r="K697" s="34"/>
      <c r="L697" s="35"/>
      <c r="M697" s="162"/>
      <c r="N697" s="163"/>
      <c r="O697" s="55"/>
      <c r="P697" s="55"/>
      <c r="Q697" s="55"/>
      <c r="R697" s="55"/>
      <c r="S697" s="55"/>
      <c r="T697" s="56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T697" s="19" t="s">
        <v>120</v>
      </c>
      <c r="AU697" s="19" t="s">
        <v>197</v>
      </c>
    </row>
    <row r="698" spans="2:51" s="13" customFormat="1" ht="12">
      <c r="B698" s="164"/>
      <c r="C698" s="307"/>
      <c r="D698" s="305" t="s">
        <v>191</v>
      </c>
      <c r="E698" s="308" t="s">
        <v>3</v>
      </c>
      <c r="F698" s="309" t="s">
        <v>2363</v>
      </c>
      <c r="G698" s="307"/>
      <c r="H698" s="310">
        <v>242.465</v>
      </c>
      <c r="I698" s="168"/>
      <c r="L698" s="164"/>
      <c r="M698" s="169"/>
      <c r="N698" s="170"/>
      <c r="O698" s="170"/>
      <c r="P698" s="170"/>
      <c r="Q698" s="170"/>
      <c r="R698" s="170"/>
      <c r="S698" s="170"/>
      <c r="T698" s="171"/>
      <c r="AT698" s="165" t="s">
        <v>191</v>
      </c>
      <c r="AU698" s="165" t="s">
        <v>197</v>
      </c>
      <c r="AV698" s="13" t="s">
        <v>81</v>
      </c>
      <c r="AW698" s="13" t="s">
        <v>33</v>
      </c>
      <c r="AX698" s="13" t="s">
        <v>79</v>
      </c>
      <c r="AY698" s="165" t="s">
        <v>182</v>
      </c>
    </row>
    <row r="699" spans="1:65" s="2" customFormat="1" ht="34.2">
      <c r="A699" s="34"/>
      <c r="B699" s="145"/>
      <c r="C699" s="300" t="s">
        <v>975</v>
      </c>
      <c r="D699" s="300" t="s">
        <v>184</v>
      </c>
      <c r="E699" s="301" t="s">
        <v>1682</v>
      </c>
      <c r="F699" s="302" t="s">
        <v>1683</v>
      </c>
      <c r="G699" s="303" t="s">
        <v>122</v>
      </c>
      <c r="H699" s="298">
        <v>3394.51</v>
      </c>
      <c r="I699" s="151"/>
      <c r="J699" s="152">
        <f>ROUND(I699*H699,2)</f>
        <v>0</v>
      </c>
      <c r="K699" s="148" t="s">
        <v>188</v>
      </c>
      <c r="L699" s="35"/>
      <c r="M699" s="153" t="s">
        <v>3</v>
      </c>
      <c r="N699" s="154" t="s">
        <v>43</v>
      </c>
      <c r="O699" s="55"/>
      <c r="P699" s="155">
        <f>O699*H699</f>
        <v>0</v>
      </c>
      <c r="Q699" s="155">
        <v>0</v>
      </c>
      <c r="R699" s="155">
        <f>Q699*H699</f>
        <v>0</v>
      </c>
      <c r="S699" s="155">
        <v>0</v>
      </c>
      <c r="T699" s="156">
        <f>S699*H699</f>
        <v>0</v>
      </c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R699" s="157" t="s">
        <v>189</v>
      </c>
      <c r="AT699" s="157" t="s">
        <v>184</v>
      </c>
      <c r="AU699" s="157" t="s">
        <v>197</v>
      </c>
      <c r="AY699" s="19" t="s">
        <v>182</v>
      </c>
      <c r="BE699" s="158">
        <f>IF(N699="základní",J699,0)</f>
        <v>0</v>
      </c>
      <c r="BF699" s="158">
        <f>IF(N699="snížená",J699,0)</f>
        <v>0</v>
      </c>
      <c r="BG699" s="158">
        <f>IF(N699="zákl. přenesená",J699,0)</f>
        <v>0</v>
      </c>
      <c r="BH699" s="158">
        <f>IF(N699="sníž. přenesená",J699,0)</f>
        <v>0</v>
      </c>
      <c r="BI699" s="158">
        <f>IF(N699="nulová",J699,0)</f>
        <v>0</v>
      </c>
      <c r="BJ699" s="19" t="s">
        <v>79</v>
      </c>
      <c r="BK699" s="158">
        <f>ROUND(I699*H699,2)</f>
        <v>0</v>
      </c>
      <c r="BL699" s="19" t="s">
        <v>189</v>
      </c>
      <c r="BM699" s="157" t="s">
        <v>2364</v>
      </c>
    </row>
    <row r="700" spans="1:47" s="2" customFormat="1" ht="19.2">
      <c r="A700" s="34"/>
      <c r="B700" s="35"/>
      <c r="C700" s="304"/>
      <c r="D700" s="305" t="s">
        <v>120</v>
      </c>
      <c r="E700" s="304"/>
      <c r="F700" s="306" t="s">
        <v>1683</v>
      </c>
      <c r="G700" s="304"/>
      <c r="H700" s="304"/>
      <c r="I700" s="161"/>
      <c r="J700" s="34"/>
      <c r="K700" s="34"/>
      <c r="L700" s="35"/>
      <c r="M700" s="162"/>
      <c r="N700" s="163"/>
      <c r="O700" s="55"/>
      <c r="P700" s="55"/>
      <c r="Q700" s="55"/>
      <c r="R700" s="55"/>
      <c r="S700" s="55"/>
      <c r="T700" s="56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T700" s="19" t="s">
        <v>120</v>
      </c>
      <c r="AU700" s="19" t="s">
        <v>197</v>
      </c>
    </row>
    <row r="701" spans="2:51" s="13" customFormat="1" ht="12">
      <c r="B701" s="164"/>
      <c r="C701" s="307"/>
      <c r="D701" s="305" t="s">
        <v>191</v>
      </c>
      <c r="E701" s="308" t="s">
        <v>3</v>
      </c>
      <c r="F701" s="309" t="s">
        <v>2365</v>
      </c>
      <c r="G701" s="307"/>
      <c r="H701" s="310">
        <v>3394.51</v>
      </c>
      <c r="I701" s="168"/>
      <c r="L701" s="164"/>
      <c r="M701" s="169"/>
      <c r="N701" s="170"/>
      <c r="O701" s="170"/>
      <c r="P701" s="170"/>
      <c r="Q701" s="170"/>
      <c r="R701" s="170"/>
      <c r="S701" s="170"/>
      <c r="T701" s="171"/>
      <c r="AT701" s="165" t="s">
        <v>191</v>
      </c>
      <c r="AU701" s="165" t="s">
        <v>197</v>
      </c>
      <c r="AV701" s="13" t="s">
        <v>81</v>
      </c>
      <c r="AW701" s="13" t="s">
        <v>33</v>
      </c>
      <c r="AX701" s="13" t="s">
        <v>79</v>
      </c>
      <c r="AY701" s="165" t="s">
        <v>182</v>
      </c>
    </row>
    <row r="702" spans="1:65" s="2" customFormat="1" ht="33" customHeight="1">
      <c r="A702" s="34"/>
      <c r="B702" s="145"/>
      <c r="C702" s="300" t="s">
        <v>979</v>
      </c>
      <c r="D702" s="300" t="s">
        <v>184</v>
      </c>
      <c r="E702" s="301" t="s">
        <v>1910</v>
      </c>
      <c r="F702" s="302" t="s">
        <v>1911</v>
      </c>
      <c r="G702" s="303" t="s">
        <v>122</v>
      </c>
      <c r="H702" s="298">
        <v>28.587</v>
      </c>
      <c r="I702" s="151"/>
      <c r="J702" s="152">
        <f>ROUND(I702*H702,2)</f>
        <v>0</v>
      </c>
      <c r="K702" s="148" t="s">
        <v>188</v>
      </c>
      <c r="L702" s="35"/>
      <c r="M702" s="153" t="s">
        <v>3</v>
      </c>
      <c r="N702" s="154" t="s">
        <v>43</v>
      </c>
      <c r="O702" s="55"/>
      <c r="P702" s="155">
        <f>O702*H702</f>
        <v>0</v>
      </c>
      <c r="Q702" s="155">
        <v>0</v>
      </c>
      <c r="R702" s="155">
        <f>Q702*H702</f>
        <v>0</v>
      </c>
      <c r="S702" s="155">
        <v>0</v>
      </c>
      <c r="T702" s="156">
        <f>S702*H702</f>
        <v>0</v>
      </c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R702" s="157" t="s">
        <v>189</v>
      </c>
      <c r="AT702" s="157" t="s">
        <v>184</v>
      </c>
      <c r="AU702" s="157" t="s">
        <v>197</v>
      </c>
      <c r="AY702" s="19" t="s">
        <v>182</v>
      </c>
      <c r="BE702" s="158">
        <f>IF(N702="základní",J702,0)</f>
        <v>0</v>
      </c>
      <c r="BF702" s="158">
        <f>IF(N702="snížená",J702,0)</f>
        <v>0</v>
      </c>
      <c r="BG702" s="158">
        <f>IF(N702="zákl. přenesená",J702,0)</f>
        <v>0</v>
      </c>
      <c r="BH702" s="158">
        <f>IF(N702="sníž. přenesená",J702,0)</f>
        <v>0</v>
      </c>
      <c r="BI702" s="158">
        <f>IF(N702="nulová",J702,0)</f>
        <v>0</v>
      </c>
      <c r="BJ702" s="19" t="s">
        <v>79</v>
      </c>
      <c r="BK702" s="158">
        <f>ROUND(I702*H702,2)</f>
        <v>0</v>
      </c>
      <c r="BL702" s="19" t="s">
        <v>189</v>
      </c>
      <c r="BM702" s="157" t="s">
        <v>2366</v>
      </c>
    </row>
    <row r="703" spans="1:47" s="2" customFormat="1" ht="19.2">
      <c r="A703" s="34"/>
      <c r="B703" s="35"/>
      <c r="C703" s="304"/>
      <c r="D703" s="305" t="s">
        <v>120</v>
      </c>
      <c r="E703" s="304"/>
      <c r="F703" s="306" t="s">
        <v>1911</v>
      </c>
      <c r="G703" s="304"/>
      <c r="H703" s="304"/>
      <c r="I703" s="161"/>
      <c r="J703" s="34"/>
      <c r="K703" s="34"/>
      <c r="L703" s="35"/>
      <c r="M703" s="162"/>
      <c r="N703" s="163"/>
      <c r="O703" s="55"/>
      <c r="P703" s="55"/>
      <c r="Q703" s="55"/>
      <c r="R703" s="55"/>
      <c r="S703" s="55"/>
      <c r="T703" s="56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T703" s="19" t="s">
        <v>120</v>
      </c>
      <c r="AU703" s="19" t="s">
        <v>197</v>
      </c>
    </row>
    <row r="704" spans="2:51" s="13" customFormat="1" ht="12">
      <c r="B704" s="164"/>
      <c r="C704" s="307"/>
      <c r="D704" s="305" t="s">
        <v>191</v>
      </c>
      <c r="E704" s="308" t="s">
        <v>3</v>
      </c>
      <c r="F704" s="309" t="s">
        <v>2355</v>
      </c>
      <c r="G704" s="307"/>
      <c r="H704" s="310">
        <v>28.587</v>
      </c>
      <c r="I704" s="168"/>
      <c r="L704" s="164"/>
      <c r="M704" s="169"/>
      <c r="N704" s="170"/>
      <c r="O704" s="170"/>
      <c r="P704" s="170"/>
      <c r="Q704" s="170"/>
      <c r="R704" s="170"/>
      <c r="S704" s="170"/>
      <c r="T704" s="171"/>
      <c r="AT704" s="165" t="s">
        <v>191</v>
      </c>
      <c r="AU704" s="165" t="s">
        <v>197</v>
      </c>
      <c r="AV704" s="13" t="s">
        <v>81</v>
      </c>
      <c r="AW704" s="13" t="s">
        <v>33</v>
      </c>
      <c r="AX704" s="13" t="s">
        <v>79</v>
      </c>
      <c r="AY704" s="165" t="s">
        <v>182</v>
      </c>
    </row>
    <row r="705" spans="1:65" s="2" customFormat="1" ht="34.2">
      <c r="A705" s="34"/>
      <c r="B705" s="145"/>
      <c r="C705" s="300" t="s">
        <v>985</v>
      </c>
      <c r="D705" s="300" t="s">
        <v>184</v>
      </c>
      <c r="E705" s="301" t="s">
        <v>1913</v>
      </c>
      <c r="F705" s="302" t="s">
        <v>1914</v>
      </c>
      <c r="G705" s="303" t="s">
        <v>122</v>
      </c>
      <c r="H705" s="298">
        <v>400.218</v>
      </c>
      <c r="I705" s="151"/>
      <c r="J705" s="152">
        <f>ROUND(I705*H705,2)</f>
        <v>0</v>
      </c>
      <c r="K705" s="148" t="s">
        <v>188</v>
      </c>
      <c r="L705" s="35"/>
      <c r="M705" s="153" t="s">
        <v>3</v>
      </c>
      <c r="N705" s="154" t="s">
        <v>43</v>
      </c>
      <c r="O705" s="55"/>
      <c r="P705" s="155">
        <f>O705*H705</f>
        <v>0</v>
      </c>
      <c r="Q705" s="155">
        <v>0</v>
      </c>
      <c r="R705" s="155">
        <f>Q705*H705</f>
        <v>0</v>
      </c>
      <c r="S705" s="155">
        <v>0</v>
      </c>
      <c r="T705" s="156">
        <f>S705*H705</f>
        <v>0</v>
      </c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R705" s="157" t="s">
        <v>189</v>
      </c>
      <c r="AT705" s="157" t="s">
        <v>184</v>
      </c>
      <c r="AU705" s="157" t="s">
        <v>197</v>
      </c>
      <c r="AY705" s="19" t="s">
        <v>182</v>
      </c>
      <c r="BE705" s="158">
        <f>IF(N705="základní",J705,0)</f>
        <v>0</v>
      </c>
      <c r="BF705" s="158">
        <f>IF(N705="snížená",J705,0)</f>
        <v>0</v>
      </c>
      <c r="BG705" s="158">
        <f>IF(N705="zákl. přenesená",J705,0)</f>
        <v>0</v>
      </c>
      <c r="BH705" s="158">
        <f>IF(N705="sníž. přenesená",J705,0)</f>
        <v>0</v>
      </c>
      <c r="BI705" s="158">
        <f>IF(N705="nulová",J705,0)</f>
        <v>0</v>
      </c>
      <c r="BJ705" s="19" t="s">
        <v>79</v>
      </c>
      <c r="BK705" s="158">
        <f>ROUND(I705*H705,2)</f>
        <v>0</v>
      </c>
      <c r="BL705" s="19" t="s">
        <v>189</v>
      </c>
      <c r="BM705" s="157" t="s">
        <v>2367</v>
      </c>
    </row>
    <row r="706" spans="1:47" s="2" customFormat="1" ht="19.2">
      <c r="A706" s="34"/>
      <c r="B706" s="35"/>
      <c r="C706" s="304"/>
      <c r="D706" s="305" t="s">
        <v>120</v>
      </c>
      <c r="E706" s="304"/>
      <c r="F706" s="306" t="s">
        <v>1914</v>
      </c>
      <c r="G706" s="304"/>
      <c r="H706" s="304"/>
      <c r="I706" s="161"/>
      <c r="J706" s="34"/>
      <c r="K706" s="34"/>
      <c r="L706" s="35"/>
      <c r="M706" s="162"/>
      <c r="N706" s="163"/>
      <c r="O706" s="55"/>
      <c r="P706" s="55"/>
      <c r="Q706" s="55"/>
      <c r="R706" s="55"/>
      <c r="S706" s="55"/>
      <c r="T706" s="56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T706" s="19" t="s">
        <v>120</v>
      </c>
      <c r="AU706" s="19" t="s">
        <v>197</v>
      </c>
    </row>
    <row r="707" spans="2:51" s="13" customFormat="1" ht="12">
      <c r="B707" s="164"/>
      <c r="C707" s="307"/>
      <c r="D707" s="305" t="s">
        <v>191</v>
      </c>
      <c r="E707" s="308" t="s">
        <v>3</v>
      </c>
      <c r="F707" s="309" t="s">
        <v>2368</v>
      </c>
      <c r="G707" s="307"/>
      <c r="H707" s="310">
        <v>400.218</v>
      </c>
      <c r="I707" s="168"/>
      <c r="L707" s="164"/>
      <c r="M707" s="169"/>
      <c r="N707" s="170"/>
      <c r="O707" s="170"/>
      <c r="P707" s="170"/>
      <c r="Q707" s="170"/>
      <c r="R707" s="170"/>
      <c r="S707" s="170"/>
      <c r="T707" s="171"/>
      <c r="AT707" s="165" t="s">
        <v>191</v>
      </c>
      <c r="AU707" s="165" t="s">
        <v>197</v>
      </c>
      <c r="AV707" s="13" t="s">
        <v>81</v>
      </c>
      <c r="AW707" s="13" t="s">
        <v>33</v>
      </c>
      <c r="AX707" s="13" t="s">
        <v>79</v>
      </c>
      <c r="AY707" s="165" t="s">
        <v>182</v>
      </c>
    </row>
    <row r="708" spans="1:65" s="2" customFormat="1" ht="16.5" customHeight="1">
      <c r="A708" s="34"/>
      <c r="B708" s="145"/>
      <c r="C708" s="300" t="s">
        <v>991</v>
      </c>
      <c r="D708" s="300" t="s">
        <v>184</v>
      </c>
      <c r="E708" s="301" t="s">
        <v>1686</v>
      </c>
      <c r="F708" s="302" t="s">
        <v>1687</v>
      </c>
      <c r="G708" s="303" t="s">
        <v>122</v>
      </c>
      <c r="H708" s="298">
        <v>271.052</v>
      </c>
      <c r="I708" s="151"/>
      <c r="J708" s="152">
        <f>ROUND(I708*H708,2)</f>
        <v>0</v>
      </c>
      <c r="K708" s="148" t="s">
        <v>188</v>
      </c>
      <c r="L708" s="35"/>
      <c r="M708" s="153" t="s">
        <v>3</v>
      </c>
      <c r="N708" s="154" t="s">
        <v>43</v>
      </c>
      <c r="O708" s="55"/>
      <c r="P708" s="155">
        <f>O708*H708</f>
        <v>0</v>
      </c>
      <c r="Q708" s="155">
        <v>0</v>
      </c>
      <c r="R708" s="155">
        <f>Q708*H708</f>
        <v>0</v>
      </c>
      <c r="S708" s="155">
        <v>0</v>
      </c>
      <c r="T708" s="156">
        <f>S708*H708</f>
        <v>0</v>
      </c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R708" s="157" t="s">
        <v>189</v>
      </c>
      <c r="AT708" s="157" t="s">
        <v>184</v>
      </c>
      <c r="AU708" s="157" t="s">
        <v>197</v>
      </c>
      <c r="AY708" s="19" t="s">
        <v>182</v>
      </c>
      <c r="BE708" s="158">
        <f>IF(N708="základní",J708,0)</f>
        <v>0</v>
      </c>
      <c r="BF708" s="158">
        <f>IF(N708="snížená",J708,0)</f>
        <v>0</v>
      </c>
      <c r="BG708" s="158">
        <f>IF(N708="zákl. přenesená",J708,0)</f>
        <v>0</v>
      </c>
      <c r="BH708" s="158">
        <f>IF(N708="sníž. přenesená",J708,0)</f>
        <v>0</v>
      </c>
      <c r="BI708" s="158">
        <f>IF(N708="nulová",J708,0)</f>
        <v>0</v>
      </c>
      <c r="BJ708" s="19" t="s">
        <v>79</v>
      </c>
      <c r="BK708" s="158">
        <f>ROUND(I708*H708,2)</f>
        <v>0</v>
      </c>
      <c r="BL708" s="19" t="s">
        <v>189</v>
      </c>
      <c r="BM708" s="157" t="s">
        <v>2369</v>
      </c>
    </row>
    <row r="709" spans="1:47" s="2" customFormat="1" ht="12">
      <c r="A709" s="34"/>
      <c r="B709" s="35"/>
      <c r="C709" s="304"/>
      <c r="D709" s="305" t="s">
        <v>120</v>
      </c>
      <c r="E709" s="304"/>
      <c r="F709" s="306" t="s">
        <v>1687</v>
      </c>
      <c r="G709" s="304"/>
      <c r="H709" s="304"/>
      <c r="I709" s="161"/>
      <c r="J709" s="34"/>
      <c r="K709" s="34"/>
      <c r="L709" s="35"/>
      <c r="M709" s="162"/>
      <c r="N709" s="163"/>
      <c r="O709" s="55"/>
      <c r="P709" s="55"/>
      <c r="Q709" s="55"/>
      <c r="R709" s="55"/>
      <c r="S709" s="55"/>
      <c r="T709" s="56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T709" s="19" t="s">
        <v>120</v>
      </c>
      <c r="AU709" s="19" t="s">
        <v>197</v>
      </c>
    </row>
    <row r="710" spans="2:51" s="13" customFormat="1" ht="12">
      <c r="B710" s="164"/>
      <c r="C710" s="307"/>
      <c r="D710" s="305" t="s">
        <v>191</v>
      </c>
      <c r="E710" s="308" t="s">
        <v>3</v>
      </c>
      <c r="F710" s="309" t="s">
        <v>2370</v>
      </c>
      <c r="G710" s="307"/>
      <c r="H710" s="310">
        <v>153.203</v>
      </c>
      <c r="I710" s="168"/>
      <c r="L710" s="164"/>
      <c r="M710" s="169"/>
      <c r="N710" s="170"/>
      <c r="O710" s="170"/>
      <c r="P710" s="170"/>
      <c r="Q710" s="170"/>
      <c r="R710" s="170"/>
      <c r="S710" s="170"/>
      <c r="T710" s="171"/>
      <c r="AT710" s="165" t="s">
        <v>191</v>
      </c>
      <c r="AU710" s="165" t="s">
        <v>197</v>
      </c>
      <c r="AV710" s="13" t="s">
        <v>81</v>
      </c>
      <c r="AW710" s="13" t="s">
        <v>33</v>
      </c>
      <c r="AX710" s="13" t="s">
        <v>72</v>
      </c>
      <c r="AY710" s="165" t="s">
        <v>182</v>
      </c>
    </row>
    <row r="711" spans="2:51" s="13" customFormat="1" ht="12">
      <c r="B711" s="164"/>
      <c r="C711" s="307"/>
      <c r="D711" s="305" t="s">
        <v>191</v>
      </c>
      <c r="E711" s="308" t="s">
        <v>1804</v>
      </c>
      <c r="F711" s="309" t="s">
        <v>2371</v>
      </c>
      <c r="G711" s="307"/>
      <c r="H711" s="310">
        <v>99.891</v>
      </c>
      <c r="I711" s="168"/>
      <c r="L711" s="164"/>
      <c r="M711" s="169"/>
      <c r="N711" s="170"/>
      <c r="O711" s="170"/>
      <c r="P711" s="170"/>
      <c r="Q711" s="170"/>
      <c r="R711" s="170"/>
      <c r="S711" s="170"/>
      <c r="T711" s="171"/>
      <c r="AT711" s="165" t="s">
        <v>191</v>
      </c>
      <c r="AU711" s="165" t="s">
        <v>197</v>
      </c>
      <c r="AV711" s="13" t="s">
        <v>81</v>
      </c>
      <c r="AW711" s="13" t="s">
        <v>33</v>
      </c>
      <c r="AX711" s="13" t="s">
        <v>72</v>
      </c>
      <c r="AY711" s="165" t="s">
        <v>182</v>
      </c>
    </row>
    <row r="712" spans="2:51" s="13" customFormat="1" ht="12">
      <c r="B712" s="164"/>
      <c r="C712" s="307"/>
      <c r="D712" s="305" t="s">
        <v>191</v>
      </c>
      <c r="E712" s="308" t="s">
        <v>1806</v>
      </c>
      <c r="F712" s="309" t="s">
        <v>2372</v>
      </c>
      <c r="G712" s="307"/>
      <c r="H712" s="310">
        <v>17.958</v>
      </c>
      <c r="I712" s="168"/>
      <c r="L712" s="164"/>
      <c r="M712" s="169"/>
      <c r="N712" s="170"/>
      <c r="O712" s="170"/>
      <c r="P712" s="170"/>
      <c r="Q712" s="170"/>
      <c r="R712" s="170"/>
      <c r="S712" s="170"/>
      <c r="T712" s="171"/>
      <c r="AT712" s="165" t="s">
        <v>191</v>
      </c>
      <c r="AU712" s="165" t="s">
        <v>197</v>
      </c>
      <c r="AV712" s="13" t="s">
        <v>81</v>
      </c>
      <c r="AW712" s="13" t="s">
        <v>33</v>
      </c>
      <c r="AX712" s="13" t="s">
        <v>72</v>
      </c>
      <c r="AY712" s="165" t="s">
        <v>182</v>
      </c>
    </row>
    <row r="713" spans="2:51" s="14" customFormat="1" ht="12">
      <c r="B713" s="172"/>
      <c r="C713" s="311"/>
      <c r="D713" s="305" t="s">
        <v>191</v>
      </c>
      <c r="E713" s="312" t="s">
        <v>1801</v>
      </c>
      <c r="F713" s="313" t="s">
        <v>211</v>
      </c>
      <c r="G713" s="311"/>
      <c r="H713" s="314">
        <v>271.052</v>
      </c>
      <c r="I713" s="176"/>
      <c r="L713" s="172"/>
      <c r="M713" s="177"/>
      <c r="N713" s="178"/>
      <c r="O713" s="178"/>
      <c r="P713" s="178"/>
      <c r="Q713" s="178"/>
      <c r="R713" s="178"/>
      <c r="S713" s="178"/>
      <c r="T713" s="179"/>
      <c r="AT713" s="173" t="s">
        <v>191</v>
      </c>
      <c r="AU713" s="173" t="s">
        <v>197</v>
      </c>
      <c r="AV713" s="14" t="s">
        <v>189</v>
      </c>
      <c r="AW713" s="14" t="s">
        <v>33</v>
      </c>
      <c r="AX713" s="14" t="s">
        <v>79</v>
      </c>
      <c r="AY713" s="173" t="s">
        <v>182</v>
      </c>
    </row>
    <row r="714" spans="1:65" s="2" customFormat="1" ht="22.8">
      <c r="A714" s="34"/>
      <c r="B714" s="145"/>
      <c r="C714" s="300" t="s">
        <v>996</v>
      </c>
      <c r="D714" s="300" t="s">
        <v>184</v>
      </c>
      <c r="E714" s="301" t="s">
        <v>1689</v>
      </c>
      <c r="F714" s="302" t="s">
        <v>1690</v>
      </c>
      <c r="G714" s="303" t="s">
        <v>233</v>
      </c>
      <c r="H714" s="298">
        <v>433.683</v>
      </c>
      <c r="I714" s="151"/>
      <c r="J714" s="152">
        <f>ROUND(I714*H714,2)</f>
        <v>0</v>
      </c>
      <c r="K714" s="148" t="s">
        <v>188</v>
      </c>
      <c r="L714" s="35"/>
      <c r="M714" s="153" t="s">
        <v>3</v>
      </c>
      <c r="N714" s="154" t="s">
        <v>43</v>
      </c>
      <c r="O714" s="55"/>
      <c r="P714" s="155">
        <f>O714*H714</f>
        <v>0</v>
      </c>
      <c r="Q714" s="155">
        <v>0</v>
      </c>
      <c r="R714" s="155">
        <f>Q714*H714</f>
        <v>0</v>
      </c>
      <c r="S714" s="155">
        <v>0</v>
      </c>
      <c r="T714" s="156">
        <f>S714*H714</f>
        <v>0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157" t="s">
        <v>189</v>
      </c>
      <c r="AT714" s="157" t="s">
        <v>184</v>
      </c>
      <c r="AU714" s="157" t="s">
        <v>197</v>
      </c>
      <c r="AY714" s="19" t="s">
        <v>182</v>
      </c>
      <c r="BE714" s="158">
        <f>IF(N714="základní",J714,0)</f>
        <v>0</v>
      </c>
      <c r="BF714" s="158">
        <f>IF(N714="snížená",J714,0)</f>
        <v>0</v>
      </c>
      <c r="BG714" s="158">
        <f>IF(N714="zákl. přenesená",J714,0)</f>
        <v>0</v>
      </c>
      <c r="BH714" s="158">
        <f>IF(N714="sníž. přenesená",J714,0)</f>
        <v>0</v>
      </c>
      <c r="BI714" s="158">
        <f>IF(N714="nulová",J714,0)</f>
        <v>0</v>
      </c>
      <c r="BJ714" s="19" t="s">
        <v>79</v>
      </c>
      <c r="BK714" s="158">
        <f>ROUND(I714*H714,2)</f>
        <v>0</v>
      </c>
      <c r="BL714" s="19" t="s">
        <v>189</v>
      </c>
      <c r="BM714" s="157" t="s">
        <v>2373</v>
      </c>
    </row>
    <row r="715" spans="1:47" s="2" customFormat="1" ht="19.2">
      <c r="A715" s="34"/>
      <c r="B715" s="35"/>
      <c r="C715" s="304"/>
      <c r="D715" s="305" t="s">
        <v>120</v>
      </c>
      <c r="E715" s="304"/>
      <c r="F715" s="306" t="s">
        <v>1690</v>
      </c>
      <c r="G715" s="304"/>
      <c r="H715" s="304"/>
      <c r="I715" s="161"/>
      <c r="J715" s="34"/>
      <c r="K715" s="34"/>
      <c r="L715" s="35"/>
      <c r="M715" s="162"/>
      <c r="N715" s="163"/>
      <c r="O715" s="55"/>
      <c r="P715" s="55"/>
      <c r="Q715" s="55"/>
      <c r="R715" s="55"/>
      <c r="S715" s="55"/>
      <c r="T715" s="56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T715" s="19" t="s">
        <v>120</v>
      </c>
      <c r="AU715" s="19" t="s">
        <v>197</v>
      </c>
    </row>
    <row r="716" spans="2:51" s="13" customFormat="1" ht="12">
      <c r="B716" s="164"/>
      <c r="C716" s="307"/>
      <c r="D716" s="305" t="s">
        <v>191</v>
      </c>
      <c r="E716" s="308" t="s">
        <v>3</v>
      </c>
      <c r="F716" s="309" t="s">
        <v>2374</v>
      </c>
      <c r="G716" s="307"/>
      <c r="H716" s="310">
        <v>433.683</v>
      </c>
      <c r="I716" s="168"/>
      <c r="L716" s="164"/>
      <c r="M716" s="169"/>
      <c r="N716" s="170"/>
      <c r="O716" s="170"/>
      <c r="P716" s="170"/>
      <c r="Q716" s="170"/>
      <c r="R716" s="170"/>
      <c r="S716" s="170"/>
      <c r="T716" s="171"/>
      <c r="AT716" s="165" t="s">
        <v>191</v>
      </c>
      <c r="AU716" s="165" t="s">
        <v>197</v>
      </c>
      <c r="AV716" s="13" t="s">
        <v>81</v>
      </c>
      <c r="AW716" s="13" t="s">
        <v>33</v>
      </c>
      <c r="AX716" s="13" t="s">
        <v>79</v>
      </c>
      <c r="AY716" s="165" t="s">
        <v>182</v>
      </c>
    </row>
    <row r="717" spans="1:65" s="2" customFormat="1" ht="22.8">
      <c r="A717" s="34"/>
      <c r="B717" s="145"/>
      <c r="C717" s="300" t="s">
        <v>1001</v>
      </c>
      <c r="D717" s="300" t="s">
        <v>184</v>
      </c>
      <c r="E717" s="301" t="s">
        <v>282</v>
      </c>
      <c r="F717" s="302" t="s">
        <v>283</v>
      </c>
      <c r="G717" s="303" t="s">
        <v>122</v>
      </c>
      <c r="H717" s="298">
        <v>132.664</v>
      </c>
      <c r="I717" s="151"/>
      <c r="J717" s="152">
        <f>ROUND(I717*H717,2)</f>
        <v>0</v>
      </c>
      <c r="K717" s="148" t="s">
        <v>188</v>
      </c>
      <c r="L717" s="35"/>
      <c r="M717" s="153" t="s">
        <v>3</v>
      </c>
      <c r="N717" s="154" t="s">
        <v>43</v>
      </c>
      <c r="O717" s="55"/>
      <c r="P717" s="155">
        <f>O717*H717</f>
        <v>0</v>
      </c>
      <c r="Q717" s="155">
        <v>0</v>
      </c>
      <c r="R717" s="155">
        <f>Q717*H717</f>
        <v>0</v>
      </c>
      <c r="S717" s="155">
        <v>0</v>
      </c>
      <c r="T717" s="156">
        <f>S717*H717</f>
        <v>0</v>
      </c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R717" s="157" t="s">
        <v>189</v>
      </c>
      <c r="AT717" s="157" t="s">
        <v>184</v>
      </c>
      <c r="AU717" s="157" t="s">
        <v>197</v>
      </c>
      <c r="AY717" s="19" t="s">
        <v>182</v>
      </c>
      <c r="BE717" s="158">
        <f>IF(N717="základní",J717,0)</f>
        <v>0</v>
      </c>
      <c r="BF717" s="158">
        <f>IF(N717="snížená",J717,0)</f>
        <v>0</v>
      </c>
      <c r="BG717" s="158">
        <f>IF(N717="zákl. přenesená",J717,0)</f>
        <v>0</v>
      </c>
      <c r="BH717" s="158">
        <f>IF(N717="sníž. přenesená",J717,0)</f>
        <v>0</v>
      </c>
      <c r="BI717" s="158">
        <f>IF(N717="nulová",J717,0)</f>
        <v>0</v>
      </c>
      <c r="BJ717" s="19" t="s">
        <v>79</v>
      </c>
      <c r="BK717" s="158">
        <f>ROUND(I717*H717,2)</f>
        <v>0</v>
      </c>
      <c r="BL717" s="19" t="s">
        <v>189</v>
      </c>
      <c r="BM717" s="157" t="s">
        <v>2375</v>
      </c>
    </row>
    <row r="718" spans="1:47" s="2" customFormat="1" ht="19.2">
      <c r="A718" s="34"/>
      <c r="B718" s="35"/>
      <c r="C718" s="304"/>
      <c r="D718" s="305" t="s">
        <v>120</v>
      </c>
      <c r="E718" s="304"/>
      <c r="F718" s="306" t="s">
        <v>283</v>
      </c>
      <c r="G718" s="304"/>
      <c r="H718" s="304"/>
      <c r="I718" s="161"/>
      <c r="J718" s="34"/>
      <c r="K718" s="34"/>
      <c r="L718" s="35"/>
      <c r="M718" s="162"/>
      <c r="N718" s="163"/>
      <c r="O718" s="55"/>
      <c r="P718" s="55"/>
      <c r="Q718" s="55"/>
      <c r="R718" s="55"/>
      <c r="S718" s="55"/>
      <c r="T718" s="56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T718" s="19" t="s">
        <v>120</v>
      </c>
      <c r="AU718" s="19" t="s">
        <v>197</v>
      </c>
    </row>
    <row r="719" spans="2:51" s="13" customFormat="1" ht="12">
      <c r="B719" s="164"/>
      <c r="C719" s="307"/>
      <c r="D719" s="305" t="s">
        <v>191</v>
      </c>
      <c r="E719" s="308" t="s">
        <v>3</v>
      </c>
      <c r="F719" s="309" t="s">
        <v>2376</v>
      </c>
      <c r="G719" s="307"/>
      <c r="H719" s="310">
        <v>14.815</v>
      </c>
      <c r="I719" s="168"/>
      <c r="L719" s="164"/>
      <c r="M719" s="169"/>
      <c r="N719" s="170"/>
      <c r="O719" s="170"/>
      <c r="P719" s="170"/>
      <c r="Q719" s="170"/>
      <c r="R719" s="170"/>
      <c r="S719" s="170"/>
      <c r="T719" s="171"/>
      <c r="AT719" s="165" t="s">
        <v>191</v>
      </c>
      <c r="AU719" s="165" t="s">
        <v>197</v>
      </c>
      <c r="AV719" s="13" t="s">
        <v>81</v>
      </c>
      <c r="AW719" s="13" t="s">
        <v>33</v>
      </c>
      <c r="AX719" s="13" t="s">
        <v>72</v>
      </c>
      <c r="AY719" s="165" t="s">
        <v>182</v>
      </c>
    </row>
    <row r="720" spans="2:51" s="13" customFormat="1" ht="12">
      <c r="B720" s="164"/>
      <c r="C720" s="307"/>
      <c r="D720" s="305" t="s">
        <v>191</v>
      </c>
      <c r="E720" s="308" t="s">
        <v>3</v>
      </c>
      <c r="F720" s="309" t="s">
        <v>2377</v>
      </c>
      <c r="G720" s="307"/>
      <c r="H720" s="310">
        <v>117.849</v>
      </c>
      <c r="I720" s="168"/>
      <c r="L720" s="164"/>
      <c r="M720" s="169"/>
      <c r="N720" s="170"/>
      <c r="O720" s="170"/>
      <c r="P720" s="170"/>
      <c r="Q720" s="170"/>
      <c r="R720" s="170"/>
      <c r="S720" s="170"/>
      <c r="T720" s="171"/>
      <c r="AT720" s="165" t="s">
        <v>191</v>
      </c>
      <c r="AU720" s="165" t="s">
        <v>197</v>
      </c>
      <c r="AV720" s="13" t="s">
        <v>81</v>
      </c>
      <c r="AW720" s="13" t="s">
        <v>33</v>
      </c>
      <c r="AX720" s="13" t="s">
        <v>72</v>
      </c>
      <c r="AY720" s="165" t="s">
        <v>182</v>
      </c>
    </row>
    <row r="721" spans="2:51" s="14" customFormat="1" ht="12">
      <c r="B721" s="172"/>
      <c r="C721" s="311"/>
      <c r="D721" s="305" t="s">
        <v>191</v>
      </c>
      <c r="E721" s="312" t="s">
        <v>3</v>
      </c>
      <c r="F721" s="313" t="s">
        <v>211</v>
      </c>
      <c r="G721" s="311"/>
      <c r="H721" s="314">
        <v>132.664</v>
      </c>
      <c r="I721" s="176"/>
      <c r="L721" s="172"/>
      <c r="M721" s="177"/>
      <c r="N721" s="178"/>
      <c r="O721" s="178"/>
      <c r="P721" s="178"/>
      <c r="Q721" s="178"/>
      <c r="R721" s="178"/>
      <c r="S721" s="178"/>
      <c r="T721" s="179"/>
      <c r="AT721" s="173" t="s">
        <v>191</v>
      </c>
      <c r="AU721" s="173" t="s">
        <v>197</v>
      </c>
      <c r="AV721" s="14" t="s">
        <v>189</v>
      </c>
      <c r="AW721" s="14" t="s">
        <v>33</v>
      </c>
      <c r="AX721" s="14" t="s">
        <v>79</v>
      </c>
      <c r="AY721" s="173" t="s">
        <v>182</v>
      </c>
    </row>
    <row r="722" spans="1:65" s="2" customFormat="1" ht="16.5" customHeight="1">
      <c r="A722" s="34"/>
      <c r="B722" s="145"/>
      <c r="C722" s="315" t="s">
        <v>1006</v>
      </c>
      <c r="D722" s="315" t="s">
        <v>232</v>
      </c>
      <c r="E722" s="316" t="s">
        <v>1334</v>
      </c>
      <c r="F722" s="317" t="s">
        <v>1335</v>
      </c>
      <c r="G722" s="318" t="s">
        <v>233</v>
      </c>
      <c r="H722" s="299">
        <v>212.128</v>
      </c>
      <c r="I722" s="185"/>
      <c r="J722" s="186">
        <f>ROUND(I722*H722,2)</f>
        <v>0</v>
      </c>
      <c r="K722" s="182" t="s">
        <v>188</v>
      </c>
      <c r="L722" s="187"/>
      <c r="M722" s="188" t="s">
        <v>3</v>
      </c>
      <c r="N722" s="189" t="s">
        <v>43</v>
      </c>
      <c r="O722" s="55"/>
      <c r="P722" s="155">
        <f>O722*H722</f>
        <v>0</v>
      </c>
      <c r="Q722" s="155">
        <v>0</v>
      </c>
      <c r="R722" s="155">
        <f>Q722*H722</f>
        <v>0</v>
      </c>
      <c r="S722" s="155">
        <v>0</v>
      </c>
      <c r="T722" s="156">
        <f>S722*H722</f>
        <v>0</v>
      </c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R722" s="157" t="s">
        <v>223</v>
      </c>
      <c r="AT722" s="157" t="s">
        <v>232</v>
      </c>
      <c r="AU722" s="157" t="s">
        <v>197</v>
      </c>
      <c r="AY722" s="19" t="s">
        <v>182</v>
      </c>
      <c r="BE722" s="158">
        <f>IF(N722="základní",J722,0)</f>
        <v>0</v>
      </c>
      <c r="BF722" s="158">
        <f>IF(N722="snížená",J722,0)</f>
        <v>0</v>
      </c>
      <c r="BG722" s="158">
        <f>IF(N722="zákl. přenesená",J722,0)</f>
        <v>0</v>
      </c>
      <c r="BH722" s="158">
        <f>IF(N722="sníž. přenesená",J722,0)</f>
        <v>0</v>
      </c>
      <c r="BI722" s="158">
        <f>IF(N722="nulová",J722,0)</f>
        <v>0</v>
      </c>
      <c r="BJ722" s="19" t="s">
        <v>79</v>
      </c>
      <c r="BK722" s="158">
        <f>ROUND(I722*H722,2)</f>
        <v>0</v>
      </c>
      <c r="BL722" s="19" t="s">
        <v>189</v>
      </c>
      <c r="BM722" s="157" t="s">
        <v>2378</v>
      </c>
    </row>
    <row r="723" spans="1:47" s="2" customFormat="1" ht="12">
      <c r="A723" s="34"/>
      <c r="B723" s="35"/>
      <c r="C723" s="304"/>
      <c r="D723" s="305" t="s">
        <v>120</v>
      </c>
      <c r="E723" s="304"/>
      <c r="F723" s="306" t="s">
        <v>1335</v>
      </c>
      <c r="G723" s="304"/>
      <c r="H723" s="304"/>
      <c r="I723" s="161"/>
      <c r="J723" s="34"/>
      <c r="K723" s="34"/>
      <c r="L723" s="35"/>
      <c r="M723" s="162"/>
      <c r="N723" s="163"/>
      <c r="O723" s="55"/>
      <c r="P723" s="55"/>
      <c r="Q723" s="55"/>
      <c r="R723" s="55"/>
      <c r="S723" s="55"/>
      <c r="T723" s="56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T723" s="19" t="s">
        <v>120</v>
      </c>
      <c r="AU723" s="19" t="s">
        <v>197</v>
      </c>
    </row>
    <row r="724" spans="2:51" s="15" customFormat="1" ht="12">
      <c r="B724" s="190"/>
      <c r="C724" s="322"/>
      <c r="D724" s="305" t="s">
        <v>191</v>
      </c>
      <c r="E724" s="323" t="s">
        <v>3</v>
      </c>
      <c r="F724" s="324" t="s">
        <v>1932</v>
      </c>
      <c r="G724" s="322"/>
      <c r="H724" s="323" t="s">
        <v>3</v>
      </c>
      <c r="I724" s="193"/>
      <c r="L724" s="190"/>
      <c r="M724" s="194"/>
      <c r="N724" s="195"/>
      <c r="O724" s="195"/>
      <c r="P724" s="195"/>
      <c r="Q724" s="195"/>
      <c r="R724" s="195"/>
      <c r="S724" s="195"/>
      <c r="T724" s="196"/>
      <c r="AT724" s="191" t="s">
        <v>191</v>
      </c>
      <c r="AU724" s="191" t="s">
        <v>197</v>
      </c>
      <c r="AV724" s="15" t="s">
        <v>79</v>
      </c>
      <c r="AW724" s="15" t="s">
        <v>33</v>
      </c>
      <c r="AX724" s="15" t="s">
        <v>72</v>
      </c>
      <c r="AY724" s="191" t="s">
        <v>182</v>
      </c>
    </row>
    <row r="725" spans="2:51" s="13" customFormat="1" ht="12">
      <c r="B725" s="164"/>
      <c r="C725" s="307"/>
      <c r="D725" s="305" t="s">
        <v>191</v>
      </c>
      <c r="E725" s="308" t="s">
        <v>3</v>
      </c>
      <c r="F725" s="309" t="s">
        <v>2379</v>
      </c>
      <c r="G725" s="307"/>
      <c r="H725" s="310">
        <v>212.128</v>
      </c>
      <c r="I725" s="168"/>
      <c r="L725" s="164"/>
      <c r="M725" s="169"/>
      <c r="N725" s="170"/>
      <c r="O725" s="170"/>
      <c r="P725" s="170"/>
      <c r="Q725" s="170"/>
      <c r="R725" s="170"/>
      <c r="S725" s="170"/>
      <c r="T725" s="171"/>
      <c r="AT725" s="165" t="s">
        <v>191</v>
      </c>
      <c r="AU725" s="165" t="s">
        <v>197</v>
      </c>
      <c r="AV725" s="13" t="s">
        <v>81</v>
      </c>
      <c r="AW725" s="13" t="s">
        <v>33</v>
      </c>
      <c r="AX725" s="13" t="s">
        <v>79</v>
      </c>
      <c r="AY725" s="165" t="s">
        <v>182</v>
      </c>
    </row>
    <row r="726" spans="1:65" s="2" customFormat="1" ht="33" customHeight="1">
      <c r="A726" s="34"/>
      <c r="B726" s="145"/>
      <c r="C726" s="300" t="s">
        <v>1012</v>
      </c>
      <c r="D726" s="300" t="s">
        <v>184</v>
      </c>
      <c r="E726" s="301" t="s">
        <v>1934</v>
      </c>
      <c r="F726" s="302" t="s">
        <v>1935</v>
      </c>
      <c r="G726" s="303" t="s">
        <v>122</v>
      </c>
      <c r="H726" s="298">
        <v>119.134</v>
      </c>
      <c r="I726" s="151"/>
      <c r="J726" s="152">
        <f>ROUND(I726*H726,2)</f>
        <v>0</v>
      </c>
      <c r="K726" s="148" t="s">
        <v>188</v>
      </c>
      <c r="L726" s="35"/>
      <c r="M726" s="153" t="s">
        <v>3</v>
      </c>
      <c r="N726" s="154" t="s">
        <v>43</v>
      </c>
      <c r="O726" s="55"/>
      <c r="P726" s="155">
        <f>O726*H726</f>
        <v>0</v>
      </c>
      <c r="Q726" s="155">
        <v>0</v>
      </c>
      <c r="R726" s="155">
        <f>Q726*H726</f>
        <v>0</v>
      </c>
      <c r="S726" s="155">
        <v>0</v>
      </c>
      <c r="T726" s="156">
        <f>S726*H726</f>
        <v>0</v>
      </c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R726" s="157" t="s">
        <v>189</v>
      </c>
      <c r="AT726" s="157" t="s">
        <v>184</v>
      </c>
      <c r="AU726" s="157" t="s">
        <v>197</v>
      </c>
      <c r="AY726" s="19" t="s">
        <v>182</v>
      </c>
      <c r="BE726" s="158">
        <f>IF(N726="základní",J726,0)</f>
        <v>0</v>
      </c>
      <c r="BF726" s="158">
        <f>IF(N726="snížená",J726,0)</f>
        <v>0</v>
      </c>
      <c r="BG726" s="158">
        <f>IF(N726="zákl. přenesená",J726,0)</f>
        <v>0</v>
      </c>
      <c r="BH726" s="158">
        <f>IF(N726="sníž. přenesená",J726,0)</f>
        <v>0</v>
      </c>
      <c r="BI726" s="158">
        <f>IF(N726="nulová",J726,0)</f>
        <v>0</v>
      </c>
      <c r="BJ726" s="19" t="s">
        <v>79</v>
      </c>
      <c r="BK726" s="158">
        <f>ROUND(I726*H726,2)</f>
        <v>0</v>
      </c>
      <c r="BL726" s="19" t="s">
        <v>189</v>
      </c>
      <c r="BM726" s="157" t="s">
        <v>2380</v>
      </c>
    </row>
    <row r="727" spans="1:47" s="2" customFormat="1" ht="19.2">
      <c r="A727" s="34"/>
      <c r="B727" s="35"/>
      <c r="C727" s="304"/>
      <c r="D727" s="305" t="s">
        <v>120</v>
      </c>
      <c r="E727" s="304"/>
      <c r="F727" s="306" t="s">
        <v>1935</v>
      </c>
      <c r="G727" s="304"/>
      <c r="H727" s="304"/>
      <c r="I727" s="161"/>
      <c r="J727" s="34"/>
      <c r="K727" s="34"/>
      <c r="L727" s="35"/>
      <c r="M727" s="162"/>
      <c r="N727" s="163"/>
      <c r="O727" s="55"/>
      <c r="P727" s="55"/>
      <c r="Q727" s="55"/>
      <c r="R727" s="55"/>
      <c r="S727" s="55"/>
      <c r="T727" s="56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T727" s="19" t="s">
        <v>120</v>
      </c>
      <c r="AU727" s="19" t="s">
        <v>197</v>
      </c>
    </row>
    <row r="728" spans="2:51" s="13" customFormat="1" ht="12">
      <c r="B728" s="164"/>
      <c r="C728" s="307"/>
      <c r="D728" s="305" t="s">
        <v>191</v>
      </c>
      <c r="E728" s="308" t="s">
        <v>1795</v>
      </c>
      <c r="F728" s="309" t="s">
        <v>2381</v>
      </c>
      <c r="G728" s="307"/>
      <c r="H728" s="310">
        <v>129.633</v>
      </c>
      <c r="I728" s="168"/>
      <c r="L728" s="164"/>
      <c r="M728" s="169"/>
      <c r="N728" s="170"/>
      <c r="O728" s="170"/>
      <c r="P728" s="170"/>
      <c r="Q728" s="170"/>
      <c r="R728" s="170"/>
      <c r="S728" s="170"/>
      <c r="T728" s="171"/>
      <c r="AT728" s="165" t="s">
        <v>191</v>
      </c>
      <c r="AU728" s="165" t="s">
        <v>197</v>
      </c>
      <c r="AV728" s="13" t="s">
        <v>81</v>
      </c>
      <c r="AW728" s="13" t="s">
        <v>33</v>
      </c>
      <c r="AX728" s="13" t="s">
        <v>72</v>
      </c>
      <c r="AY728" s="165" t="s">
        <v>182</v>
      </c>
    </row>
    <row r="729" spans="2:51" s="13" customFormat="1" ht="12">
      <c r="B729" s="164"/>
      <c r="C729" s="307"/>
      <c r="D729" s="305" t="s">
        <v>191</v>
      </c>
      <c r="E729" s="308" t="s">
        <v>3</v>
      </c>
      <c r="F729" s="309" t="s">
        <v>2382</v>
      </c>
      <c r="G729" s="307"/>
      <c r="H729" s="310">
        <v>-10.499</v>
      </c>
      <c r="I729" s="168"/>
      <c r="L729" s="164"/>
      <c r="M729" s="169"/>
      <c r="N729" s="170"/>
      <c r="O729" s="170"/>
      <c r="P729" s="170"/>
      <c r="Q729" s="170"/>
      <c r="R729" s="170"/>
      <c r="S729" s="170"/>
      <c r="T729" s="171"/>
      <c r="AT729" s="165" t="s">
        <v>191</v>
      </c>
      <c r="AU729" s="165" t="s">
        <v>197</v>
      </c>
      <c r="AV729" s="13" t="s">
        <v>81</v>
      </c>
      <c r="AW729" s="13" t="s">
        <v>33</v>
      </c>
      <c r="AX729" s="13" t="s">
        <v>72</v>
      </c>
      <c r="AY729" s="165" t="s">
        <v>182</v>
      </c>
    </row>
    <row r="730" spans="2:51" s="14" customFormat="1" ht="12">
      <c r="B730" s="172"/>
      <c r="C730" s="311"/>
      <c r="D730" s="305" t="s">
        <v>191</v>
      </c>
      <c r="E730" s="312" t="s">
        <v>1792</v>
      </c>
      <c r="F730" s="313" t="s">
        <v>211</v>
      </c>
      <c r="G730" s="311"/>
      <c r="H730" s="314">
        <v>119.134</v>
      </c>
      <c r="I730" s="176"/>
      <c r="L730" s="172"/>
      <c r="M730" s="177"/>
      <c r="N730" s="178"/>
      <c r="O730" s="178"/>
      <c r="P730" s="178"/>
      <c r="Q730" s="178"/>
      <c r="R730" s="178"/>
      <c r="S730" s="178"/>
      <c r="T730" s="179"/>
      <c r="AT730" s="173" t="s">
        <v>191</v>
      </c>
      <c r="AU730" s="173" t="s">
        <v>197</v>
      </c>
      <c r="AV730" s="14" t="s">
        <v>189</v>
      </c>
      <c r="AW730" s="14" t="s">
        <v>33</v>
      </c>
      <c r="AX730" s="14" t="s">
        <v>79</v>
      </c>
      <c r="AY730" s="173" t="s">
        <v>182</v>
      </c>
    </row>
    <row r="731" spans="1:65" s="2" customFormat="1" ht="16.5" customHeight="1">
      <c r="A731" s="34"/>
      <c r="B731" s="145"/>
      <c r="C731" s="315" t="s">
        <v>1017</v>
      </c>
      <c r="D731" s="315" t="s">
        <v>232</v>
      </c>
      <c r="E731" s="316" t="s">
        <v>1945</v>
      </c>
      <c r="F731" s="317" t="s">
        <v>1335</v>
      </c>
      <c r="G731" s="318" t="s">
        <v>233</v>
      </c>
      <c r="H731" s="299">
        <v>214.441</v>
      </c>
      <c r="I731" s="185"/>
      <c r="J731" s="186">
        <f>ROUND(I731*H731,2)</f>
        <v>0</v>
      </c>
      <c r="K731" s="182" t="s">
        <v>188</v>
      </c>
      <c r="L731" s="187"/>
      <c r="M731" s="188" t="s">
        <v>3</v>
      </c>
      <c r="N731" s="189" t="s">
        <v>43</v>
      </c>
      <c r="O731" s="55"/>
      <c r="P731" s="155">
        <f>O731*H731</f>
        <v>0</v>
      </c>
      <c r="Q731" s="155">
        <v>0</v>
      </c>
      <c r="R731" s="155">
        <f>Q731*H731</f>
        <v>0</v>
      </c>
      <c r="S731" s="155">
        <v>0</v>
      </c>
      <c r="T731" s="156">
        <f>S731*H731</f>
        <v>0</v>
      </c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R731" s="157" t="s">
        <v>223</v>
      </c>
      <c r="AT731" s="157" t="s">
        <v>232</v>
      </c>
      <c r="AU731" s="157" t="s">
        <v>197</v>
      </c>
      <c r="AY731" s="19" t="s">
        <v>182</v>
      </c>
      <c r="BE731" s="158">
        <f>IF(N731="základní",J731,0)</f>
        <v>0</v>
      </c>
      <c r="BF731" s="158">
        <f>IF(N731="snížená",J731,0)</f>
        <v>0</v>
      </c>
      <c r="BG731" s="158">
        <f>IF(N731="zákl. přenesená",J731,0)</f>
        <v>0</v>
      </c>
      <c r="BH731" s="158">
        <f>IF(N731="sníž. přenesená",J731,0)</f>
        <v>0</v>
      </c>
      <c r="BI731" s="158">
        <f>IF(N731="nulová",J731,0)</f>
        <v>0</v>
      </c>
      <c r="BJ731" s="19" t="s">
        <v>79</v>
      </c>
      <c r="BK731" s="158">
        <f>ROUND(I731*H731,2)</f>
        <v>0</v>
      </c>
      <c r="BL731" s="19" t="s">
        <v>189</v>
      </c>
      <c r="BM731" s="157" t="s">
        <v>2383</v>
      </c>
    </row>
    <row r="732" spans="1:47" s="2" customFormat="1" ht="12">
      <c r="A732" s="34"/>
      <c r="B732" s="35"/>
      <c r="C732" s="304"/>
      <c r="D732" s="305" t="s">
        <v>120</v>
      </c>
      <c r="E732" s="304"/>
      <c r="F732" s="306" t="s">
        <v>1335</v>
      </c>
      <c r="G732" s="304"/>
      <c r="H732" s="304"/>
      <c r="I732" s="161"/>
      <c r="J732" s="34"/>
      <c r="K732" s="34"/>
      <c r="L732" s="35"/>
      <c r="M732" s="162"/>
      <c r="N732" s="163"/>
      <c r="O732" s="55"/>
      <c r="P732" s="55"/>
      <c r="Q732" s="55"/>
      <c r="R732" s="55"/>
      <c r="S732" s="55"/>
      <c r="T732" s="56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T732" s="19" t="s">
        <v>120</v>
      </c>
      <c r="AU732" s="19" t="s">
        <v>197</v>
      </c>
    </row>
    <row r="733" spans="2:51" s="13" customFormat="1" ht="12">
      <c r="B733" s="164"/>
      <c r="C733" s="307"/>
      <c r="D733" s="305" t="s">
        <v>191</v>
      </c>
      <c r="E733" s="308" t="s">
        <v>3</v>
      </c>
      <c r="F733" s="309" t="s">
        <v>2384</v>
      </c>
      <c r="G733" s="307"/>
      <c r="H733" s="310">
        <v>214.441</v>
      </c>
      <c r="I733" s="168"/>
      <c r="L733" s="164"/>
      <c r="M733" s="169"/>
      <c r="N733" s="170"/>
      <c r="O733" s="170"/>
      <c r="P733" s="170"/>
      <c r="Q733" s="170"/>
      <c r="R733" s="170"/>
      <c r="S733" s="170"/>
      <c r="T733" s="171"/>
      <c r="AT733" s="165" t="s">
        <v>191</v>
      </c>
      <c r="AU733" s="165" t="s">
        <v>197</v>
      </c>
      <c r="AV733" s="13" t="s">
        <v>81</v>
      </c>
      <c r="AW733" s="13" t="s">
        <v>33</v>
      </c>
      <c r="AX733" s="13" t="s">
        <v>79</v>
      </c>
      <c r="AY733" s="165" t="s">
        <v>182</v>
      </c>
    </row>
    <row r="734" spans="2:63" s="12" customFormat="1" ht="20.85" customHeight="1">
      <c r="B734" s="132"/>
      <c r="C734" s="319"/>
      <c r="D734" s="320" t="s">
        <v>71</v>
      </c>
      <c r="E734" s="321" t="s">
        <v>197</v>
      </c>
      <c r="F734" s="321" t="s">
        <v>318</v>
      </c>
      <c r="G734" s="319"/>
      <c r="H734" s="319"/>
      <c r="I734" s="135"/>
      <c r="J734" s="144">
        <f>BK734</f>
        <v>0</v>
      </c>
      <c r="L734" s="132"/>
      <c r="M734" s="137"/>
      <c r="N734" s="138"/>
      <c r="O734" s="138"/>
      <c r="P734" s="139">
        <f>SUM(P735:P742)</f>
        <v>0</v>
      </c>
      <c r="Q734" s="138"/>
      <c r="R734" s="139">
        <f>SUM(R735:R742)</f>
        <v>0</v>
      </c>
      <c r="S734" s="138"/>
      <c r="T734" s="140">
        <f>SUM(T735:T742)</f>
        <v>0</v>
      </c>
      <c r="AR734" s="133" t="s">
        <v>79</v>
      </c>
      <c r="AT734" s="141" t="s">
        <v>71</v>
      </c>
      <c r="AU734" s="141" t="s">
        <v>81</v>
      </c>
      <c r="AY734" s="133" t="s">
        <v>182</v>
      </c>
      <c r="BK734" s="142">
        <f>SUM(BK735:BK742)</f>
        <v>0</v>
      </c>
    </row>
    <row r="735" spans="1:65" s="2" customFormat="1" ht="16.5" customHeight="1">
      <c r="A735" s="34"/>
      <c r="B735" s="145"/>
      <c r="C735" s="300" t="s">
        <v>1022</v>
      </c>
      <c r="D735" s="300" t="s">
        <v>184</v>
      </c>
      <c r="E735" s="301" t="s">
        <v>1988</v>
      </c>
      <c r="F735" s="302" t="s">
        <v>1989</v>
      </c>
      <c r="G735" s="303" t="s">
        <v>117</v>
      </c>
      <c r="H735" s="298">
        <v>214.27</v>
      </c>
      <c r="I735" s="151"/>
      <c r="J735" s="152">
        <f>ROUND(I735*H735,2)</f>
        <v>0</v>
      </c>
      <c r="K735" s="148" t="s">
        <v>188</v>
      </c>
      <c r="L735" s="35"/>
      <c r="M735" s="153" t="s">
        <v>3</v>
      </c>
      <c r="N735" s="154" t="s">
        <v>43</v>
      </c>
      <c r="O735" s="55"/>
      <c r="P735" s="155">
        <f>O735*H735</f>
        <v>0</v>
      </c>
      <c r="Q735" s="155">
        <v>0</v>
      </c>
      <c r="R735" s="155">
        <f>Q735*H735</f>
        <v>0</v>
      </c>
      <c r="S735" s="155">
        <v>0</v>
      </c>
      <c r="T735" s="156">
        <f>S735*H735</f>
        <v>0</v>
      </c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R735" s="157" t="s">
        <v>189</v>
      </c>
      <c r="AT735" s="157" t="s">
        <v>184</v>
      </c>
      <c r="AU735" s="157" t="s">
        <v>197</v>
      </c>
      <c r="AY735" s="19" t="s">
        <v>182</v>
      </c>
      <c r="BE735" s="158">
        <f>IF(N735="základní",J735,0)</f>
        <v>0</v>
      </c>
      <c r="BF735" s="158">
        <f>IF(N735="snížená",J735,0)</f>
        <v>0</v>
      </c>
      <c r="BG735" s="158">
        <f>IF(N735="zákl. přenesená",J735,0)</f>
        <v>0</v>
      </c>
      <c r="BH735" s="158">
        <f>IF(N735="sníž. přenesená",J735,0)</f>
        <v>0</v>
      </c>
      <c r="BI735" s="158">
        <f>IF(N735="nulová",J735,0)</f>
        <v>0</v>
      </c>
      <c r="BJ735" s="19" t="s">
        <v>79</v>
      </c>
      <c r="BK735" s="158">
        <f>ROUND(I735*H735,2)</f>
        <v>0</v>
      </c>
      <c r="BL735" s="19" t="s">
        <v>189</v>
      </c>
      <c r="BM735" s="157" t="s">
        <v>2385</v>
      </c>
    </row>
    <row r="736" spans="1:47" s="2" customFormat="1" ht="12">
      <c r="A736" s="34"/>
      <c r="B736" s="35"/>
      <c r="C736" s="304"/>
      <c r="D736" s="305" t="s">
        <v>120</v>
      </c>
      <c r="E736" s="304"/>
      <c r="F736" s="306" t="s">
        <v>1989</v>
      </c>
      <c r="G736" s="304"/>
      <c r="H736" s="304"/>
      <c r="I736" s="161"/>
      <c r="J736" s="34"/>
      <c r="K736" s="34"/>
      <c r="L736" s="35"/>
      <c r="M736" s="162"/>
      <c r="N736" s="163"/>
      <c r="O736" s="55"/>
      <c r="P736" s="55"/>
      <c r="Q736" s="55"/>
      <c r="R736" s="55"/>
      <c r="S736" s="55"/>
      <c r="T736" s="56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T736" s="19" t="s">
        <v>120</v>
      </c>
      <c r="AU736" s="19" t="s">
        <v>197</v>
      </c>
    </row>
    <row r="737" spans="2:51" s="13" customFormat="1" ht="12">
      <c r="B737" s="164"/>
      <c r="C737" s="307"/>
      <c r="D737" s="305" t="s">
        <v>191</v>
      </c>
      <c r="E737" s="308" t="s">
        <v>3</v>
      </c>
      <c r="F737" s="309" t="s">
        <v>1780</v>
      </c>
      <c r="G737" s="307"/>
      <c r="H737" s="310">
        <v>214.27</v>
      </c>
      <c r="I737" s="168"/>
      <c r="L737" s="164"/>
      <c r="M737" s="169"/>
      <c r="N737" s="170"/>
      <c r="O737" s="170"/>
      <c r="P737" s="170"/>
      <c r="Q737" s="170"/>
      <c r="R737" s="170"/>
      <c r="S737" s="170"/>
      <c r="T737" s="171"/>
      <c r="AT737" s="165" t="s">
        <v>191</v>
      </c>
      <c r="AU737" s="165" t="s">
        <v>197</v>
      </c>
      <c r="AV737" s="13" t="s">
        <v>81</v>
      </c>
      <c r="AW737" s="13" t="s">
        <v>33</v>
      </c>
      <c r="AX737" s="13" t="s">
        <v>72</v>
      </c>
      <c r="AY737" s="165" t="s">
        <v>182</v>
      </c>
    </row>
    <row r="738" spans="2:51" s="14" customFormat="1" ht="12">
      <c r="B738" s="172"/>
      <c r="C738" s="311"/>
      <c r="D738" s="305" t="s">
        <v>191</v>
      </c>
      <c r="E738" s="312" t="s">
        <v>3</v>
      </c>
      <c r="F738" s="313" t="s">
        <v>211</v>
      </c>
      <c r="G738" s="311"/>
      <c r="H738" s="314">
        <v>214.27</v>
      </c>
      <c r="I738" s="176"/>
      <c r="L738" s="172"/>
      <c r="M738" s="177"/>
      <c r="N738" s="178"/>
      <c r="O738" s="178"/>
      <c r="P738" s="178"/>
      <c r="Q738" s="178"/>
      <c r="R738" s="178"/>
      <c r="S738" s="178"/>
      <c r="T738" s="179"/>
      <c r="AT738" s="173" t="s">
        <v>191</v>
      </c>
      <c r="AU738" s="173" t="s">
        <v>197</v>
      </c>
      <c r="AV738" s="14" t="s">
        <v>189</v>
      </c>
      <c r="AW738" s="14" t="s">
        <v>33</v>
      </c>
      <c r="AX738" s="14" t="s">
        <v>79</v>
      </c>
      <c r="AY738" s="173" t="s">
        <v>182</v>
      </c>
    </row>
    <row r="739" spans="1:65" s="2" customFormat="1" ht="16.5" customHeight="1">
      <c r="A739" s="34"/>
      <c r="B739" s="145"/>
      <c r="C739" s="300" t="s">
        <v>1026</v>
      </c>
      <c r="D739" s="300" t="s">
        <v>184</v>
      </c>
      <c r="E739" s="301" t="s">
        <v>1991</v>
      </c>
      <c r="F739" s="302" t="s">
        <v>1992</v>
      </c>
      <c r="G739" s="303" t="s">
        <v>117</v>
      </c>
      <c r="H739" s="298">
        <v>214.27</v>
      </c>
      <c r="I739" s="151"/>
      <c r="J739" s="152">
        <f>ROUND(I739*H739,2)</f>
        <v>0</v>
      </c>
      <c r="K739" s="148" t="s">
        <v>188</v>
      </c>
      <c r="L739" s="35"/>
      <c r="M739" s="153" t="s">
        <v>3</v>
      </c>
      <c r="N739" s="154" t="s">
        <v>43</v>
      </c>
      <c r="O739" s="55"/>
      <c r="P739" s="155">
        <f>O739*H739</f>
        <v>0</v>
      </c>
      <c r="Q739" s="155">
        <v>0</v>
      </c>
      <c r="R739" s="155">
        <f>Q739*H739</f>
        <v>0</v>
      </c>
      <c r="S739" s="155">
        <v>0</v>
      </c>
      <c r="T739" s="156">
        <f>S739*H739</f>
        <v>0</v>
      </c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R739" s="157" t="s">
        <v>189</v>
      </c>
      <c r="AT739" s="157" t="s">
        <v>184</v>
      </c>
      <c r="AU739" s="157" t="s">
        <v>197</v>
      </c>
      <c r="AY739" s="19" t="s">
        <v>182</v>
      </c>
      <c r="BE739" s="158">
        <f>IF(N739="základní",J739,0)</f>
        <v>0</v>
      </c>
      <c r="BF739" s="158">
        <f>IF(N739="snížená",J739,0)</f>
        <v>0</v>
      </c>
      <c r="BG739" s="158">
        <f>IF(N739="zákl. přenesená",J739,0)</f>
        <v>0</v>
      </c>
      <c r="BH739" s="158">
        <f>IF(N739="sníž. přenesená",J739,0)</f>
        <v>0</v>
      </c>
      <c r="BI739" s="158">
        <f>IF(N739="nulová",J739,0)</f>
        <v>0</v>
      </c>
      <c r="BJ739" s="19" t="s">
        <v>79</v>
      </c>
      <c r="BK739" s="158">
        <f>ROUND(I739*H739,2)</f>
        <v>0</v>
      </c>
      <c r="BL739" s="19" t="s">
        <v>189</v>
      </c>
      <c r="BM739" s="157" t="s">
        <v>2386</v>
      </c>
    </row>
    <row r="740" spans="1:47" s="2" customFormat="1" ht="12">
      <c r="A740" s="34"/>
      <c r="B740" s="35"/>
      <c r="C740" s="304"/>
      <c r="D740" s="305" t="s">
        <v>120</v>
      </c>
      <c r="E740" s="304"/>
      <c r="F740" s="306" t="s">
        <v>1992</v>
      </c>
      <c r="G740" s="304"/>
      <c r="H740" s="304"/>
      <c r="I740" s="161"/>
      <c r="J740" s="34"/>
      <c r="K740" s="34"/>
      <c r="L740" s="35"/>
      <c r="M740" s="162"/>
      <c r="N740" s="163"/>
      <c r="O740" s="55"/>
      <c r="P740" s="55"/>
      <c r="Q740" s="55"/>
      <c r="R740" s="55"/>
      <c r="S740" s="55"/>
      <c r="T740" s="56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T740" s="19" t="s">
        <v>120</v>
      </c>
      <c r="AU740" s="19" t="s">
        <v>197</v>
      </c>
    </row>
    <row r="741" spans="2:51" s="13" customFormat="1" ht="12">
      <c r="B741" s="164"/>
      <c r="C741" s="307"/>
      <c r="D741" s="305" t="s">
        <v>191</v>
      </c>
      <c r="E741" s="308" t="s">
        <v>3</v>
      </c>
      <c r="F741" s="309" t="s">
        <v>1780</v>
      </c>
      <c r="G741" s="307"/>
      <c r="H741" s="310">
        <v>214.27</v>
      </c>
      <c r="I741" s="168"/>
      <c r="L741" s="164"/>
      <c r="M741" s="169"/>
      <c r="N741" s="170"/>
      <c r="O741" s="170"/>
      <c r="P741" s="170"/>
      <c r="Q741" s="170"/>
      <c r="R741" s="170"/>
      <c r="S741" s="170"/>
      <c r="T741" s="171"/>
      <c r="AT741" s="165" t="s">
        <v>191</v>
      </c>
      <c r="AU741" s="165" t="s">
        <v>197</v>
      </c>
      <c r="AV741" s="13" t="s">
        <v>81</v>
      </c>
      <c r="AW741" s="13" t="s">
        <v>33</v>
      </c>
      <c r="AX741" s="13" t="s">
        <v>72</v>
      </c>
      <c r="AY741" s="165" t="s">
        <v>182</v>
      </c>
    </row>
    <row r="742" spans="2:51" s="14" customFormat="1" ht="12">
      <c r="B742" s="172"/>
      <c r="C742" s="311"/>
      <c r="D742" s="305" t="s">
        <v>191</v>
      </c>
      <c r="E742" s="312" t="s">
        <v>3</v>
      </c>
      <c r="F742" s="313" t="s">
        <v>211</v>
      </c>
      <c r="G742" s="311"/>
      <c r="H742" s="314">
        <v>214.27</v>
      </c>
      <c r="I742" s="176"/>
      <c r="L742" s="172"/>
      <c r="M742" s="177"/>
      <c r="N742" s="178"/>
      <c r="O742" s="178"/>
      <c r="P742" s="178"/>
      <c r="Q742" s="178"/>
      <c r="R742" s="178"/>
      <c r="S742" s="178"/>
      <c r="T742" s="179"/>
      <c r="AT742" s="173" t="s">
        <v>191</v>
      </c>
      <c r="AU742" s="173" t="s">
        <v>197</v>
      </c>
      <c r="AV742" s="14" t="s">
        <v>189</v>
      </c>
      <c r="AW742" s="14" t="s">
        <v>33</v>
      </c>
      <c r="AX742" s="14" t="s">
        <v>79</v>
      </c>
      <c r="AY742" s="173" t="s">
        <v>182</v>
      </c>
    </row>
    <row r="743" spans="2:63" s="12" customFormat="1" ht="20.85" customHeight="1">
      <c r="B743" s="132"/>
      <c r="C743" s="319"/>
      <c r="D743" s="320" t="s">
        <v>71</v>
      </c>
      <c r="E743" s="321" t="s">
        <v>189</v>
      </c>
      <c r="F743" s="321" t="s">
        <v>434</v>
      </c>
      <c r="G743" s="319"/>
      <c r="H743" s="319"/>
      <c r="I743" s="135"/>
      <c r="J743" s="144">
        <f>BK743</f>
        <v>0</v>
      </c>
      <c r="L743" s="132"/>
      <c r="M743" s="137"/>
      <c r="N743" s="138"/>
      <c r="O743" s="138"/>
      <c r="P743" s="139">
        <f>SUM(P744:P747)</f>
        <v>0</v>
      </c>
      <c r="Q743" s="138"/>
      <c r="R743" s="139">
        <f>SUM(R744:R747)</f>
        <v>0</v>
      </c>
      <c r="S743" s="138"/>
      <c r="T743" s="140">
        <f>SUM(T744:T747)</f>
        <v>0</v>
      </c>
      <c r="AR743" s="133" t="s">
        <v>79</v>
      </c>
      <c r="AT743" s="141" t="s">
        <v>71</v>
      </c>
      <c r="AU743" s="141" t="s">
        <v>81</v>
      </c>
      <c r="AY743" s="133" t="s">
        <v>182</v>
      </c>
      <c r="BK743" s="142">
        <f>SUM(BK744:BK747)</f>
        <v>0</v>
      </c>
    </row>
    <row r="744" spans="1:65" s="2" customFormat="1" ht="21.75" customHeight="1">
      <c r="A744" s="34"/>
      <c r="B744" s="145"/>
      <c r="C744" s="300" t="s">
        <v>1031</v>
      </c>
      <c r="D744" s="300" t="s">
        <v>184</v>
      </c>
      <c r="E744" s="301" t="s">
        <v>1381</v>
      </c>
      <c r="F744" s="302" t="s">
        <v>1382</v>
      </c>
      <c r="G744" s="303" t="s">
        <v>122</v>
      </c>
      <c r="H744" s="298">
        <v>23.57</v>
      </c>
      <c r="I744" s="151"/>
      <c r="J744" s="152">
        <f>ROUND(I744*H744,2)</f>
        <v>0</v>
      </c>
      <c r="K744" s="148" t="s">
        <v>188</v>
      </c>
      <c r="L744" s="35"/>
      <c r="M744" s="153" t="s">
        <v>3</v>
      </c>
      <c r="N744" s="154" t="s">
        <v>43</v>
      </c>
      <c r="O744" s="55"/>
      <c r="P744" s="155">
        <f>O744*H744</f>
        <v>0</v>
      </c>
      <c r="Q744" s="155">
        <v>0</v>
      </c>
      <c r="R744" s="155">
        <f>Q744*H744</f>
        <v>0</v>
      </c>
      <c r="S744" s="155">
        <v>0</v>
      </c>
      <c r="T744" s="156">
        <f>S744*H744</f>
        <v>0</v>
      </c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R744" s="157" t="s">
        <v>189</v>
      </c>
      <c r="AT744" s="157" t="s">
        <v>184</v>
      </c>
      <c r="AU744" s="157" t="s">
        <v>197</v>
      </c>
      <c r="AY744" s="19" t="s">
        <v>182</v>
      </c>
      <c r="BE744" s="158">
        <f>IF(N744="základní",J744,0)</f>
        <v>0</v>
      </c>
      <c r="BF744" s="158">
        <f>IF(N744="snížená",J744,0)</f>
        <v>0</v>
      </c>
      <c r="BG744" s="158">
        <f>IF(N744="zákl. přenesená",J744,0)</f>
        <v>0</v>
      </c>
      <c r="BH744" s="158">
        <f>IF(N744="sníž. přenesená",J744,0)</f>
        <v>0</v>
      </c>
      <c r="BI744" s="158">
        <f>IF(N744="nulová",J744,0)</f>
        <v>0</v>
      </c>
      <c r="BJ744" s="19" t="s">
        <v>79</v>
      </c>
      <c r="BK744" s="158">
        <f>ROUND(I744*H744,2)</f>
        <v>0</v>
      </c>
      <c r="BL744" s="19" t="s">
        <v>189</v>
      </c>
      <c r="BM744" s="157" t="s">
        <v>2387</v>
      </c>
    </row>
    <row r="745" spans="1:47" s="2" customFormat="1" ht="12">
      <c r="A745" s="34"/>
      <c r="B745" s="35"/>
      <c r="C745" s="304"/>
      <c r="D745" s="305" t="s">
        <v>120</v>
      </c>
      <c r="E745" s="304"/>
      <c r="F745" s="306" t="s">
        <v>1382</v>
      </c>
      <c r="G745" s="304"/>
      <c r="H745" s="304"/>
      <c r="I745" s="161"/>
      <c r="J745" s="34"/>
      <c r="K745" s="34"/>
      <c r="L745" s="35"/>
      <c r="M745" s="162"/>
      <c r="N745" s="163"/>
      <c r="O745" s="55"/>
      <c r="P745" s="55"/>
      <c r="Q745" s="55"/>
      <c r="R745" s="55"/>
      <c r="S745" s="55"/>
      <c r="T745" s="56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T745" s="19" t="s">
        <v>120</v>
      </c>
      <c r="AU745" s="19" t="s">
        <v>197</v>
      </c>
    </row>
    <row r="746" spans="2:51" s="13" customFormat="1" ht="12">
      <c r="B746" s="164"/>
      <c r="C746" s="307"/>
      <c r="D746" s="305" t="s">
        <v>191</v>
      </c>
      <c r="E746" s="308" t="s">
        <v>3</v>
      </c>
      <c r="F746" s="309" t="s">
        <v>2388</v>
      </c>
      <c r="G746" s="307"/>
      <c r="H746" s="310">
        <v>23.57</v>
      </c>
      <c r="I746" s="168"/>
      <c r="L746" s="164"/>
      <c r="M746" s="169"/>
      <c r="N746" s="170"/>
      <c r="O746" s="170"/>
      <c r="P746" s="170"/>
      <c r="Q746" s="170"/>
      <c r="R746" s="170"/>
      <c r="S746" s="170"/>
      <c r="T746" s="171"/>
      <c r="AT746" s="165" t="s">
        <v>191</v>
      </c>
      <c r="AU746" s="165" t="s">
        <v>197</v>
      </c>
      <c r="AV746" s="13" t="s">
        <v>81</v>
      </c>
      <c r="AW746" s="13" t="s">
        <v>33</v>
      </c>
      <c r="AX746" s="13" t="s">
        <v>72</v>
      </c>
      <c r="AY746" s="165" t="s">
        <v>182</v>
      </c>
    </row>
    <row r="747" spans="2:51" s="14" customFormat="1" ht="12">
      <c r="B747" s="172"/>
      <c r="C747" s="311"/>
      <c r="D747" s="305" t="s">
        <v>191</v>
      </c>
      <c r="E747" s="312" t="s">
        <v>1798</v>
      </c>
      <c r="F747" s="313" t="s">
        <v>211</v>
      </c>
      <c r="G747" s="311"/>
      <c r="H747" s="314">
        <v>23.57</v>
      </c>
      <c r="I747" s="176"/>
      <c r="L747" s="172"/>
      <c r="M747" s="177"/>
      <c r="N747" s="178"/>
      <c r="O747" s="178"/>
      <c r="P747" s="178"/>
      <c r="Q747" s="178"/>
      <c r="R747" s="178"/>
      <c r="S747" s="178"/>
      <c r="T747" s="179"/>
      <c r="AT747" s="173" t="s">
        <v>191</v>
      </c>
      <c r="AU747" s="173" t="s">
        <v>197</v>
      </c>
      <c r="AV747" s="14" t="s">
        <v>189</v>
      </c>
      <c r="AW747" s="14" t="s">
        <v>33</v>
      </c>
      <c r="AX747" s="14" t="s">
        <v>79</v>
      </c>
      <c r="AY747" s="173" t="s">
        <v>182</v>
      </c>
    </row>
    <row r="748" spans="2:63" s="12" customFormat="1" ht="20.85" customHeight="1">
      <c r="B748" s="132"/>
      <c r="C748" s="319"/>
      <c r="D748" s="320" t="s">
        <v>71</v>
      </c>
      <c r="E748" s="321" t="s">
        <v>206</v>
      </c>
      <c r="F748" s="321" t="s">
        <v>1522</v>
      </c>
      <c r="G748" s="319"/>
      <c r="H748" s="319"/>
      <c r="I748" s="135"/>
      <c r="J748" s="144">
        <f>BK748</f>
        <v>0</v>
      </c>
      <c r="L748" s="132"/>
      <c r="M748" s="137"/>
      <c r="N748" s="138"/>
      <c r="O748" s="138"/>
      <c r="P748" s="139">
        <f>SUM(P749:P777)</f>
        <v>0</v>
      </c>
      <c r="Q748" s="138"/>
      <c r="R748" s="139">
        <f>SUM(R749:R777)</f>
        <v>0</v>
      </c>
      <c r="S748" s="138"/>
      <c r="T748" s="140">
        <f>SUM(T749:T777)</f>
        <v>0</v>
      </c>
      <c r="AR748" s="133" t="s">
        <v>79</v>
      </c>
      <c r="AT748" s="141" t="s">
        <v>71</v>
      </c>
      <c r="AU748" s="141" t="s">
        <v>81</v>
      </c>
      <c r="AY748" s="133" t="s">
        <v>182</v>
      </c>
      <c r="BK748" s="142">
        <f>SUM(BK749:BK777)</f>
        <v>0</v>
      </c>
    </row>
    <row r="749" spans="1:65" s="2" customFormat="1" ht="22.8">
      <c r="A749" s="34"/>
      <c r="B749" s="145"/>
      <c r="C749" s="300" t="s">
        <v>1036</v>
      </c>
      <c r="D749" s="300" t="s">
        <v>184</v>
      </c>
      <c r="E749" s="301" t="s">
        <v>2075</v>
      </c>
      <c r="F749" s="302" t="s">
        <v>2076</v>
      </c>
      <c r="G749" s="303" t="s">
        <v>113</v>
      </c>
      <c r="H749" s="298">
        <v>35.915</v>
      </c>
      <c r="I749" s="151"/>
      <c r="J749" s="152">
        <f>ROUND(I749*H749,2)</f>
        <v>0</v>
      </c>
      <c r="K749" s="148" t="s">
        <v>188</v>
      </c>
      <c r="L749" s="35"/>
      <c r="M749" s="153" t="s">
        <v>3</v>
      </c>
      <c r="N749" s="154" t="s">
        <v>43</v>
      </c>
      <c r="O749" s="55"/>
      <c r="P749" s="155">
        <f>O749*H749</f>
        <v>0</v>
      </c>
      <c r="Q749" s="155">
        <v>0</v>
      </c>
      <c r="R749" s="155">
        <f>Q749*H749</f>
        <v>0</v>
      </c>
      <c r="S749" s="155">
        <v>0</v>
      </c>
      <c r="T749" s="156">
        <f>S749*H749</f>
        <v>0</v>
      </c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R749" s="157" t="s">
        <v>189</v>
      </c>
      <c r="AT749" s="157" t="s">
        <v>184</v>
      </c>
      <c r="AU749" s="157" t="s">
        <v>197</v>
      </c>
      <c r="AY749" s="19" t="s">
        <v>182</v>
      </c>
      <c r="BE749" s="158">
        <f>IF(N749="základní",J749,0)</f>
        <v>0</v>
      </c>
      <c r="BF749" s="158">
        <f>IF(N749="snížená",J749,0)</f>
        <v>0</v>
      </c>
      <c r="BG749" s="158">
        <f>IF(N749="zákl. přenesená",J749,0)</f>
        <v>0</v>
      </c>
      <c r="BH749" s="158">
        <f>IF(N749="sníž. přenesená",J749,0)</f>
        <v>0</v>
      </c>
      <c r="BI749" s="158">
        <f>IF(N749="nulová",J749,0)</f>
        <v>0</v>
      </c>
      <c r="BJ749" s="19" t="s">
        <v>79</v>
      </c>
      <c r="BK749" s="158">
        <f>ROUND(I749*H749,2)</f>
        <v>0</v>
      </c>
      <c r="BL749" s="19" t="s">
        <v>189</v>
      </c>
      <c r="BM749" s="157" t="s">
        <v>2389</v>
      </c>
    </row>
    <row r="750" spans="1:47" s="2" customFormat="1" ht="12">
      <c r="A750" s="34"/>
      <c r="B750" s="35"/>
      <c r="C750" s="304"/>
      <c r="D750" s="305" t="s">
        <v>120</v>
      </c>
      <c r="E750" s="304"/>
      <c r="F750" s="306" t="s">
        <v>2076</v>
      </c>
      <c r="G750" s="304"/>
      <c r="H750" s="304"/>
      <c r="I750" s="161"/>
      <c r="J750" s="34"/>
      <c r="K750" s="34"/>
      <c r="L750" s="35"/>
      <c r="M750" s="162"/>
      <c r="N750" s="163"/>
      <c r="O750" s="55"/>
      <c r="P750" s="55"/>
      <c r="Q750" s="55"/>
      <c r="R750" s="55"/>
      <c r="S750" s="55"/>
      <c r="T750" s="56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T750" s="19" t="s">
        <v>120</v>
      </c>
      <c r="AU750" s="19" t="s">
        <v>197</v>
      </c>
    </row>
    <row r="751" spans="2:51" s="13" customFormat="1" ht="12">
      <c r="B751" s="164"/>
      <c r="C751" s="307"/>
      <c r="D751" s="305" t="s">
        <v>191</v>
      </c>
      <c r="E751" s="308" t="s">
        <v>3</v>
      </c>
      <c r="F751" s="309" t="s">
        <v>2339</v>
      </c>
      <c r="G751" s="307"/>
      <c r="H751" s="310">
        <v>35.915</v>
      </c>
      <c r="I751" s="168"/>
      <c r="L751" s="164"/>
      <c r="M751" s="169"/>
      <c r="N751" s="170"/>
      <c r="O751" s="170"/>
      <c r="P751" s="170"/>
      <c r="Q751" s="170"/>
      <c r="R751" s="170"/>
      <c r="S751" s="170"/>
      <c r="T751" s="171"/>
      <c r="AT751" s="165" t="s">
        <v>191</v>
      </c>
      <c r="AU751" s="165" t="s">
        <v>197</v>
      </c>
      <c r="AV751" s="13" t="s">
        <v>81</v>
      </c>
      <c r="AW751" s="13" t="s">
        <v>33</v>
      </c>
      <c r="AX751" s="13" t="s">
        <v>79</v>
      </c>
      <c r="AY751" s="165" t="s">
        <v>182</v>
      </c>
    </row>
    <row r="752" spans="1:65" s="2" customFormat="1" ht="22.8">
      <c r="A752" s="34"/>
      <c r="B752" s="145"/>
      <c r="C752" s="300" t="s">
        <v>1040</v>
      </c>
      <c r="D752" s="300" t="s">
        <v>184</v>
      </c>
      <c r="E752" s="301" t="s">
        <v>2081</v>
      </c>
      <c r="F752" s="302" t="s">
        <v>2082</v>
      </c>
      <c r="G752" s="303" t="s">
        <v>113</v>
      </c>
      <c r="H752" s="298">
        <v>35.915</v>
      </c>
      <c r="I752" s="151"/>
      <c r="J752" s="152">
        <f>ROUND(I752*H752,2)</f>
        <v>0</v>
      </c>
      <c r="K752" s="148" t="s">
        <v>188</v>
      </c>
      <c r="L752" s="35"/>
      <c r="M752" s="153" t="s">
        <v>3</v>
      </c>
      <c r="N752" s="154" t="s">
        <v>43</v>
      </c>
      <c r="O752" s="55"/>
      <c r="P752" s="155">
        <f>O752*H752</f>
        <v>0</v>
      </c>
      <c r="Q752" s="155">
        <v>0</v>
      </c>
      <c r="R752" s="155">
        <f>Q752*H752</f>
        <v>0</v>
      </c>
      <c r="S752" s="155">
        <v>0</v>
      </c>
      <c r="T752" s="156">
        <f>S752*H752</f>
        <v>0</v>
      </c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R752" s="157" t="s">
        <v>189</v>
      </c>
      <c r="AT752" s="157" t="s">
        <v>184</v>
      </c>
      <c r="AU752" s="157" t="s">
        <v>197</v>
      </c>
      <c r="AY752" s="19" t="s">
        <v>182</v>
      </c>
      <c r="BE752" s="158">
        <f>IF(N752="základní",J752,0)</f>
        <v>0</v>
      </c>
      <c r="BF752" s="158">
        <f>IF(N752="snížená",J752,0)</f>
        <v>0</v>
      </c>
      <c r="BG752" s="158">
        <f>IF(N752="zákl. přenesená",J752,0)</f>
        <v>0</v>
      </c>
      <c r="BH752" s="158">
        <f>IF(N752="sníž. přenesená",J752,0)</f>
        <v>0</v>
      </c>
      <c r="BI752" s="158">
        <f>IF(N752="nulová",J752,0)</f>
        <v>0</v>
      </c>
      <c r="BJ752" s="19" t="s">
        <v>79</v>
      </c>
      <c r="BK752" s="158">
        <f>ROUND(I752*H752,2)</f>
        <v>0</v>
      </c>
      <c r="BL752" s="19" t="s">
        <v>189</v>
      </c>
      <c r="BM752" s="157" t="s">
        <v>2390</v>
      </c>
    </row>
    <row r="753" spans="1:47" s="2" customFormat="1" ht="12">
      <c r="A753" s="34"/>
      <c r="B753" s="35"/>
      <c r="C753" s="304"/>
      <c r="D753" s="305" t="s">
        <v>120</v>
      </c>
      <c r="E753" s="304"/>
      <c r="F753" s="306" t="s">
        <v>2082</v>
      </c>
      <c r="G753" s="304"/>
      <c r="H753" s="304"/>
      <c r="I753" s="161"/>
      <c r="J753" s="34"/>
      <c r="K753" s="34"/>
      <c r="L753" s="35"/>
      <c r="M753" s="162"/>
      <c r="N753" s="163"/>
      <c r="O753" s="55"/>
      <c r="P753" s="55"/>
      <c r="Q753" s="55"/>
      <c r="R753" s="55"/>
      <c r="S753" s="55"/>
      <c r="T753" s="56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T753" s="19" t="s">
        <v>120</v>
      </c>
      <c r="AU753" s="19" t="s">
        <v>197</v>
      </c>
    </row>
    <row r="754" spans="2:51" s="13" customFormat="1" ht="12">
      <c r="B754" s="164"/>
      <c r="C754" s="307"/>
      <c r="D754" s="305" t="s">
        <v>191</v>
      </c>
      <c r="E754" s="308" t="s">
        <v>3</v>
      </c>
      <c r="F754" s="309" t="s">
        <v>2339</v>
      </c>
      <c r="G754" s="307"/>
      <c r="H754" s="310">
        <v>35.915</v>
      </c>
      <c r="I754" s="168"/>
      <c r="L754" s="164"/>
      <c r="M754" s="169"/>
      <c r="N754" s="170"/>
      <c r="O754" s="170"/>
      <c r="P754" s="170"/>
      <c r="Q754" s="170"/>
      <c r="R754" s="170"/>
      <c r="S754" s="170"/>
      <c r="T754" s="171"/>
      <c r="AT754" s="165" t="s">
        <v>191</v>
      </c>
      <c r="AU754" s="165" t="s">
        <v>197</v>
      </c>
      <c r="AV754" s="13" t="s">
        <v>81</v>
      </c>
      <c r="AW754" s="13" t="s">
        <v>33</v>
      </c>
      <c r="AX754" s="13" t="s">
        <v>79</v>
      </c>
      <c r="AY754" s="165" t="s">
        <v>182</v>
      </c>
    </row>
    <row r="755" spans="1:65" s="2" customFormat="1" ht="16.5" customHeight="1">
      <c r="A755" s="34"/>
      <c r="B755" s="145"/>
      <c r="C755" s="300" t="s">
        <v>1044</v>
      </c>
      <c r="D755" s="300" t="s">
        <v>184</v>
      </c>
      <c r="E755" s="301" t="s">
        <v>2089</v>
      </c>
      <c r="F755" s="302" t="s">
        <v>2090</v>
      </c>
      <c r="G755" s="303" t="s">
        <v>113</v>
      </c>
      <c r="H755" s="298">
        <v>199.782</v>
      </c>
      <c r="I755" s="151"/>
      <c r="J755" s="152">
        <f>ROUND(I755*H755,2)</f>
        <v>0</v>
      </c>
      <c r="K755" s="148" t="s">
        <v>188</v>
      </c>
      <c r="L755" s="35"/>
      <c r="M755" s="153" t="s">
        <v>3</v>
      </c>
      <c r="N755" s="154" t="s">
        <v>43</v>
      </c>
      <c r="O755" s="55"/>
      <c r="P755" s="155">
        <f>O755*H755</f>
        <v>0</v>
      </c>
      <c r="Q755" s="155">
        <v>0</v>
      </c>
      <c r="R755" s="155">
        <f>Q755*H755</f>
        <v>0</v>
      </c>
      <c r="S755" s="155">
        <v>0</v>
      </c>
      <c r="T755" s="156">
        <f>S755*H755</f>
        <v>0</v>
      </c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R755" s="157" t="s">
        <v>189</v>
      </c>
      <c r="AT755" s="157" t="s">
        <v>184</v>
      </c>
      <c r="AU755" s="157" t="s">
        <v>197</v>
      </c>
      <c r="AY755" s="19" t="s">
        <v>182</v>
      </c>
      <c r="BE755" s="158">
        <f>IF(N755="základní",J755,0)</f>
        <v>0</v>
      </c>
      <c r="BF755" s="158">
        <f>IF(N755="snížená",J755,0)</f>
        <v>0</v>
      </c>
      <c r="BG755" s="158">
        <f>IF(N755="zákl. přenesená",J755,0)</f>
        <v>0</v>
      </c>
      <c r="BH755" s="158">
        <f>IF(N755="sníž. přenesená",J755,0)</f>
        <v>0</v>
      </c>
      <c r="BI755" s="158">
        <f>IF(N755="nulová",J755,0)</f>
        <v>0</v>
      </c>
      <c r="BJ755" s="19" t="s">
        <v>79</v>
      </c>
      <c r="BK755" s="158">
        <f>ROUND(I755*H755,2)</f>
        <v>0</v>
      </c>
      <c r="BL755" s="19" t="s">
        <v>189</v>
      </c>
      <c r="BM755" s="157" t="s">
        <v>2391</v>
      </c>
    </row>
    <row r="756" spans="1:47" s="2" customFormat="1" ht="12">
      <c r="A756" s="34"/>
      <c r="B756" s="35"/>
      <c r="C756" s="304"/>
      <c r="D756" s="305" t="s">
        <v>120</v>
      </c>
      <c r="E756" s="304"/>
      <c r="F756" s="306" t="s">
        <v>2090</v>
      </c>
      <c r="G756" s="304"/>
      <c r="H756" s="304"/>
      <c r="I756" s="161"/>
      <c r="J756" s="34"/>
      <c r="K756" s="34"/>
      <c r="L756" s="35"/>
      <c r="M756" s="162"/>
      <c r="N756" s="163"/>
      <c r="O756" s="55"/>
      <c r="P756" s="55"/>
      <c r="Q756" s="55"/>
      <c r="R756" s="55"/>
      <c r="S756" s="55"/>
      <c r="T756" s="56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T756" s="19" t="s">
        <v>120</v>
      </c>
      <c r="AU756" s="19" t="s">
        <v>197</v>
      </c>
    </row>
    <row r="757" spans="2:51" s="13" customFormat="1" ht="12">
      <c r="B757" s="164"/>
      <c r="C757" s="307"/>
      <c r="D757" s="305" t="s">
        <v>191</v>
      </c>
      <c r="E757" s="308" t="s">
        <v>3</v>
      </c>
      <c r="F757" s="309" t="s">
        <v>2336</v>
      </c>
      <c r="G757" s="307"/>
      <c r="H757" s="310">
        <v>199.782</v>
      </c>
      <c r="I757" s="168"/>
      <c r="L757" s="164"/>
      <c r="M757" s="169"/>
      <c r="N757" s="170"/>
      <c r="O757" s="170"/>
      <c r="P757" s="170"/>
      <c r="Q757" s="170"/>
      <c r="R757" s="170"/>
      <c r="S757" s="170"/>
      <c r="T757" s="171"/>
      <c r="AT757" s="165" t="s">
        <v>191</v>
      </c>
      <c r="AU757" s="165" t="s">
        <v>197</v>
      </c>
      <c r="AV757" s="13" t="s">
        <v>81</v>
      </c>
      <c r="AW757" s="13" t="s">
        <v>33</v>
      </c>
      <c r="AX757" s="13" t="s">
        <v>79</v>
      </c>
      <c r="AY757" s="165" t="s">
        <v>182</v>
      </c>
    </row>
    <row r="758" spans="1:65" s="2" customFormat="1" ht="22.8">
      <c r="A758" s="34"/>
      <c r="B758" s="145"/>
      <c r="C758" s="300" t="s">
        <v>1049</v>
      </c>
      <c r="D758" s="300" t="s">
        <v>184</v>
      </c>
      <c r="E758" s="301" t="s">
        <v>2092</v>
      </c>
      <c r="F758" s="302" t="s">
        <v>2093</v>
      </c>
      <c r="G758" s="303" t="s">
        <v>113</v>
      </c>
      <c r="H758" s="298">
        <v>199.782</v>
      </c>
      <c r="I758" s="151"/>
      <c r="J758" s="152">
        <f>ROUND(I758*H758,2)</f>
        <v>0</v>
      </c>
      <c r="K758" s="148" t="s">
        <v>188</v>
      </c>
      <c r="L758" s="35"/>
      <c r="M758" s="153" t="s">
        <v>3</v>
      </c>
      <c r="N758" s="154" t="s">
        <v>43</v>
      </c>
      <c r="O758" s="55"/>
      <c r="P758" s="155">
        <f>O758*H758</f>
        <v>0</v>
      </c>
      <c r="Q758" s="155">
        <v>0</v>
      </c>
      <c r="R758" s="155">
        <f>Q758*H758</f>
        <v>0</v>
      </c>
      <c r="S758" s="155">
        <v>0</v>
      </c>
      <c r="T758" s="156">
        <f>S758*H758</f>
        <v>0</v>
      </c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R758" s="157" t="s">
        <v>189</v>
      </c>
      <c r="AT758" s="157" t="s">
        <v>184</v>
      </c>
      <c r="AU758" s="157" t="s">
        <v>197</v>
      </c>
      <c r="AY758" s="19" t="s">
        <v>182</v>
      </c>
      <c r="BE758" s="158">
        <f>IF(N758="základní",J758,0)</f>
        <v>0</v>
      </c>
      <c r="BF758" s="158">
        <f>IF(N758="snížená",J758,0)</f>
        <v>0</v>
      </c>
      <c r="BG758" s="158">
        <f>IF(N758="zákl. přenesená",J758,0)</f>
        <v>0</v>
      </c>
      <c r="BH758" s="158">
        <f>IF(N758="sníž. přenesená",J758,0)</f>
        <v>0</v>
      </c>
      <c r="BI758" s="158">
        <f>IF(N758="nulová",J758,0)</f>
        <v>0</v>
      </c>
      <c r="BJ758" s="19" t="s">
        <v>79</v>
      </c>
      <c r="BK758" s="158">
        <f>ROUND(I758*H758,2)</f>
        <v>0</v>
      </c>
      <c r="BL758" s="19" t="s">
        <v>189</v>
      </c>
      <c r="BM758" s="157" t="s">
        <v>2392</v>
      </c>
    </row>
    <row r="759" spans="1:47" s="2" customFormat="1" ht="12">
      <c r="A759" s="34"/>
      <c r="B759" s="35"/>
      <c r="C759" s="304"/>
      <c r="D759" s="305" t="s">
        <v>120</v>
      </c>
      <c r="E759" s="304"/>
      <c r="F759" s="306" t="s">
        <v>2093</v>
      </c>
      <c r="G759" s="304"/>
      <c r="H759" s="304"/>
      <c r="I759" s="161"/>
      <c r="J759" s="34"/>
      <c r="K759" s="34"/>
      <c r="L759" s="35"/>
      <c r="M759" s="162"/>
      <c r="N759" s="163"/>
      <c r="O759" s="55"/>
      <c r="P759" s="55"/>
      <c r="Q759" s="55"/>
      <c r="R759" s="55"/>
      <c r="S759" s="55"/>
      <c r="T759" s="56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T759" s="19" t="s">
        <v>120</v>
      </c>
      <c r="AU759" s="19" t="s">
        <v>197</v>
      </c>
    </row>
    <row r="760" spans="2:51" s="13" customFormat="1" ht="12">
      <c r="B760" s="164"/>
      <c r="C760" s="307"/>
      <c r="D760" s="305" t="s">
        <v>191</v>
      </c>
      <c r="E760" s="308" t="s">
        <v>3</v>
      </c>
      <c r="F760" s="309" t="s">
        <v>2336</v>
      </c>
      <c r="G760" s="307"/>
      <c r="H760" s="310">
        <v>199.782</v>
      </c>
      <c r="I760" s="168"/>
      <c r="L760" s="164"/>
      <c r="M760" s="169"/>
      <c r="N760" s="170"/>
      <c r="O760" s="170"/>
      <c r="P760" s="170"/>
      <c r="Q760" s="170"/>
      <c r="R760" s="170"/>
      <c r="S760" s="170"/>
      <c r="T760" s="171"/>
      <c r="AT760" s="165" t="s">
        <v>191</v>
      </c>
      <c r="AU760" s="165" t="s">
        <v>197</v>
      </c>
      <c r="AV760" s="13" t="s">
        <v>81</v>
      </c>
      <c r="AW760" s="13" t="s">
        <v>33</v>
      </c>
      <c r="AX760" s="13" t="s">
        <v>79</v>
      </c>
      <c r="AY760" s="165" t="s">
        <v>182</v>
      </c>
    </row>
    <row r="761" spans="1:65" s="2" customFormat="1" ht="22.8">
      <c r="A761" s="34"/>
      <c r="B761" s="145"/>
      <c r="C761" s="300" t="s">
        <v>1055</v>
      </c>
      <c r="D761" s="300" t="s">
        <v>184</v>
      </c>
      <c r="E761" s="301" t="s">
        <v>2095</v>
      </c>
      <c r="F761" s="302" t="s">
        <v>2096</v>
      </c>
      <c r="G761" s="303" t="s">
        <v>113</v>
      </c>
      <c r="H761" s="298">
        <v>199.782</v>
      </c>
      <c r="I761" s="151"/>
      <c r="J761" s="152">
        <f>ROUND(I761*H761,2)</f>
        <v>0</v>
      </c>
      <c r="K761" s="148" t="s">
        <v>188</v>
      </c>
      <c r="L761" s="35"/>
      <c r="M761" s="153" t="s">
        <v>3</v>
      </c>
      <c r="N761" s="154" t="s">
        <v>43</v>
      </c>
      <c r="O761" s="55"/>
      <c r="P761" s="155">
        <f>O761*H761</f>
        <v>0</v>
      </c>
      <c r="Q761" s="155">
        <v>0</v>
      </c>
      <c r="R761" s="155">
        <f>Q761*H761</f>
        <v>0</v>
      </c>
      <c r="S761" s="155">
        <v>0</v>
      </c>
      <c r="T761" s="156">
        <f>S761*H761</f>
        <v>0</v>
      </c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R761" s="157" t="s">
        <v>189</v>
      </c>
      <c r="AT761" s="157" t="s">
        <v>184</v>
      </c>
      <c r="AU761" s="157" t="s">
        <v>197</v>
      </c>
      <c r="AY761" s="19" t="s">
        <v>182</v>
      </c>
      <c r="BE761" s="158">
        <f>IF(N761="základní",J761,0)</f>
        <v>0</v>
      </c>
      <c r="BF761" s="158">
        <f>IF(N761="snížená",J761,0)</f>
        <v>0</v>
      </c>
      <c r="BG761" s="158">
        <f>IF(N761="zákl. přenesená",J761,0)</f>
        <v>0</v>
      </c>
      <c r="BH761" s="158">
        <f>IF(N761="sníž. přenesená",J761,0)</f>
        <v>0</v>
      </c>
      <c r="BI761" s="158">
        <f>IF(N761="nulová",J761,0)</f>
        <v>0</v>
      </c>
      <c r="BJ761" s="19" t="s">
        <v>79</v>
      </c>
      <c r="BK761" s="158">
        <f>ROUND(I761*H761,2)</f>
        <v>0</v>
      </c>
      <c r="BL761" s="19" t="s">
        <v>189</v>
      </c>
      <c r="BM761" s="157" t="s">
        <v>2393</v>
      </c>
    </row>
    <row r="762" spans="1:47" s="2" customFormat="1" ht="19.2">
      <c r="A762" s="34"/>
      <c r="B762" s="35"/>
      <c r="C762" s="304"/>
      <c r="D762" s="305" t="s">
        <v>120</v>
      </c>
      <c r="E762" s="304"/>
      <c r="F762" s="306" t="s">
        <v>2096</v>
      </c>
      <c r="G762" s="304"/>
      <c r="H762" s="304"/>
      <c r="I762" s="161"/>
      <c r="J762" s="34"/>
      <c r="K762" s="34"/>
      <c r="L762" s="35"/>
      <c r="M762" s="162"/>
      <c r="N762" s="163"/>
      <c r="O762" s="55"/>
      <c r="P762" s="55"/>
      <c r="Q762" s="55"/>
      <c r="R762" s="55"/>
      <c r="S762" s="55"/>
      <c r="T762" s="56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T762" s="19" t="s">
        <v>120</v>
      </c>
      <c r="AU762" s="19" t="s">
        <v>197</v>
      </c>
    </row>
    <row r="763" spans="2:51" s="13" customFormat="1" ht="12">
      <c r="B763" s="164"/>
      <c r="C763" s="307"/>
      <c r="D763" s="305" t="s">
        <v>191</v>
      </c>
      <c r="E763" s="308" t="s">
        <v>3</v>
      </c>
      <c r="F763" s="309" t="s">
        <v>2336</v>
      </c>
      <c r="G763" s="307"/>
      <c r="H763" s="310">
        <v>199.782</v>
      </c>
      <c r="I763" s="168"/>
      <c r="L763" s="164"/>
      <c r="M763" s="169"/>
      <c r="N763" s="170"/>
      <c r="O763" s="170"/>
      <c r="P763" s="170"/>
      <c r="Q763" s="170"/>
      <c r="R763" s="170"/>
      <c r="S763" s="170"/>
      <c r="T763" s="171"/>
      <c r="AT763" s="165" t="s">
        <v>191</v>
      </c>
      <c r="AU763" s="165" t="s">
        <v>197</v>
      </c>
      <c r="AV763" s="13" t="s">
        <v>81</v>
      </c>
      <c r="AW763" s="13" t="s">
        <v>33</v>
      </c>
      <c r="AX763" s="13" t="s">
        <v>79</v>
      </c>
      <c r="AY763" s="165" t="s">
        <v>182</v>
      </c>
    </row>
    <row r="764" spans="1:65" s="2" customFormat="1" ht="22.8">
      <c r="A764" s="34"/>
      <c r="B764" s="145"/>
      <c r="C764" s="300" t="s">
        <v>1060</v>
      </c>
      <c r="D764" s="300" t="s">
        <v>184</v>
      </c>
      <c r="E764" s="301" t="s">
        <v>2098</v>
      </c>
      <c r="F764" s="302" t="s">
        <v>2099</v>
      </c>
      <c r="G764" s="303" t="s">
        <v>113</v>
      </c>
      <c r="H764" s="298">
        <v>55.505</v>
      </c>
      <c r="I764" s="151"/>
      <c r="J764" s="152">
        <f>ROUND(I764*H764,2)</f>
        <v>0</v>
      </c>
      <c r="K764" s="148" t="s">
        <v>188</v>
      </c>
      <c r="L764" s="35"/>
      <c r="M764" s="153" t="s">
        <v>3</v>
      </c>
      <c r="N764" s="154" t="s">
        <v>43</v>
      </c>
      <c r="O764" s="55"/>
      <c r="P764" s="155">
        <f>O764*H764</f>
        <v>0</v>
      </c>
      <c r="Q764" s="155">
        <v>0</v>
      </c>
      <c r="R764" s="155">
        <f>Q764*H764</f>
        <v>0</v>
      </c>
      <c r="S764" s="155">
        <v>0</v>
      </c>
      <c r="T764" s="156">
        <f>S764*H764</f>
        <v>0</v>
      </c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R764" s="157" t="s">
        <v>189</v>
      </c>
      <c r="AT764" s="157" t="s">
        <v>184</v>
      </c>
      <c r="AU764" s="157" t="s">
        <v>197</v>
      </c>
      <c r="AY764" s="19" t="s">
        <v>182</v>
      </c>
      <c r="BE764" s="158">
        <f>IF(N764="základní",J764,0)</f>
        <v>0</v>
      </c>
      <c r="BF764" s="158">
        <f>IF(N764="snížená",J764,0)</f>
        <v>0</v>
      </c>
      <c r="BG764" s="158">
        <f>IF(N764="zákl. přenesená",J764,0)</f>
        <v>0</v>
      </c>
      <c r="BH764" s="158">
        <f>IF(N764="sníž. přenesená",J764,0)</f>
        <v>0</v>
      </c>
      <c r="BI764" s="158">
        <f>IF(N764="nulová",J764,0)</f>
        <v>0</v>
      </c>
      <c r="BJ764" s="19" t="s">
        <v>79</v>
      </c>
      <c r="BK764" s="158">
        <f>ROUND(I764*H764,2)</f>
        <v>0</v>
      </c>
      <c r="BL764" s="19" t="s">
        <v>189</v>
      </c>
      <c r="BM764" s="157" t="s">
        <v>2394</v>
      </c>
    </row>
    <row r="765" spans="1:47" s="2" customFormat="1" ht="19.2">
      <c r="A765" s="34"/>
      <c r="B765" s="35"/>
      <c r="C765" s="304"/>
      <c r="D765" s="305" t="s">
        <v>120</v>
      </c>
      <c r="E765" s="304"/>
      <c r="F765" s="306" t="s">
        <v>2099</v>
      </c>
      <c r="G765" s="304"/>
      <c r="H765" s="304"/>
      <c r="I765" s="161"/>
      <c r="J765" s="34"/>
      <c r="K765" s="34"/>
      <c r="L765" s="35"/>
      <c r="M765" s="162"/>
      <c r="N765" s="163"/>
      <c r="O765" s="55"/>
      <c r="P765" s="55"/>
      <c r="Q765" s="55"/>
      <c r="R765" s="55"/>
      <c r="S765" s="55"/>
      <c r="T765" s="56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T765" s="19" t="s">
        <v>120</v>
      </c>
      <c r="AU765" s="19" t="s">
        <v>197</v>
      </c>
    </row>
    <row r="766" spans="2:51" s="13" customFormat="1" ht="12">
      <c r="B766" s="164"/>
      <c r="C766" s="307"/>
      <c r="D766" s="305" t="s">
        <v>191</v>
      </c>
      <c r="E766" s="308" t="s">
        <v>3</v>
      </c>
      <c r="F766" s="309" t="s">
        <v>2342</v>
      </c>
      <c r="G766" s="307"/>
      <c r="H766" s="310">
        <v>55.505</v>
      </c>
      <c r="I766" s="168"/>
      <c r="L766" s="164"/>
      <c r="M766" s="169"/>
      <c r="N766" s="170"/>
      <c r="O766" s="170"/>
      <c r="P766" s="170"/>
      <c r="Q766" s="170"/>
      <c r="R766" s="170"/>
      <c r="S766" s="170"/>
      <c r="T766" s="171"/>
      <c r="AT766" s="165" t="s">
        <v>191</v>
      </c>
      <c r="AU766" s="165" t="s">
        <v>197</v>
      </c>
      <c r="AV766" s="13" t="s">
        <v>81</v>
      </c>
      <c r="AW766" s="13" t="s">
        <v>33</v>
      </c>
      <c r="AX766" s="13" t="s">
        <v>79</v>
      </c>
      <c r="AY766" s="165" t="s">
        <v>182</v>
      </c>
    </row>
    <row r="767" spans="1:65" s="2" customFormat="1" ht="16.5" customHeight="1">
      <c r="A767" s="34"/>
      <c r="B767" s="145"/>
      <c r="C767" s="300" t="s">
        <v>1066</v>
      </c>
      <c r="D767" s="300" t="s">
        <v>184</v>
      </c>
      <c r="E767" s="301" t="s">
        <v>2101</v>
      </c>
      <c r="F767" s="302" t="s">
        <v>2102</v>
      </c>
      <c r="G767" s="303" t="s">
        <v>113</v>
      </c>
      <c r="H767" s="298">
        <v>346.097</v>
      </c>
      <c r="I767" s="151"/>
      <c r="J767" s="152">
        <f>ROUND(I767*H767,2)</f>
        <v>0</v>
      </c>
      <c r="K767" s="148" t="s">
        <v>188</v>
      </c>
      <c r="L767" s="35"/>
      <c r="M767" s="153" t="s">
        <v>3</v>
      </c>
      <c r="N767" s="154" t="s">
        <v>43</v>
      </c>
      <c r="O767" s="55"/>
      <c r="P767" s="155">
        <f>O767*H767</f>
        <v>0</v>
      </c>
      <c r="Q767" s="155">
        <v>0</v>
      </c>
      <c r="R767" s="155">
        <f>Q767*H767</f>
        <v>0</v>
      </c>
      <c r="S767" s="155">
        <v>0</v>
      </c>
      <c r="T767" s="156">
        <f>S767*H767</f>
        <v>0</v>
      </c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R767" s="157" t="s">
        <v>189</v>
      </c>
      <c r="AT767" s="157" t="s">
        <v>184</v>
      </c>
      <c r="AU767" s="157" t="s">
        <v>197</v>
      </c>
      <c r="AY767" s="19" t="s">
        <v>182</v>
      </c>
      <c r="BE767" s="158">
        <f>IF(N767="základní",J767,0)</f>
        <v>0</v>
      </c>
      <c r="BF767" s="158">
        <f>IF(N767="snížená",J767,0)</f>
        <v>0</v>
      </c>
      <c r="BG767" s="158">
        <f>IF(N767="zákl. přenesená",J767,0)</f>
        <v>0</v>
      </c>
      <c r="BH767" s="158">
        <f>IF(N767="sníž. přenesená",J767,0)</f>
        <v>0</v>
      </c>
      <c r="BI767" s="158">
        <f>IF(N767="nulová",J767,0)</f>
        <v>0</v>
      </c>
      <c r="BJ767" s="19" t="s">
        <v>79</v>
      </c>
      <c r="BK767" s="158">
        <f>ROUND(I767*H767,2)</f>
        <v>0</v>
      </c>
      <c r="BL767" s="19" t="s">
        <v>189</v>
      </c>
      <c r="BM767" s="157" t="s">
        <v>2395</v>
      </c>
    </row>
    <row r="768" spans="1:47" s="2" customFormat="1" ht="12">
      <c r="A768" s="34"/>
      <c r="B768" s="35"/>
      <c r="C768" s="304"/>
      <c r="D768" s="305" t="s">
        <v>120</v>
      </c>
      <c r="E768" s="304"/>
      <c r="F768" s="306" t="s">
        <v>2102</v>
      </c>
      <c r="G768" s="304"/>
      <c r="H768" s="304"/>
      <c r="I768" s="161"/>
      <c r="J768" s="34"/>
      <c r="K768" s="34"/>
      <c r="L768" s="35"/>
      <c r="M768" s="162"/>
      <c r="N768" s="163"/>
      <c r="O768" s="55"/>
      <c r="P768" s="55"/>
      <c r="Q768" s="55"/>
      <c r="R768" s="55"/>
      <c r="S768" s="55"/>
      <c r="T768" s="56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T768" s="19" t="s">
        <v>120</v>
      </c>
      <c r="AU768" s="19" t="s">
        <v>197</v>
      </c>
    </row>
    <row r="769" spans="2:51" s="13" customFormat="1" ht="12">
      <c r="B769" s="164"/>
      <c r="C769" s="307"/>
      <c r="D769" s="305" t="s">
        <v>191</v>
      </c>
      <c r="E769" s="308" t="s">
        <v>3</v>
      </c>
      <c r="F769" s="309" t="s">
        <v>2338</v>
      </c>
      <c r="G769" s="307"/>
      <c r="H769" s="310">
        <v>290.592</v>
      </c>
      <c r="I769" s="168"/>
      <c r="L769" s="164"/>
      <c r="M769" s="169"/>
      <c r="N769" s="170"/>
      <c r="O769" s="170"/>
      <c r="P769" s="170"/>
      <c r="Q769" s="170"/>
      <c r="R769" s="170"/>
      <c r="S769" s="170"/>
      <c r="T769" s="171"/>
      <c r="AT769" s="165" t="s">
        <v>191</v>
      </c>
      <c r="AU769" s="165" t="s">
        <v>197</v>
      </c>
      <c r="AV769" s="13" t="s">
        <v>81</v>
      </c>
      <c r="AW769" s="13" t="s">
        <v>33</v>
      </c>
      <c r="AX769" s="13" t="s">
        <v>72</v>
      </c>
      <c r="AY769" s="165" t="s">
        <v>182</v>
      </c>
    </row>
    <row r="770" spans="2:51" s="13" customFormat="1" ht="12">
      <c r="B770" s="164"/>
      <c r="C770" s="307"/>
      <c r="D770" s="305" t="s">
        <v>191</v>
      </c>
      <c r="E770" s="308" t="s">
        <v>3</v>
      </c>
      <c r="F770" s="309" t="s">
        <v>2342</v>
      </c>
      <c r="G770" s="307"/>
      <c r="H770" s="310">
        <v>55.505</v>
      </c>
      <c r="I770" s="168"/>
      <c r="L770" s="164"/>
      <c r="M770" s="169"/>
      <c r="N770" s="170"/>
      <c r="O770" s="170"/>
      <c r="P770" s="170"/>
      <c r="Q770" s="170"/>
      <c r="R770" s="170"/>
      <c r="S770" s="170"/>
      <c r="T770" s="171"/>
      <c r="AT770" s="165" t="s">
        <v>191</v>
      </c>
      <c r="AU770" s="165" t="s">
        <v>197</v>
      </c>
      <c r="AV770" s="13" t="s">
        <v>81</v>
      </c>
      <c r="AW770" s="13" t="s">
        <v>33</v>
      </c>
      <c r="AX770" s="13" t="s">
        <v>72</v>
      </c>
      <c r="AY770" s="165" t="s">
        <v>182</v>
      </c>
    </row>
    <row r="771" spans="2:51" s="14" customFormat="1" ht="12">
      <c r="B771" s="172"/>
      <c r="C771" s="311"/>
      <c r="D771" s="305" t="s">
        <v>191</v>
      </c>
      <c r="E771" s="312" t="s">
        <v>3</v>
      </c>
      <c r="F771" s="313" t="s">
        <v>211</v>
      </c>
      <c r="G771" s="311"/>
      <c r="H771" s="314">
        <v>346.097</v>
      </c>
      <c r="I771" s="176"/>
      <c r="L771" s="172"/>
      <c r="M771" s="177"/>
      <c r="N771" s="178"/>
      <c r="O771" s="178"/>
      <c r="P771" s="178"/>
      <c r="Q771" s="178"/>
      <c r="R771" s="178"/>
      <c r="S771" s="178"/>
      <c r="T771" s="179"/>
      <c r="AT771" s="173" t="s">
        <v>191</v>
      </c>
      <c r="AU771" s="173" t="s">
        <v>197</v>
      </c>
      <c r="AV771" s="14" t="s">
        <v>189</v>
      </c>
      <c r="AW771" s="14" t="s">
        <v>33</v>
      </c>
      <c r="AX771" s="14" t="s">
        <v>79</v>
      </c>
      <c r="AY771" s="173" t="s">
        <v>182</v>
      </c>
    </row>
    <row r="772" spans="1:65" s="2" customFormat="1" ht="22.8">
      <c r="A772" s="34"/>
      <c r="B772" s="145"/>
      <c r="C772" s="300" t="s">
        <v>1072</v>
      </c>
      <c r="D772" s="300" t="s">
        <v>184</v>
      </c>
      <c r="E772" s="301" t="s">
        <v>2107</v>
      </c>
      <c r="F772" s="302" t="s">
        <v>2108</v>
      </c>
      <c r="G772" s="303" t="s">
        <v>113</v>
      </c>
      <c r="H772" s="298">
        <v>55.505</v>
      </c>
      <c r="I772" s="151"/>
      <c r="J772" s="152">
        <f>ROUND(I772*H772,2)</f>
        <v>0</v>
      </c>
      <c r="K772" s="148" t="s">
        <v>188</v>
      </c>
      <c r="L772" s="35"/>
      <c r="M772" s="153" t="s">
        <v>3</v>
      </c>
      <c r="N772" s="154" t="s">
        <v>43</v>
      </c>
      <c r="O772" s="55"/>
      <c r="P772" s="155">
        <f>O772*H772</f>
        <v>0</v>
      </c>
      <c r="Q772" s="155">
        <v>0</v>
      </c>
      <c r="R772" s="155">
        <f>Q772*H772</f>
        <v>0</v>
      </c>
      <c r="S772" s="155">
        <v>0</v>
      </c>
      <c r="T772" s="156">
        <f>S772*H772</f>
        <v>0</v>
      </c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R772" s="157" t="s">
        <v>189</v>
      </c>
      <c r="AT772" s="157" t="s">
        <v>184</v>
      </c>
      <c r="AU772" s="157" t="s">
        <v>197</v>
      </c>
      <c r="AY772" s="19" t="s">
        <v>182</v>
      </c>
      <c r="BE772" s="158">
        <f>IF(N772="základní",J772,0)</f>
        <v>0</v>
      </c>
      <c r="BF772" s="158">
        <f>IF(N772="snížená",J772,0)</f>
        <v>0</v>
      </c>
      <c r="BG772" s="158">
        <f>IF(N772="zákl. přenesená",J772,0)</f>
        <v>0</v>
      </c>
      <c r="BH772" s="158">
        <f>IF(N772="sníž. přenesená",J772,0)</f>
        <v>0</v>
      </c>
      <c r="BI772" s="158">
        <f>IF(N772="nulová",J772,0)</f>
        <v>0</v>
      </c>
      <c r="BJ772" s="19" t="s">
        <v>79</v>
      </c>
      <c r="BK772" s="158">
        <f>ROUND(I772*H772,2)</f>
        <v>0</v>
      </c>
      <c r="BL772" s="19" t="s">
        <v>189</v>
      </c>
      <c r="BM772" s="157" t="s">
        <v>2396</v>
      </c>
    </row>
    <row r="773" spans="1:47" s="2" customFormat="1" ht="19.2">
      <c r="A773" s="34"/>
      <c r="B773" s="35"/>
      <c r="C773" s="304"/>
      <c r="D773" s="305" t="s">
        <v>120</v>
      </c>
      <c r="E773" s="304"/>
      <c r="F773" s="306" t="s">
        <v>2108</v>
      </c>
      <c r="G773" s="304"/>
      <c r="H773" s="304"/>
      <c r="I773" s="161"/>
      <c r="J773" s="34"/>
      <c r="K773" s="34"/>
      <c r="L773" s="35"/>
      <c r="M773" s="162"/>
      <c r="N773" s="163"/>
      <c r="O773" s="55"/>
      <c r="P773" s="55"/>
      <c r="Q773" s="55"/>
      <c r="R773" s="55"/>
      <c r="S773" s="55"/>
      <c r="T773" s="56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T773" s="19" t="s">
        <v>120</v>
      </c>
      <c r="AU773" s="19" t="s">
        <v>197</v>
      </c>
    </row>
    <row r="774" spans="2:51" s="13" customFormat="1" ht="12">
      <c r="B774" s="164"/>
      <c r="C774" s="307"/>
      <c r="D774" s="305" t="s">
        <v>191</v>
      </c>
      <c r="E774" s="308" t="s">
        <v>3</v>
      </c>
      <c r="F774" s="309" t="s">
        <v>2342</v>
      </c>
      <c r="G774" s="307"/>
      <c r="H774" s="310">
        <v>55.505</v>
      </c>
      <c r="I774" s="168"/>
      <c r="L774" s="164"/>
      <c r="M774" s="169"/>
      <c r="N774" s="170"/>
      <c r="O774" s="170"/>
      <c r="P774" s="170"/>
      <c r="Q774" s="170"/>
      <c r="R774" s="170"/>
      <c r="S774" s="170"/>
      <c r="T774" s="171"/>
      <c r="AT774" s="165" t="s">
        <v>191</v>
      </c>
      <c r="AU774" s="165" t="s">
        <v>197</v>
      </c>
      <c r="AV774" s="13" t="s">
        <v>81</v>
      </c>
      <c r="AW774" s="13" t="s">
        <v>33</v>
      </c>
      <c r="AX774" s="13" t="s">
        <v>79</v>
      </c>
      <c r="AY774" s="165" t="s">
        <v>182</v>
      </c>
    </row>
    <row r="775" spans="1:65" s="2" customFormat="1" ht="22.8">
      <c r="A775" s="34"/>
      <c r="B775" s="145"/>
      <c r="C775" s="300" t="s">
        <v>1078</v>
      </c>
      <c r="D775" s="300" t="s">
        <v>184</v>
      </c>
      <c r="E775" s="301" t="s">
        <v>2110</v>
      </c>
      <c r="F775" s="302" t="s">
        <v>2111</v>
      </c>
      <c r="G775" s="303" t="s">
        <v>113</v>
      </c>
      <c r="H775" s="298">
        <v>290.592</v>
      </c>
      <c r="I775" s="151"/>
      <c r="J775" s="152">
        <f>ROUND(I775*H775,2)</f>
        <v>0</v>
      </c>
      <c r="K775" s="148" t="s">
        <v>188</v>
      </c>
      <c r="L775" s="35"/>
      <c r="M775" s="153" t="s">
        <v>3</v>
      </c>
      <c r="N775" s="154" t="s">
        <v>43</v>
      </c>
      <c r="O775" s="55"/>
      <c r="P775" s="155">
        <f>O775*H775</f>
        <v>0</v>
      </c>
      <c r="Q775" s="155">
        <v>0</v>
      </c>
      <c r="R775" s="155">
        <f>Q775*H775</f>
        <v>0</v>
      </c>
      <c r="S775" s="155">
        <v>0</v>
      </c>
      <c r="T775" s="156">
        <f>S775*H775</f>
        <v>0</v>
      </c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R775" s="157" t="s">
        <v>189</v>
      </c>
      <c r="AT775" s="157" t="s">
        <v>184</v>
      </c>
      <c r="AU775" s="157" t="s">
        <v>197</v>
      </c>
      <c r="AY775" s="19" t="s">
        <v>182</v>
      </c>
      <c r="BE775" s="158">
        <f>IF(N775="základní",J775,0)</f>
        <v>0</v>
      </c>
      <c r="BF775" s="158">
        <f>IF(N775="snížená",J775,0)</f>
        <v>0</v>
      </c>
      <c r="BG775" s="158">
        <f>IF(N775="zákl. přenesená",J775,0)</f>
        <v>0</v>
      </c>
      <c r="BH775" s="158">
        <f>IF(N775="sníž. přenesená",J775,0)</f>
        <v>0</v>
      </c>
      <c r="BI775" s="158">
        <f>IF(N775="nulová",J775,0)</f>
        <v>0</v>
      </c>
      <c r="BJ775" s="19" t="s">
        <v>79</v>
      </c>
      <c r="BK775" s="158">
        <f>ROUND(I775*H775,2)</f>
        <v>0</v>
      </c>
      <c r="BL775" s="19" t="s">
        <v>189</v>
      </c>
      <c r="BM775" s="157" t="s">
        <v>2397</v>
      </c>
    </row>
    <row r="776" spans="1:47" s="2" customFormat="1" ht="19.2">
      <c r="A776" s="34"/>
      <c r="B776" s="35"/>
      <c r="C776" s="304"/>
      <c r="D776" s="305" t="s">
        <v>120</v>
      </c>
      <c r="E776" s="304"/>
      <c r="F776" s="306" t="s">
        <v>2111</v>
      </c>
      <c r="G776" s="304"/>
      <c r="H776" s="304"/>
      <c r="I776" s="161"/>
      <c r="J776" s="34"/>
      <c r="K776" s="34"/>
      <c r="L776" s="35"/>
      <c r="M776" s="162"/>
      <c r="N776" s="163"/>
      <c r="O776" s="55"/>
      <c r="P776" s="55"/>
      <c r="Q776" s="55"/>
      <c r="R776" s="55"/>
      <c r="S776" s="55"/>
      <c r="T776" s="56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T776" s="19" t="s">
        <v>120</v>
      </c>
      <c r="AU776" s="19" t="s">
        <v>197</v>
      </c>
    </row>
    <row r="777" spans="2:51" s="13" customFormat="1" ht="12">
      <c r="B777" s="164"/>
      <c r="C777" s="307"/>
      <c r="D777" s="305" t="s">
        <v>191</v>
      </c>
      <c r="E777" s="308" t="s">
        <v>3</v>
      </c>
      <c r="F777" s="309" t="s">
        <v>2338</v>
      </c>
      <c r="G777" s="307"/>
      <c r="H777" s="310">
        <v>290.592</v>
      </c>
      <c r="I777" s="168"/>
      <c r="L777" s="164"/>
      <c r="M777" s="169"/>
      <c r="N777" s="170"/>
      <c r="O777" s="170"/>
      <c r="P777" s="170"/>
      <c r="Q777" s="170"/>
      <c r="R777" s="170"/>
      <c r="S777" s="170"/>
      <c r="T777" s="171"/>
      <c r="AT777" s="165" t="s">
        <v>191</v>
      </c>
      <c r="AU777" s="165" t="s">
        <v>197</v>
      </c>
      <c r="AV777" s="13" t="s">
        <v>81</v>
      </c>
      <c r="AW777" s="13" t="s">
        <v>33</v>
      </c>
      <c r="AX777" s="13" t="s">
        <v>79</v>
      </c>
      <c r="AY777" s="165" t="s">
        <v>182</v>
      </c>
    </row>
    <row r="778" spans="2:63" s="12" customFormat="1" ht="20.85" customHeight="1">
      <c r="B778" s="132"/>
      <c r="C778" s="319"/>
      <c r="D778" s="320" t="s">
        <v>71</v>
      </c>
      <c r="E778" s="321" t="s">
        <v>223</v>
      </c>
      <c r="F778" s="321" t="s">
        <v>553</v>
      </c>
      <c r="G778" s="319"/>
      <c r="H778" s="319"/>
      <c r="I778" s="135"/>
      <c r="J778" s="144">
        <f>BK778</f>
        <v>0</v>
      </c>
      <c r="L778" s="132"/>
      <c r="M778" s="137"/>
      <c r="N778" s="138"/>
      <c r="O778" s="138"/>
      <c r="P778" s="139">
        <f>SUM(P779:P794)</f>
        <v>0</v>
      </c>
      <c r="Q778" s="138"/>
      <c r="R778" s="139">
        <f>SUM(R779:R794)</f>
        <v>1.4621998</v>
      </c>
      <c r="S778" s="138"/>
      <c r="T778" s="140">
        <f>SUM(T779:T794)</f>
        <v>0</v>
      </c>
      <c r="AR778" s="133" t="s">
        <v>79</v>
      </c>
      <c r="AT778" s="141" t="s">
        <v>71</v>
      </c>
      <c r="AU778" s="141" t="s">
        <v>81</v>
      </c>
      <c r="AY778" s="133" t="s">
        <v>182</v>
      </c>
      <c r="BK778" s="142">
        <f>SUM(BK779:BK794)</f>
        <v>0</v>
      </c>
    </row>
    <row r="779" spans="1:65" s="2" customFormat="1" ht="21.75" customHeight="1">
      <c r="A779" s="34"/>
      <c r="B779" s="145"/>
      <c r="C779" s="300" t="s">
        <v>1082</v>
      </c>
      <c r="D779" s="300" t="s">
        <v>184</v>
      </c>
      <c r="E779" s="301" t="s">
        <v>2398</v>
      </c>
      <c r="F779" s="302" t="s">
        <v>2399</v>
      </c>
      <c r="G779" s="303" t="s">
        <v>117</v>
      </c>
      <c r="H779" s="298">
        <v>214.27</v>
      </c>
      <c r="I779" s="151"/>
      <c r="J779" s="152">
        <f>ROUND(I779*H779,2)</f>
        <v>0</v>
      </c>
      <c r="K779" s="148" t="s">
        <v>2400</v>
      </c>
      <c r="L779" s="35"/>
      <c r="M779" s="153" t="s">
        <v>3</v>
      </c>
      <c r="N779" s="154" t="s">
        <v>43</v>
      </c>
      <c r="O779" s="55"/>
      <c r="P779" s="155">
        <f>O779*H779</f>
        <v>0</v>
      </c>
      <c r="Q779" s="155">
        <v>1E-05</v>
      </c>
      <c r="R779" s="155">
        <f>Q779*H779</f>
        <v>0.0021427000000000004</v>
      </c>
      <c r="S779" s="155">
        <v>0</v>
      </c>
      <c r="T779" s="156">
        <f>S779*H779</f>
        <v>0</v>
      </c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R779" s="157" t="s">
        <v>189</v>
      </c>
      <c r="AT779" s="157" t="s">
        <v>184</v>
      </c>
      <c r="AU779" s="157" t="s">
        <v>197</v>
      </c>
      <c r="AY779" s="19" t="s">
        <v>182</v>
      </c>
      <c r="BE779" s="158">
        <f>IF(N779="základní",J779,0)</f>
        <v>0</v>
      </c>
      <c r="BF779" s="158">
        <f>IF(N779="snížená",J779,0)</f>
        <v>0</v>
      </c>
      <c r="BG779" s="158">
        <f>IF(N779="zákl. přenesená",J779,0)</f>
        <v>0</v>
      </c>
      <c r="BH779" s="158">
        <f>IF(N779="sníž. přenesená",J779,0)</f>
        <v>0</v>
      </c>
      <c r="BI779" s="158">
        <f>IF(N779="nulová",J779,0)</f>
        <v>0</v>
      </c>
      <c r="BJ779" s="19" t="s">
        <v>79</v>
      </c>
      <c r="BK779" s="158">
        <f>ROUND(I779*H779,2)</f>
        <v>0</v>
      </c>
      <c r="BL779" s="19" t="s">
        <v>189</v>
      </c>
      <c r="BM779" s="157" t="s">
        <v>2401</v>
      </c>
    </row>
    <row r="780" spans="1:47" s="2" customFormat="1" ht="19.2">
      <c r="A780" s="34"/>
      <c r="B780" s="35"/>
      <c r="C780" s="304"/>
      <c r="D780" s="305" t="s">
        <v>120</v>
      </c>
      <c r="E780" s="304"/>
      <c r="F780" s="306" t="s">
        <v>2402</v>
      </c>
      <c r="G780" s="304"/>
      <c r="H780" s="304"/>
      <c r="I780" s="161"/>
      <c r="J780" s="34"/>
      <c r="K780" s="34"/>
      <c r="L780" s="35"/>
      <c r="M780" s="162"/>
      <c r="N780" s="163"/>
      <c r="O780" s="55"/>
      <c r="P780" s="55"/>
      <c r="Q780" s="55"/>
      <c r="R780" s="55"/>
      <c r="S780" s="55"/>
      <c r="T780" s="56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T780" s="19" t="s">
        <v>120</v>
      </c>
      <c r="AU780" s="19" t="s">
        <v>197</v>
      </c>
    </row>
    <row r="781" spans="2:51" s="13" customFormat="1" ht="12">
      <c r="B781" s="164"/>
      <c r="C781" s="307"/>
      <c r="D781" s="305" t="s">
        <v>191</v>
      </c>
      <c r="E781" s="308" t="s">
        <v>3</v>
      </c>
      <c r="F781" s="309" t="s">
        <v>2403</v>
      </c>
      <c r="G781" s="307"/>
      <c r="H781" s="310">
        <v>143.77</v>
      </c>
      <c r="I781" s="168"/>
      <c r="L781" s="164"/>
      <c r="M781" s="169"/>
      <c r="N781" s="170"/>
      <c r="O781" s="170"/>
      <c r="P781" s="170"/>
      <c r="Q781" s="170"/>
      <c r="R781" s="170"/>
      <c r="S781" s="170"/>
      <c r="T781" s="171"/>
      <c r="AT781" s="165" t="s">
        <v>191</v>
      </c>
      <c r="AU781" s="165" t="s">
        <v>197</v>
      </c>
      <c r="AV781" s="13" t="s">
        <v>81</v>
      </c>
      <c r="AW781" s="13" t="s">
        <v>33</v>
      </c>
      <c r="AX781" s="13" t="s">
        <v>72</v>
      </c>
      <c r="AY781" s="165" t="s">
        <v>182</v>
      </c>
    </row>
    <row r="782" spans="2:51" s="13" customFormat="1" ht="12">
      <c r="B782" s="164"/>
      <c r="C782" s="307"/>
      <c r="D782" s="305" t="s">
        <v>191</v>
      </c>
      <c r="E782" s="308" t="s">
        <v>3</v>
      </c>
      <c r="F782" s="309" t="s">
        <v>2404</v>
      </c>
      <c r="G782" s="307"/>
      <c r="H782" s="310">
        <v>61.6</v>
      </c>
      <c r="I782" s="168"/>
      <c r="L782" s="164"/>
      <c r="M782" s="169"/>
      <c r="N782" s="170"/>
      <c r="O782" s="170"/>
      <c r="P782" s="170"/>
      <c r="Q782" s="170"/>
      <c r="R782" s="170"/>
      <c r="S782" s="170"/>
      <c r="T782" s="171"/>
      <c r="AT782" s="165" t="s">
        <v>191</v>
      </c>
      <c r="AU782" s="165" t="s">
        <v>197</v>
      </c>
      <c r="AV782" s="13" t="s">
        <v>81</v>
      </c>
      <c r="AW782" s="13" t="s">
        <v>33</v>
      </c>
      <c r="AX782" s="13" t="s">
        <v>72</v>
      </c>
      <c r="AY782" s="165" t="s">
        <v>182</v>
      </c>
    </row>
    <row r="783" spans="2:51" s="13" customFormat="1" ht="12">
      <c r="B783" s="164"/>
      <c r="C783" s="307"/>
      <c r="D783" s="305" t="s">
        <v>191</v>
      </c>
      <c r="E783" s="308" t="s">
        <v>3</v>
      </c>
      <c r="F783" s="309" t="s">
        <v>2405</v>
      </c>
      <c r="G783" s="307"/>
      <c r="H783" s="310">
        <v>8.9</v>
      </c>
      <c r="I783" s="168"/>
      <c r="L783" s="164"/>
      <c r="M783" s="169"/>
      <c r="N783" s="170"/>
      <c r="O783" s="170"/>
      <c r="P783" s="170"/>
      <c r="Q783" s="170"/>
      <c r="R783" s="170"/>
      <c r="S783" s="170"/>
      <c r="T783" s="171"/>
      <c r="AT783" s="165" t="s">
        <v>191</v>
      </c>
      <c r="AU783" s="165" t="s">
        <v>197</v>
      </c>
      <c r="AV783" s="13" t="s">
        <v>81</v>
      </c>
      <c r="AW783" s="13" t="s">
        <v>33</v>
      </c>
      <c r="AX783" s="13" t="s">
        <v>72</v>
      </c>
      <c r="AY783" s="165" t="s">
        <v>182</v>
      </c>
    </row>
    <row r="784" spans="2:51" s="14" customFormat="1" ht="12">
      <c r="B784" s="172"/>
      <c r="C784" s="311"/>
      <c r="D784" s="305" t="s">
        <v>191</v>
      </c>
      <c r="E784" s="312" t="s">
        <v>1780</v>
      </c>
      <c r="F784" s="313" t="s">
        <v>211</v>
      </c>
      <c r="G784" s="311"/>
      <c r="H784" s="314">
        <v>214.27</v>
      </c>
      <c r="I784" s="176"/>
      <c r="L784" s="172"/>
      <c r="M784" s="177"/>
      <c r="N784" s="178"/>
      <c r="O784" s="178"/>
      <c r="P784" s="178"/>
      <c r="Q784" s="178"/>
      <c r="R784" s="178"/>
      <c r="S784" s="178"/>
      <c r="T784" s="179"/>
      <c r="AT784" s="173" t="s">
        <v>191</v>
      </c>
      <c r="AU784" s="173" t="s">
        <v>197</v>
      </c>
      <c r="AV784" s="14" t="s">
        <v>189</v>
      </c>
      <c r="AW784" s="14" t="s">
        <v>33</v>
      </c>
      <c r="AX784" s="14" t="s">
        <v>79</v>
      </c>
      <c r="AY784" s="173" t="s">
        <v>182</v>
      </c>
    </row>
    <row r="785" spans="1:65" s="2" customFormat="1" ht="16.5" customHeight="1">
      <c r="A785" s="34"/>
      <c r="B785" s="145"/>
      <c r="C785" s="315" t="s">
        <v>1087</v>
      </c>
      <c r="D785" s="315" t="s">
        <v>232</v>
      </c>
      <c r="E785" s="316" t="s">
        <v>2406</v>
      </c>
      <c r="F785" s="317" t="s">
        <v>2407</v>
      </c>
      <c r="G785" s="318" t="s">
        <v>117</v>
      </c>
      <c r="H785" s="299">
        <v>214.27</v>
      </c>
      <c r="I785" s="185"/>
      <c r="J785" s="186">
        <f>ROUND(I785*H785,2)</f>
        <v>0</v>
      </c>
      <c r="K785" s="182" t="s">
        <v>2400</v>
      </c>
      <c r="L785" s="187"/>
      <c r="M785" s="188" t="s">
        <v>3</v>
      </c>
      <c r="N785" s="189" t="s">
        <v>43</v>
      </c>
      <c r="O785" s="55"/>
      <c r="P785" s="155">
        <f>O785*H785</f>
        <v>0</v>
      </c>
      <c r="Q785" s="155">
        <v>0.00673</v>
      </c>
      <c r="R785" s="155">
        <f>Q785*H785</f>
        <v>1.4420371</v>
      </c>
      <c r="S785" s="155">
        <v>0</v>
      </c>
      <c r="T785" s="156">
        <f>S785*H785</f>
        <v>0</v>
      </c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R785" s="157" t="s">
        <v>223</v>
      </c>
      <c r="AT785" s="157" t="s">
        <v>232</v>
      </c>
      <c r="AU785" s="157" t="s">
        <v>197</v>
      </c>
      <c r="AY785" s="19" t="s">
        <v>182</v>
      </c>
      <c r="BE785" s="158">
        <f>IF(N785="základní",J785,0)</f>
        <v>0</v>
      </c>
      <c r="BF785" s="158">
        <f>IF(N785="snížená",J785,0)</f>
        <v>0</v>
      </c>
      <c r="BG785" s="158">
        <f>IF(N785="zákl. přenesená",J785,0)</f>
        <v>0</v>
      </c>
      <c r="BH785" s="158">
        <f>IF(N785="sníž. přenesená",J785,0)</f>
        <v>0</v>
      </c>
      <c r="BI785" s="158">
        <f>IF(N785="nulová",J785,0)</f>
        <v>0</v>
      </c>
      <c r="BJ785" s="19" t="s">
        <v>79</v>
      </c>
      <c r="BK785" s="158">
        <f>ROUND(I785*H785,2)</f>
        <v>0</v>
      </c>
      <c r="BL785" s="19" t="s">
        <v>189</v>
      </c>
      <c r="BM785" s="157" t="s">
        <v>2408</v>
      </c>
    </row>
    <row r="786" spans="1:47" s="2" customFormat="1" ht="12">
      <c r="A786" s="34"/>
      <c r="B786" s="35"/>
      <c r="C786" s="304"/>
      <c r="D786" s="305" t="s">
        <v>120</v>
      </c>
      <c r="E786" s="304"/>
      <c r="F786" s="306" t="s">
        <v>2407</v>
      </c>
      <c r="G786" s="304"/>
      <c r="H786" s="304"/>
      <c r="I786" s="161"/>
      <c r="J786" s="34"/>
      <c r="K786" s="34"/>
      <c r="L786" s="35"/>
      <c r="M786" s="162"/>
      <c r="N786" s="163"/>
      <c r="O786" s="55"/>
      <c r="P786" s="55"/>
      <c r="Q786" s="55"/>
      <c r="R786" s="55"/>
      <c r="S786" s="55"/>
      <c r="T786" s="56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T786" s="19" t="s">
        <v>120</v>
      </c>
      <c r="AU786" s="19" t="s">
        <v>197</v>
      </c>
    </row>
    <row r="787" spans="1:65" s="2" customFormat="1" ht="16.5" customHeight="1">
      <c r="A787" s="34"/>
      <c r="B787" s="145"/>
      <c r="C787" s="300" t="s">
        <v>1092</v>
      </c>
      <c r="D787" s="300" t="s">
        <v>184</v>
      </c>
      <c r="E787" s="301" t="s">
        <v>2409</v>
      </c>
      <c r="F787" s="302" t="s">
        <v>2410</v>
      </c>
      <c r="G787" s="303" t="s">
        <v>344</v>
      </c>
      <c r="H787" s="298">
        <v>34</v>
      </c>
      <c r="I787" s="151"/>
      <c r="J787" s="152">
        <f>ROUND(I787*H787,2)</f>
        <v>0</v>
      </c>
      <c r="K787" s="148" t="s">
        <v>2400</v>
      </c>
      <c r="L787" s="35"/>
      <c r="M787" s="153" t="s">
        <v>3</v>
      </c>
      <c r="N787" s="154" t="s">
        <v>43</v>
      </c>
      <c r="O787" s="55"/>
      <c r="P787" s="155">
        <f>O787*H787</f>
        <v>0</v>
      </c>
      <c r="Q787" s="155">
        <v>1E-05</v>
      </c>
      <c r="R787" s="155">
        <f>Q787*H787</f>
        <v>0.00034</v>
      </c>
      <c r="S787" s="155">
        <v>0</v>
      </c>
      <c r="T787" s="156">
        <f>S787*H787</f>
        <v>0</v>
      </c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R787" s="157" t="s">
        <v>189</v>
      </c>
      <c r="AT787" s="157" t="s">
        <v>184</v>
      </c>
      <c r="AU787" s="157" t="s">
        <v>197</v>
      </c>
      <c r="AY787" s="19" t="s">
        <v>182</v>
      </c>
      <c r="BE787" s="158">
        <f>IF(N787="základní",J787,0)</f>
        <v>0</v>
      </c>
      <c r="BF787" s="158">
        <f>IF(N787="snížená",J787,0)</f>
        <v>0</v>
      </c>
      <c r="BG787" s="158">
        <f>IF(N787="zákl. přenesená",J787,0)</f>
        <v>0</v>
      </c>
      <c r="BH787" s="158">
        <f>IF(N787="sníž. přenesená",J787,0)</f>
        <v>0</v>
      </c>
      <c r="BI787" s="158">
        <f>IF(N787="nulová",J787,0)</f>
        <v>0</v>
      </c>
      <c r="BJ787" s="19" t="s">
        <v>79</v>
      </c>
      <c r="BK787" s="158">
        <f>ROUND(I787*H787,2)</f>
        <v>0</v>
      </c>
      <c r="BL787" s="19" t="s">
        <v>189</v>
      </c>
      <c r="BM787" s="157" t="s">
        <v>2411</v>
      </c>
    </row>
    <row r="788" spans="1:47" s="2" customFormat="1" ht="12">
      <c r="A788" s="34"/>
      <c r="B788" s="35"/>
      <c r="C788" s="304"/>
      <c r="D788" s="305" t="s">
        <v>120</v>
      </c>
      <c r="E788" s="304"/>
      <c r="F788" s="306" t="s">
        <v>2412</v>
      </c>
      <c r="G788" s="304"/>
      <c r="H788" s="304"/>
      <c r="I788" s="161"/>
      <c r="J788" s="34"/>
      <c r="K788" s="34"/>
      <c r="L788" s="35"/>
      <c r="M788" s="162"/>
      <c r="N788" s="163"/>
      <c r="O788" s="55"/>
      <c r="P788" s="55"/>
      <c r="Q788" s="55"/>
      <c r="R788" s="55"/>
      <c r="S788" s="55"/>
      <c r="T788" s="56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T788" s="19" t="s">
        <v>120</v>
      </c>
      <c r="AU788" s="19" t="s">
        <v>197</v>
      </c>
    </row>
    <row r="789" spans="2:51" s="13" customFormat="1" ht="12">
      <c r="B789" s="164"/>
      <c r="C789" s="307"/>
      <c r="D789" s="305" t="s">
        <v>191</v>
      </c>
      <c r="E789" s="308" t="s">
        <v>3</v>
      </c>
      <c r="F789" s="309" t="s">
        <v>2413</v>
      </c>
      <c r="G789" s="307"/>
      <c r="H789" s="310">
        <v>24</v>
      </c>
      <c r="I789" s="168"/>
      <c r="L789" s="164"/>
      <c r="M789" s="169"/>
      <c r="N789" s="170"/>
      <c r="O789" s="170"/>
      <c r="P789" s="170"/>
      <c r="Q789" s="170"/>
      <c r="R789" s="170"/>
      <c r="S789" s="170"/>
      <c r="T789" s="171"/>
      <c r="AT789" s="165" t="s">
        <v>191</v>
      </c>
      <c r="AU789" s="165" t="s">
        <v>197</v>
      </c>
      <c r="AV789" s="13" t="s">
        <v>81</v>
      </c>
      <c r="AW789" s="13" t="s">
        <v>33</v>
      </c>
      <c r="AX789" s="13" t="s">
        <v>72</v>
      </c>
      <c r="AY789" s="165" t="s">
        <v>182</v>
      </c>
    </row>
    <row r="790" spans="2:51" s="13" customFormat="1" ht="12">
      <c r="B790" s="164"/>
      <c r="C790" s="307"/>
      <c r="D790" s="305" t="s">
        <v>191</v>
      </c>
      <c r="E790" s="308" t="s">
        <v>3</v>
      </c>
      <c r="F790" s="309" t="s">
        <v>2414</v>
      </c>
      <c r="G790" s="307"/>
      <c r="H790" s="310">
        <v>9</v>
      </c>
      <c r="I790" s="168"/>
      <c r="L790" s="164"/>
      <c r="M790" s="169"/>
      <c r="N790" s="170"/>
      <c r="O790" s="170"/>
      <c r="P790" s="170"/>
      <c r="Q790" s="170"/>
      <c r="R790" s="170"/>
      <c r="S790" s="170"/>
      <c r="T790" s="171"/>
      <c r="AT790" s="165" t="s">
        <v>191</v>
      </c>
      <c r="AU790" s="165" t="s">
        <v>197</v>
      </c>
      <c r="AV790" s="13" t="s">
        <v>81</v>
      </c>
      <c r="AW790" s="13" t="s">
        <v>33</v>
      </c>
      <c r="AX790" s="13" t="s">
        <v>72</v>
      </c>
      <c r="AY790" s="165" t="s">
        <v>182</v>
      </c>
    </row>
    <row r="791" spans="2:51" s="13" customFormat="1" ht="12">
      <c r="B791" s="164"/>
      <c r="C791" s="307"/>
      <c r="D791" s="305" t="s">
        <v>191</v>
      </c>
      <c r="E791" s="308" t="s">
        <v>3</v>
      </c>
      <c r="F791" s="309" t="s">
        <v>2415</v>
      </c>
      <c r="G791" s="307"/>
      <c r="H791" s="310">
        <v>1</v>
      </c>
      <c r="I791" s="168"/>
      <c r="L791" s="164"/>
      <c r="M791" s="169"/>
      <c r="N791" s="170"/>
      <c r="O791" s="170"/>
      <c r="P791" s="170"/>
      <c r="Q791" s="170"/>
      <c r="R791" s="170"/>
      <c r="S791" s="170"/>
      <c r="T791" s="171"/>
      <c r="AT791" s="165" t="s">
        <v>191</v>
      </c>
      <c r="AU791" s="165" t="s">
        <v>197</v>
      </c>
      <c r="AV791" s="13" t="s">
        <v>81</v>
      </c>
      <c r="AW791" s="13" t="s">
        <v>33</v>
      </c>
      <c r="AX791" s="13" t="s">
        <v>72</v>
      </c>
      <c r="AY791" s="165" t="s">
        <v>182</v>
      </c>
    </row>
    <row r="792" spans="2:51" s="14" customFormat="1" ht="12">
      <c r="B792" s="172"/>
      <c r="C792" s="311"/>
      <c r="D792" s="305" t="s">
        <v>191</v>
      </c>
      <c r="E792" s="312" t="s">
        <v>3</v>
      </c>
      <c r="F792" s="313" t="s">
        <v>211</v>
      </c>
      <c r="G792" s="311"/>
      <c r="H792" s="314">
        <v>34</v>
      </c>
      <c r="I792" s="176"/>
      <c r="L792" s="172"/>
      <c r="M792" s="177"/>
      <c r="N792" s="178"/>
      <c r="O792" s="178"/>
      <c r="P792" s="178"/>
      <c r="Q792" s="178"/>
      <c r="R792" s="178"/>
      <c r="S792" s="178"/>
      <c r="T792" s="179"/>
      <c r="AT792" s="173" t="s">
        <v>191</v>
      </c>
      <c r="AU792" s="173" t="s">
        <v>197</v>
      </c>
      <c r="AV792" s="14" t="s">
        <v>189</v>
      </c>
      <c r="AW792" s="14" t="s">
        <v>33</v>
      </c>
      <c r="AX792" s="14" t="s">
        <v>79</v>
      </c>
      <c r="AY792" s="173" t="s">
        <v>182</v>
      </c>
    </row>
    <row r="793" spans="1:65" s="2" customFormat="1" ht="16.5" customHeight="1">
      <c r="A793" s="34"/>
      <c r="B793" s="145"/>
      <c r="C793" s="315" t="s">
        <v>1096</v>
      </c>
      <c r="D793" s="315" t="s">
        <v>232</v>
      </c>
      <c r="E793" s="316" t="s">
        <v>2416</v>
      </c>
      <c r="F793" s="317" t="s">
        <v>2417</v>
      </c>
      <c r="G793" s="318" t="s">
        <v>344</v>
      </c>
      <c r="H793" s="299">
        <v>34</v>
      </c>
      <c r="I793" s="185"/>
      <c r="J793" s="186">
        <f>ROUND(I793*H793,2)</f>
        <v>0</v>
      </c>
      <c r="K793" s="182" t="s">
        <v>2400</v>
      </c>
      <c r="L793" s="187"/>
      <c r="M793" s="188" t="s">
        <v>3</v>
      </c>
      <c r="N793" s="189" t="s">
        <v>43</v>
      </c>
      <c r="O793" s="55"/>
      <c r="P793" s="155">
        <f>O793*H793</f>
        <v>0</v>
      </c>
      <c r="Q793" s="155">
        <v>0.00052</v>
      </c>
      <c r="R793" s="155">
        <f>Q793*H793</f>
        <v>0.017679999999999998</v>
      </c>
      <c r="S793" s="155">
        <v>0</v>
      </c>
      <c r="T793" s="156">
        <f>S793*H793</f>
        <v>0</v>
      </c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R793" s="157" t="s">
        <v>223</v>
      </c>
      <c r="AT793" s="157" t="s">
        <v>232</v>
      </c>
      <c r="AU793" s="157" t="s">
        <v>197</v>
      </c>
      <c r="AY793" s="19" t="s">
        <v>182</v>
      </c>
      <c r="BE793" s="158">
        <f>IF(N793="základní",J793,0)</f>
        <v>0</v>
      </c>
      <c r="BF793" s="158">
        <f>IF(N793="snížená",J793,0)</f>
        <v>0</v>
      </c>
      <c r="BG793" s="158">
        <f>IF(N793="zákl. přenesená",J793,0)</f>
        <v>0</v>
      </c>
      <c r="BH793" s="158">
        <f>IF(N793="sníž. přenesená",J793,0)</f>
        <v>0</v>
      </c>
      <c r="BI793" s="158">
        <f>IF(N793="nulová",J793,0)</f>
        <v>0</v>
      </c>
      <c r="BJ793" s="19" t="s">
        <v>79</v>
      </c>
      <c r="BK793" s="158">
        <f>ROUND(I793*H793,2)</f>
        <v>0</v>
      </c>
      <c r="BL793" s="19" t="s">
        <v>189</v>
      </c>
      <c r="BM793" s="157" t="s">
        <v>2418</v>
      </c>
    </row>
    <row r="794" spans="1:47" s="2" customFormat="1" ht="12">
      <c r="A794" s="34"/>
      <c r="B794" s="35"/>
      <c r="C794" s="304"/>
      <c r="D794" s="305" t="s">
        <v>120</v>
      </c>
      <c r="E794" s="304"/>
      <c r="F794" s="306" t="s">
        <v>2417</v>
      </c>
      <c r="G794" s="304"/>
      <c r="H794" s="304"/>
      <c r="I794" s="161"/>
      <c r="J794" s="34"/>
      <c r="K794" s="34"/>
      <c r="L794" s="35"/>
      <c r="M794" s="162"/>
      <c r="N794" s="163"/>
      <c r="O794" s="55"/>
      <c r="P794" s="55"/>
      <c r="Q794" s="55"/>
      <c r="R794" s="55"/>
      <c r="S794" s="55"/>
      <c r="T794" s="56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T794" s="19" t="s">
        <v>120</v>
      </c>
      <c r="AU794" s="19" t="s">
        <v>197</v>
      </c>
    </row>
    <row r="795" spans="2:63" s="12" customFormat="1" ht="20.85" customHeight="1">
      <c r="B795" s="132"/>
      <c r="C795" s="319"/>
      <c r="D795" s="320" t="s">
        <v>71</v>
      </c>
      <c r="E795" s="321" t="s">
        <v>227</v>
      </c>
      <c r="F795" s="321" t="s">
        <v>1562</v>
      </c>
      <c r="G795" s="319"/>
      <c r="H795" s="319"/>
      <c r="I795" s="135"/>
      <c r="J795" s="144">
        <f>BK795</f>
        <v>0</v>
      </c>
      <c r="L795" s="132"/>
      <c r="M795" s="137"/>
      <c r="N795" s="138"/>
      <c r="O795" s="138"/>
      <c r="P795" s="139">
        <f>SUM(P796:P820)</f>
        <v>0</v>
      </c>
      <c r="Q795" s="138"/>
      <c r="R795" s="139">
        <f>SUM(R796:R820)</f>
        <v>0.06856640000000001</v>
      </c>
      <c r="S795" s="138"/>
      <c r="T795" s="140">
        <f>SUM(T796:T820)</f>
        <v>0</v>
      </c>
      <c r="AR795" s="133" t="s">
        <v>79</v>
      </c>
      <c r="AT795" s="141" t="s">
        <v>71</v>
      </c>
      <c r="AU795" s="141" t="s">
        <v>81</v>
      </c>
      <c r="AY795" s="133" t="s">
        <v>182</v>
      </c>
      <c r="BK795" s="142">
        <f>SUM(BK796:BK820)</f>
        <v>0</v>
      </c>
    </row>
    <row r="796" spans="1:65" s="2" customFormat="1" ht="22.8">
      <c r="A796" s="34"/>
      <c r="B796" s="145"/>
      <c r="C796" s="300" t="s">
        <v>1101</v>
      </c>
      <c r="D796" s="300" t="s">
        <v>184</v>
      </c>
      <c r="E796" s="301" t="s">
        <v>2264</v>
      </c>
      <c r="F796" s="302" t="s">
        <v>2265</v>
      </c>
      <c r="G796" s="303" t="s">
        <v>117</v>
      </c>
      <c r="H796" s="298">
        <v>428.54</v>
      </c>
      <c r="I796" s="151"/>
      <c r="J796" s="152">
        <f>ROUND(I796*H796,2)</f>
        <v>0</v>
      </c>
      <c r="K796" s="148" t="s">
        <v>188</v>
      </c>
      <c r="L796" s="35"/>
      <c r="M796" s="153" t="s">
        <v>3</v>
      </c>
      <c r="N796" s="154" t="s">
        <v>43</v>
      </c>
      <c r="O796" s="55"/>
      <c r="P796" s="155">
        <f>O796*H796</f>
        <v>0</v>
      </c>
      <c r="Q796" s="155">
        <v>0.00016</v>
      </c>
      <c r="R796" s="155">
        <f>Q796*H796</f>
        <v>0.06856640000000001</v>
      </c>
      <c r="S796" s="155">
        <v>0</v>
      </c>
      <c r="T796" s="156">
        <f>S796*H796</f>
        <v>0</v>
      </c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R796" s="157" t="s">
        <v>189</v>
      </c>
      <c r="AT796" s="157" t="s">
        <v>184</v>
      </c>
      <c r="AU796" s="157" t="s">
        <v>197</v>
      </c>
      <c r="AY796" s="19" t="s">
        <v>182</v>
      </c>
      <c r="BE796" s="158">
        <f>IF(N796="základní",J796,0)</f>
        <v>0</v>
      </c>
      <c r="BF796" s="158">
        <f>IF(N796="snížená",J796,0)</f>
        <v>0</v>
      </c>
      <c r="BG796" s="158">
        <f>IF(N796="zákl. přenesená",J796,0)</f>
        <v>0</v>
      </c>
      <c r="BH796" s="158">
        <f>IF(N796="sníž. přenesená",J796,0)</f>
        <v>0</v>
      </c>
      <c r="BI796" s="158">
        <f>IF(N796="nulová",J796,0)</f>
        <v>0</v>
      </c>
      <c r="BJ796" s="19" t="s">
        <v>79</v>
      </c>
      <c r="BK796" s="158">
        <f>ROUND(I796*H796,2)</f>
        <v>0</v>
      </c>
      <c r="BL796" s="19" t="s">
        <v>189</v>
      </c>
      <c r="BM796" s="157" t="s">
        <v>2419</v>
      </c>
    </row>
    <row r="797" spans="1:47" s="2" customFormat="1" ht="19.2">
      <c r="A797" s="34"/>
      <c r="B797" s="35"/>
      <c r="C797" s="304"/>
      <c r="D797" s="305" t="s">
        <v>120</v>
      </c>
      <c r="E797" s="304"/>
      <c r="F797" s="306" t="s">
        <v>2265</v>
      </c>
      <c r="G797" s="304"/>
      <c r="H797" s="304"/>
      <c r="I797" s="161"/>
      <c r="J797" s="34"/>
      <c r="K797" s="34"/>
      <c r="L797" s="35"/>
      <c r="M797" s="162"/>
      <c r="N797" s="163"/>
      <c r="O797" s="55"/>
      <c r="P797" s="55"/>
      <c r="Q797" s="55"/>
      <c r="R797" s="55"/>
      <c r="S797" s="55"/>
      <c r="T797" s="56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T797" s="19" t="s">
        <v>120</v>
      </c>
      <c r="AU797" s="19" t="s">
        <v>197</v>
      </c>
    </row>
    <row r="798" spans="2:51" s="13" customFormat="1" ht="12">
      <c r="B798" s="164"/>
      <c r="C798" s="307"/>
      <c r="D798" s="305" t="s">
        <v>191</v>
      </c>
      <c r="E798" s="308" t="s">
        <v>3</v>
      </c>
      <c r="F798" s="309" t="s">
        <v>2420</v>
      </c>
      <c r="G798" s="307"/>
      <c r="H798" s="310">
        <v>65.3</v>
      </c>
      <c r="I798" s="168"/>
      <c r="L798" s="164"/>
      <c r="M798" s="169"/>
      <c r="N798" s="170"/>
      <c r="O798" s="170"/>
      <c r="P798" s="170"/>
      <c r="Q798" s="170"/>
      <c r="R798" s="170"/>
      <c r="S798" s="170"/>
      <c r="T798" s="171"/>
      <c r="AT798" s="165" t="s">
        <v>191</v>
      </c>
      <c r="AU798" s="165" t="s">
        <v>197</v>
      </c>
      <c r="AV798" s="13" t="s">
        <v>81</v>
      </c>
      <c r="AW798" s="13" t="s">
        <v>33</v>
      </c>
      <c r="AX798" s="13" t="s">
        <v>72</v>
      </c>
      <c r="AY798" s="165" t="s">
        <v>182</v>
      </c>
    </row>
    <row r="799" spans="2:51" s="13" customFormat="1" ht="12">
      <c r="B799" s="164"/>
      <c r="C799" s="307"/>
      <c r="D799" s="305" t="s">
        <v>191</v>
      </c>
      <c r="E799" s="308" t="s">
        <v>3</v>
      </c>
      <c r="F799" s="309" t="s">
        <v>2421</v>
      </c>
      <c r="G799" s="307"/>
      <c r="H799" s="310">
        <v>363.24</v>
      </c>
      <c r="I799" s="168"/>
      <c r="L799" s="164"/>
      <c r="M799" s="169"/>
      <c r="N799" s="170"/>
      <c r="O799" s="170"/>
      <c r="P799" s="170"/>
      <c r="Q799" s="170"/>
      <c r="R799" s="170"/>
      <c r="S799" s="170"/>
      <c r="T799" s="171"/>
      <c r="AT799" s="165" t="s">
        <v>191</v>
      </c>
      <c r="AU799" s="165" t="s">
        <v>197</v>
      </c>
      <c r="AV799" s="13" t="s">
        <v>81</v>
      </c>
      <c r="AW799" s="13" t="s">
        <v>33</v>
      </c>
      <c r="AX799" s="13" t="s">
        <v>72</v>
      </c>
      <c r="AY799" s="165" t="s">
        <v>182</v>
      </c>
    </row>
    <row r="800" spans="2:51" s="14" customFormat="1" ht="12">
      <c r="B800" s="172"/>
      <c r="C800" s="311"/>
      <c r="D800" s="305" t="s">
        <v>191</v>
      </c>
      <c r="E800" s="312" t="s">
        <v>3</v>
      </c>
      <c r="F800" s="313" t="s">
        <v>211</v>
      </c>
      <c r="G800" s="311"/>
      <c r="H800" s="314">
        <v>428.54</v>
      </c>
      <c r="I800" s="176"/>
      <c r="L800" s="172"/>
      <c r="M800" s="177"/>
      <c r="N800" s="178"/>
      <c r="O800" s="178"/>
      <c r="P800" s="178"/>
      <c r="Q800" s="178"/>
      <c r="R800" s="178"/>
      <c r="S800" s="178"/>
      <c r="T800" s="179"/>
      <c r="AT800" s="173" t="s">
        <v>191</v>
      </c>
      <c r="AU800" s="173" t="s">
        <v>197</v>
      </c>
      <c r="AV800" s="14" t="s">
        <v>189</v>
      </c>
      <c r="AW800" s="14" t="s">
        <v>33</v>
      </c>
      <c r="AX800" s="14" t="s">
        <v>79</v>
      </c>
      <c r="AY800" s="173" t="s">
        <v>182</v>
      </c>
    </row>
    <row r="801" spans="1:65" s="2" customFormat="1" ht="22.8">
      <c r="A801" s="34"/>
      <c r="B801" s="145"/>
      <c r="C801" s="300" t="s">
        <v>1106</v>
      </c>
      <c r="D801" s="300" t="s">
        <v>184</v>
      </c>
      <c r="E801" s="301" t="s">
        <v>2269</v>
      </c>
      <c r="F801" s="302" t="s">
        <v>2270</v>
      </c>
      <c r="G801" s="303" t="s">
        <v>117</v>
      </c>
      <c r="H801" s="298">
        <v>363.24</v>
      </c>
      <c r="I801" s="151"/>
      <c r="J801" s="152">
        <f>ROUND(I801*H801,2)</f>
        <v>0</v>
      </c>
      <c r="K801" s="148" t="s">
        <v>188</v>
      </c>
      <c r="L801" s="35"/>
      <c r="M801" s="153" t="s">
        <v>3</v>
      </c>
      <c r="N801" s="154" t="s">
        <v>43</v>
      </c>
      <c r="O801" s="55"/>
      <c r="P801" s="155">
        <f>O801*H801</f>
        <v>0</v>
      </c>
      <c r="Q801" s="155">
        <v>0</v>
      </c>
      <c r="R801" s="155">
        <f>Q801*H801</f>
        <v>0</v>
      </c>
      <c r="S801" s="155">
        <v>0</v>
      </c>
      <c r="T801" s="156">
        <f>S801*H801</f>
        <v>0</v>
      </c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R801" s="157" t="s">
        <v>189</v>
      </c>
      <c r="AT801" s="157" t="s">
        <v>184</v>
      </c>
      <c r="AU801" s="157" t="s">
        <v>197</v>
      </c>
      <c r="AY801" s="19" t="s">
        <v>182</v>
      </c>
      <c r="BE801" s="158">
        <f>IF(N801="základní",J801,0)</f>
        <v>0</v>
      </c>
      <c r="BF801" s="158">
        <f>IF(N801="snížená",J801,0)</f>
        <v>0</v>
      </c>
      <c r="BG801" s="158">
        <f>IF(N801="zákl. přenesená",J801,0)</f>
        <v>0</v>
      </c>
      <c r="BH801" s="158">
        <f>IF(N801="sníž. přenesená",J801,0)</f>
        <v>0</v>
      </c>
      <c r="BI801" s="158">
        <f>IF(N801="nulová",J801,0)</f>
        <v>0</v>
      </c>
      <c r="BJ801" s="19" t="s">
        <v>79</v>
      </c>
      <c r="BK801" s="158">
        <f>ROUND(I801*H801,2)</f>
        <v>0</v>
      </c>
      <c r="BL801" s="19" t="s">
        <v>189</v>
      </c>
      <c r="BM801" s="157" t="s">
        <v>2422</v>
      </c>
    </row>
    <row r="802" spans="1:47" s="2" customFormat="1" ht="12">
      <c r="A802" s="34"/>
      <c r="B802" s="35"/>
      <c r="C802" s="304"/>
      <c r="D802" s="305" t="s">
        <v>120</v>
      </c>
      <c r="E802" s="304"/>
      <c r="F802" s="306" t="s">
        <v>2270</v>
      </c>
      <c r="G802" s="304"/>
      <c r="H802" s="304"/>
      <c r="I802" s="161"/>
      <c r="J802" s="34"/>
      <c r="K802" s="34"/>
      <c r="L802" s="35"/>
      <c r="M802" s="162"/>
      <c r="N802" s="163"/>
      <c r="O802" s="55"/>
      <c r="P802" s="55"/>
      <c r="Q802" s="55"/>
      <c r="R802" s="55"/>
      <c r="S802" s="55"/>
      <c r="T802" s="56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T802" s="19" t="s">
        <v>120</v>
      </c>
      <c r="AU802" s="19" t="s">
        <v>197</v>
      </c>
    </row>
    <row r="803" spans="2:51" s="13" customFormat="1" ht="12">
      <c r="B803" s="164"/>
      <c r="C803" s="307"/>
      <c r="D803" s="305" t="s">
        <v>191</v>
      </c>
      <c r="E803" s="308" t="s">
        <v>3</v>
      </c>
      <c r="F803" s="309" t="s">
        <v>2421</v>
      </c>
      <c r="G803" s="307"/>
      <c r="H803" s="310">
        <v>363.24</v>
      </c>
      <c r="I803" s="168"/>
      <c r="L803" s="164"/>
      <c r="M803" s="169"/>
      <c r="N803" s="170"/>
      <c r="O803" s="170"/>
      <c r="P803" s="170"/>
      <c r="Q803" s="170"/>
      <c r="R803" s="170"/>
      <c r="S803" s="170"/>
      <c r="T803" s="171"/>
      <c r="AT803" s="165" t="s">
        <v>191</v>
      </c>
      <c r="AU803" s="165" t="s">
        <v>197</v>
      </c>
      <c r="AV803" s="13" t="s">
        <v>81</v>
      </c>
      <c r="AW803" s="13" t="s">
        <v>33</v>
      </c>
      <c r="AX803" s="13" t="s">
        <v>79</v>
      </c>
      <c r="AY803" s="165" t="s">
        <v>182</v>
      </c>
    </row>
    <row r="804" spans="1:65" s="2" customFormat="1" ht="22.8">
      <c r="A804" s="34"/>
      <c r="B804" s="145"/>
      <c r="C804" s="300" t="s">
        <v>1110</v>
      </c>
      <c r="D804" s="300" t="s">
        <v>184</v>
      </c>
      <c r="E804" s="301" t="s">
        <v>2272</v>
      </c>
      <c r="F804" s="302" t="s">
        <v>2273</v>
      </c>
      <c r="G804" s="303" t="s">
        <v>117</v>
      </c>
      <c r="H804" s="298">
        <v>428.54</v>
      </c>
      <c r="I804" s="151"/>
      <c r="J804" s="152">
        <f>ROUND(I804*H804,2)</f>
        <v>0</v>
      </c>
      <c r="K804" s="148" t="s">
        <v>188</v>
      </c>
      <c r="L804" s="35"/>
      <c r="M804" s="153" t="s">
        <v>3</v>
      </c>
      <c r="N804" s="154" t="s">
        <v>43</v>
      </c>
      <c r="O804" s="55"/>
      <c r="P804" s="155">
        <f>O804*H804</f>
        <v>0</v>
      </c>
      <c r="Q804" s="155">
        <v>0</v>
      </c>
      <c r="R804" s="155">
        <f>Q804*H804</f>
        <v>0</v>
      </c>
      <c r="S804" s="155">
        <v>0</v>
      </c>
      <c r="T804" s="156">
        <f>S804*H804</f>
        <v>0</v>
      </c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R804" s="157" t="s">
        <v>189</v>
      </c>
      <c r="AT804" s="157" t="s">
        <v>184</v>
      </c>
      <c r="AU804" s="157" t="s">
        <v>197</v>
      </c>
      <c r="AY804" s="19" t="s">
        <v>182</v>
      </c>
      <c r="BE804" s="158">
        <f>IF(N804="základní",J804,0)</f>
        <v>0</v>
      </c>
      <c r="BF804" s="158">
        <f>IF(N804="snížená",J804,0)</f>
        <v>0</v>
      </c>
      <c r="BG804" s="158">
        <f>IF(N804="zákl. přenesená",J804,0)</f>
        <v>0</v>
      </c>
      <c r="BH804" s="158">
        <f>IF(N804="sníž. přenesená",J804,0)</f>
        <v>0</v>
      </c>
      <c r="BI804" s="158">
        <f>IF(N804="nulová",J804,0)</f>
        <v>0</v>
      </c>
      <c r="BJ804" s="19" t="s">
        <v>79</v>
      </c>
      <c r="BK804" s="158">
        <f>ROUND(I804*H804,2)</f>
        <v>0</v>
      </c>
      <c r="BL804" s="19" t="s">
        <v>189</v>
      </c>
      <c r="BM804" s="157" t="s">
        <v>2423</v>
      </c>
    </row>
    <row r="805" spans="1:47" s="2" customFormat="1" ht="19.2">
      <c r="A805" s="34"/>
      <c r="B805" s="35"/>
      <c r="C805" s="304"/>
      <c r="D805" s="305" t="s">
        <v>120</v>
      </c>
      <c r="E805" s="304"/>
      <c r="F805" s="306" t="s">
        <v>2273</v>
      </c>
      <c r="G805" s="304"/>
      <c r="H805" s="304"/>
      <c r="I805" s="161"/>
      <c r="J805" s="34"/>
      <c r="K805" s="34"/>
      <c r="L805" s="35"/>
      <c r="M805" s="162"/>
      <c r="N805" s="163"/>
      <c r="O805" s="55"/>
      <c r="P805" s="55"/>
      <c r="Q805" s="55"/>
      <c r="R805" s="55"/>
      <c r="S805" s="55"/>
      <c r="T805" s="56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T805" s="19" t="s">
        <v>120</v>
      </c>
      <c r="AU805" s="19" t="s">
        <v>197</v>
      </c>
    </row>
    <row r="806" spans="2:51" s="13" customFormat="1" ht="12">
      <c r="B806" s="164"/>
      <c r="C806" s="307"/>
      <c r="D806" s="305" t="s">
        <v>191</v>
      </c>
      <c r="E806" s="308" t="s">
        <v>3</v>
      </c>
      <c r="F806" s="309" t="s">
        <v>2424</v>
      </c>
      <c r="G806" s="307"/>
      <c r="H806" s="310">
        <v>428.54</v>
      </c>
      <c r="I806" s="168"/>
      <c r="L806" s="164"/>
      <c r="M806" s="169"/>
      <c r="N806" s="170"/>
      <c r="O806" s="170"/>
      <c r="P806" s="170"/>
      <c r="Q806" s="170"/>
      <c r="R806" s="170"/>
      <c r="S806" s="170"/>
      <c r="T806" s="171"/>
      <c r="AT806" s="165" t="s">
        <v>191</v>
      </c>
      <c r="AU806" s="165" t="s">
        <v>197</v>
      </c>
      <c r="AV806" s="13" t="s">
        <v>81</v>
      </c>
      <c r="AW806" s="13" t="s">
        <v>33</v>
      </c>
      <c r="AX806" s="13" t="s">
        <v>79</v>
      </c>
      <c r="AY806" s="165" t="s">
        <v>182</v>
      </c>
    </row>
    <row r="807" spans="1:65" s="2" customFormat="1" ht="16.5" customHeight="1">
      <c r="A807" s="34"/>
      <c r="B807" s="145"/>
      <c r="C807" s="300" t="s">
        <v>1114</v>
      </c>
      <c r="D807" s="300" t="s">
        <v>184</v>
      </c>
      <c r="E807" s="301" t="s">
        <v>2275</v>
      </c>
      <c r="F807" s="302" t="s">
        <v>2276</v>
      </c>
      <c r="G807" s="303" t="s">
        <v>117</v>
      </c>
      <c r="H807" s="298">
        <v>363.24</v>
      </c>
      <c r="I807" s="151"/>
      <c r="J807" s="152">
        <f>ROUND(I807*H807,2)</f>
        <v>0</v>
      </c>
      <c r="K807" s="148" t="s">
        <v>188</v>
      </c>
      <c r="L807" s="35"/>
      <c r="M807" s="153" t="s">
        <v>3</v>
      </c>
      <c r="N807" s="154" t="s">
        <v>43</v>
      </c>
      <c r="O807" s="55"/>
      <c r="P807" s="155">
        <f>O807*H807</f>
        <v>0</v>
      </c>
      <c r="Q807" s="155">
        <v>0</v>
      </c>
      <c r="R807" s="155">
        <f>Q807*H807</f>
        <v>0</v>
      </c>
      <c r="S807" s="155">
        <v>0</v>
      </c>
      <c r="T807" s="156">
        <f>S807*H807</f>
        <v>0</v>
      </c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R807" s="157" t="s">
        <v>189</v>
      </c>
      <c r="AT807" s="157" t="s">
        <v>184</v>
      </c>
      <c r="AU807" s="157" t="s">
        <v>197</v>
      </c>
      <c r="AY807" s="19" t="s">
        <v>182</v>
      </c>
      <c r="BE807" s="158">
        <f>IF(N807="základní",J807,0)</f>
        <v>0</v>
      </c>
      <c r="BF807" s="158">
        <f>IF(N807="snížená",J807,0)</f>
        <v>0</v>
      </c>
      <c r="BG807" s="158">
        <f>IF(N807="zákl. přenesená",J807,0)</f>
        <v>0</v>
      </c>
      <c r="BH807" s="158">
        <f>IF(N807="sníž. přenesená",J807,0)</f>
        <v>0</v>
      </c>
      <c r="BI807" s="158">
        <f>IF(N807="nulová",J807,0)</f>
        <v>0</v>
      </c>
      <c r="BJ807" s="19" t="s">
        <v>79</v>
      </c>
      <c r="BK807" s="158">
        <f>ROUND(I807*H807,2)</f>
        <v>0</v>
      </c>
      <c r="BL807" s="19" t="s">
        <v>189</v>
      </c>
      <c r="BM807" s="157" t="s">
        <v>2425</v>
      </c>
    </row>
    <row r="808" spans="1:47" s="2" customFormat="1" ht="12">
      <c r="A808" s="34"/>
      <c r="B808" s="35"/>
      <c r="C808" s="304"/>
      <c r="D808" s="305" t="s">
        <v>120</v>
      </c>
      <c r="E808" s="304"/>
      <c r="F808" s="306" t="s">
        <v>2276</v>
      </c>
      <c r="G808" s="304"/>
      <c r="H808" s="304"/>
      <c r="I808" s="161"/>
      <c r="J808" s="34"/>
      <c r="K808" s="34"/>
      <c r="L808" s="35"/>
      <c r="M808" s="162"/>
      <c r="N808" s="163"/>
      <c r="O808" s="55"/>
      <c r="P808" s="55"/>
      <c r="Q808" s="55"/>
      <c r="R808" s="55"/>
      <c r="S808" s="55"/>
      <c r="T808" s="56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T808" s="19" t="s">
        <v>120</v>
      </c>
      <c r="AU808" s="19" t="s">
        <v>197</v>
      </c>
    </row>
    <row r="809" spans="2:51" s="13" customFormat="1" ht="12">
      <c r="B809" s="164"/>
      <c r="C809" s="307"/>
      <c r="D809" s="305" t="s">
        <v>191</v>
      </c>
      <c r="E809" s="308" t="s">
        <v>3</v>
      </c>
      <c r="F809" s="309" t="s">
        <v>2421</v>
      </c>
      <c r="G809" s="307"/>
      <c r="H809" s="310">
        <v>363.24</v>
      </c>
      <c r="I809" s="168"/>
      <c r="L809" s="164"/>
      <c r="M809" s="169"/>
      <c r="N809" s="170"/>
      <c r="O809" s="170"/>
      <c r="P809" s="170"/>
      <c r="Q809" s="170"/>
      <c r="R809" s="170"/>
      <c r="S809" s="170"/>
      <c r="T809" s="171"/>
      <c r="AT809" s="165" t="s">
        <v>191</v>
      </c>
      <c r="AU809" s="165" t="s">
        <v>197</v>
      </c>
      <c r="AV809" s="13" t="s">
        <v>81</v>
      </c>
      <c r="AW809" s="13" t="s">
        <v>33</v>
      </c>
      <c r="AX809" s="13" t="s">
        <v>79</v>
      </c>
      <c r="AY809" s="165" t="s">
        <v>182</v>
      </c>
    </row>
    <row r="810" spans="1:65" s="2" customFormat="1" ht="16.5" customHeight="1">
      <c r="A810" s="34"/>
      <c r="B810" s="145"/>
      <c r="C810" s="300" t="s">
        <v>1118</v>
      </c>
      <c r="D810" s="300" t="s">
        <v>184</v>
      </c>
      <c r="E810" s="301" t="s">
        <v>2278</v>
      </c>
      <c r="F810" s="302" t="s">
        <v>2279</v>
      </c>
      <c r="G810" s="303" t="s">
        <v>117</v>
      </c>
      <c r="H810" s="298">
        <v>428.54</v>
      </c>
      <c r="I810" s="151"/>
      <c r="J810" s="152">
        <f>ROUND(I810*H810,2)</f>
        <v>0</v>
      </c>
      <c r="K810" s="148" t="s">
        <v>188</v>
      </c>
      <c r="L810" s="35"/>
      <c r="M810" s="153" t="s">
        <v>3</v>
      </c>
      <c r="N810" s="154" t="s">
        <v>43</v>
      </c>
      <c r="O810" s="55"/>
      <c r="P810" s="155">
        <f>O810*H810</f>
        <v>0</v>
      </c>
      <c r="Q810" s="155">
        <v>0</v>
      </c>
      <c r="R810" s="155">
        <f>Q810*H810</f>
        <v>0</v>
      </c>
      <c r="S810" s="155">
        <v>0</v>
      </c>
      <c r="T810" s="156">
        <f>S810*H810</f>
        <v>0</v>
      </c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R810" s="157" t="s">
        <v>189</v>
      </c>
      <c r="AT810" s="157" t="s">
        <v>184</v>
      </c>
      <c r="AU810" s="157" t="s">
        <v>197</v>
      </c>
      <c r="AY810" s="19" t="s">
        <v>182</v>
      </c>
      <c r="BE810" s="158">
        <f>IF(N810="základní",J810,0)</f>
        <v>0</v>
      </c>
      <c r="BF810" s="158">
        <f>IF(N810="snížená",J810,0)</f>
        <v>0</v>
      </c>
      <c r="BG810" s="158">
        <f>IF(N810="zákl. přenesená",J810,0)</f>
        <v>0</v>
      </c>
      <c r="BH810" s="158">
        <f>IF(N810="sníž. přenesená",J810,0)</f>
        <v>0</v>
      </c>
      <c r="BI810" s="158">
        <f>IF(N810="nulová",J810,0)</f>
        <v>0</v>
      </c>
      <c r="BJ810" s="19" t="s">
        <v>79</v>
      </c>
      <c r="BK810" s="158">
        <f>ROUND(I810*H810,2)</f>
        <v>0</v>
      </c>
      <c r="BL810" s="19" t="s">
        <v>189</v>
      </c>
      <c r="BM810" s="157" t="s">
        <v>2426</v>
      </c>
    </row>
    <row r="811" spans="1:47" s="2" customFormat="1" ht="12">
      <c r="A811" s="34"/>
      <c r="B811" s="35"/>
      <c r="C811" s="304"/>
      <c r="D811" s="305" t="s">
        <v>120</v>
      </c>
      <c r="E811" s="304"/>
      <c r="F811" s="306" t="s">
        <v>2279</v>
      </c>
      <c r="G811" s="304"/>
      <c r="H811" s="304"/>
      <c r="I811" s="161"/>
      <c r="J811" s="34"/>
      <c r="K811" s="34"/>
      <c r="L811" s="35"/>
      <c r="M811" s="162"/>
      <c r="N811" s="163"/>
      <c r="O811" s="55"/>
      <c r="P811" s="55"/>
      <c r="Q811" s="55"/>
      <c r="R811" s="55"/>
      <c r="S811" s="55"/>
      <c r="T811" s="56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T811" s="19" t="s">
        <v>120</v>
      </c>
      <c r="AU811" s="19" t="s">
        <v>197</v>
      </c>
    </row>
    <row r="812" spans="2:51" s="15" customFormat="1" ht="12">
      <c r="B812" s="190"/>
      <c r="C812" s="322"/>
      <c r="D812" s="305" t="s">
        <v>191</v>
      </c>
      <c r="E812" s="323" t="s">
        <v>3</v>
      </c>
      <c r="F812" s="324" t="s">
        <v>1744</v>
      </c>
      <c r="G812" s="322"/>
      <c r="H812" s="323" t="s">
        <v>3</v>
      </c>
      <c r="I812" s="193"/>
      <c r="L812" s="190"/>
      <c r="M812" s="194"/>
      <c r="N812" s="195"/>
      <c r="O812" s="195"/>
      <c r="P812" s="195"/>
      <c r="Q812" s="195"/>
      <c r="R812" s="195"/>
      <c r="S812" s="195"/>
      <c r="T812" s="196"/>
      <c r="AT812" s="191" t="s">
        <v>191</v>
      </c>
      <c r="AU812" s="191" t="s">
        <v>197</v>
      </c>
      <c r="AV812" s="15" t="s">
        <v>79</v>
      </c>
      <c r="AW812" s="15" t="s">
        <v>33</v>
      </c>
      <c r="AX812" s="15" t="s">
        <v>72</v>
      </c>
      <c r="AY812" s="191" t="s">
        <v>182</v>
      </c>
    </row>
    <row r="813" spans="2:51" s="13" customFormat="1" ht="12">
      <c r="B813" s="164"/>
      <c r="C813" s="307"/>
      <c r="D813" s="305" t="s">
        <v>191</v>
      </c>
      <c r="E813" s="308" t="s">
        <v>3</v>
      </c>
      <c r="F813" s="309" t="s">
        <v>2427</v>
      </c>
      <c r="G813" s="307"/>
      <c r="H813" s="310">
        <v>120.02</v>
      </c>
      <c r="I813" s="168"/>
      <c r="L813" s="164"/>
      <c r="M813" s="169"/>
      <c r="N813" s="170"/>
      <c r="O813" s="170"/>
      <c r="P813" s="170"/>
      <c r="Q813" s="170"/>
      <c r="R813" s="170"/>
      <c r="S813" s="170"/>
      <c r="T813" s="171"/>
      <c r="AT813" s="165" t="s">
        <v>191</v>
      </c>
      <c r="AU813" s="165" t="s">
        <v>197</v>
      </c>
      <c r="AV813" s="13" t="s">
        <v>81</v>
      </c>
      <c r="AW813" s="13" t="s">
        <v>33</v>
      </c>
      <c r="AX813" s="13" t="s">
        <v>72</v>
      </c>
      <c r="AY813" s="165" t="s">
        <v>182</v>
      </c>
    </row>
    <row r="814" spans="2:51" s="13" customFormat="1" ht="12">
      <c r="B814" s="164"/>
      <c r="C814" s="307"/>
      <c r="D814" s="305" t="s">
        <v>191</v>
      </c>
      <c r="E814" s="308" t="s">
        <v>3</v>
      </c>
      <c r="F814" s="309" t="s">
        <v>2404</v>
      </c>
      <c r="G814" s="307"/>
      <c r="H814" s="310">
        <v>61.6</v>
      </c>
      <c r="I814" s="168"/>
      <c r="L814" s="164"/>
      <c r="M814" s="169"/>
      <c r="N814" s="170"/>
      <c r="O814" s="170"/>
      <c r="P814" s="170"/>
      <c r="Q814" s="170"/>
      <c r="R814" s="170"/>
      <c r="S814" s="170"/>
      <c r="T814" s="171"/>
      <c r="AT814" s="165" t="s">
        <v>191</v>
      </c>
      <c r="AU814" s="165" t="s">
        <v>197</v>
      </c>
      <c r="AV814" s="13" t="s">
        <v>81</v>
      </c>
      <c r="AW814" s="13" t="s">
        <v>33</v>
      </c>
      <c r="AX814" s="13" t="s">
        <v>72</v>
      </c>
      <c r="AY814" s="165" t="s">
        <v>182</v>
      </c>
    </row>
    <row r="815" spans="2:51" s="16" customFormat="1" ht="12">
      <c r="B815" s="209"/>
      <c r="C815" s="325"/>
      <c r="D815" s="305" t="s">
        <v>191</v>
      </c>
      <c r="E815" s="326" t="s">
        <v>1786</v>
      </c>
      <c r="F815" s="327" t="s">
        <v>2282</v>
      </c>
      <c r="G815" s="325"/>
      <c r="H815" s="328">
        <v>181.62</v>
      </c>
      <c r="I815" s="213"/>
      <c r="L815" s="209"/>
      <c r="M815" s="214"/>
      <c r="N815" s="215"/>
      <c r="O815" s="215"/>
      <c r="P815" s="215"/>
      <c r="Q815" s="215"/>
      <c r="R815" s="215"/>
      <c r="S815" s="215"/>
      <c r="T815" s="216"/>
      <c r="AT815" s="210" t="s">
        <v>191</v>
      </c>
      <c r="AU815" s="210" t="s">
        <v>197</v>
      </c>
      <c r="AV815" s="16" t="s">
        <v>197</v>
      </c>
      <c r="AW815" s="16" t="s">
        <v>33</v>
      </c>
      <c r="AX815" s="16" t="s">
        <v>72</v>
      </c>
      <c r="AY815" s="210" t="s">
        <v>182</v>
      </c>
    </row>
    <row r="816" spans="2:51" s="15" customFormat="1" ht="12">
      <c r="B816" s="190"/>
      <c r="C816" s="322"/>
      <c r="D816" s="305" t="s">
        <v>191</v>
      </c>
      <c r="E816" s="323" t="s">
        <v>3</v>
      </c>
      <c r="F816" s="324" t="s">
        <v>1742</v>
      </c>
      <c r="G816" s="322"/>
      <c r="H816" s="323" t="s">
        <v>3</v>
      </c>
      <c r="I816" s="193"/>
      <c r="L816" s="190"/>
      <c r="M816" s="194"/>
      <c r="N816" s="195"/>
      <c r="O816" s="195"/>
      <c r="P816" s="195"/>
      <c r="Q816" s="195"/>
      <c r="R816" s="195"/>
      <c r="S816" s="195"/>
      <c r="T816" s="196"/>
      <c r="AT816" s="191" t="s">
        <v>191</v>
      </c>
      <c r="AU816" s="191" t="s">
        <v>197</v>
      </c>
      <c r="AV816" s="15" t="s">
        <v>79</v>
      </c>
      <c r="AW816" s="15" t="s">
        <v>33</v>
      </c>
      <c r="AX816" s="15" t="s">
        <v>72</v>
      </c>
      <c r="AY816" s="191" t="s">
        <v>182</v>
      </c>
    </row>
    <row r="817" spans="2:51" s="13" customFormat="1" ht="12">
      <c r="B817" s="164"/>
      <c r="C817" s="307"/>
      <c r="D817" s="305" t="s">
        <v>191</v>
      </c>
      <c r="E817" s="308" t="s">
        <v>3</v>
      </c>
      <c r="F817" s="309" t="s">
        <v>2428</v>
      </c>
      <c r="G817" s="307"/>
      <c r="H817" s="310">
        <v>23.75</v>
      </c>
      <c r="I817" s="168"/>
      <c r="L817" s="164"/>
      <c r="M817" s="169"/>
      <c r="N817" s="170"/>
      <c r="O817" s="170"/>
      <c r="P817" s="170"/>
      <c r="Q817" s="170"/>
      <c r="R817" s="170"/>
      <c r="S817" s="170"/>
      <c r="T817" s="171"/>
      <c r="AT817" s="165" t="s">
        <v>191</v>
      </c>
      <c r="AU817" s="165" t="s">
        <v>197</v>
      </c>
      <c r="AV817" s="13" t="s">
        <v>81</v>
      </c>
      <c r="AW817" s="13" t="s">
        <v>33</v>
      </c>
      <c r="AX817" s="13" t="s">
        <v>72</v>
      </c>
      <c r="AY817" s="165" t="s">
        <v>182</v>
      </c>
    </row>
    <row r="818" spans="2:51" s="13" customFormat="1" ht="12">
      <c r="B818" s="164"/>
      <c r="C818" s="307"/>
      <c r="D818" s="305" t="s">
        <v>191</v>
      </c>
      <c r="E818" s="308" t="s">
        <v>3</v>
      </c>
      <c r="F818" s="309" t="s">
        <v>2405</v>
      </c>
      <c r="G818" s="307"/>
      <c r="H818" s="310">
        <v>8.9</v>
      </c>
      <c r="I818" s="168"/>
      <c r="L818" s="164"/>
      <c r="M818" s="169"/>
      <c r="N818" s="170"/>
      <c r="O818" s="170"/>
      <c r="P818" s="170"/>
      <c r="Q818" s="170"/>
      <c r="R818" s="170"/>
      <c r="S818" s="170"/>
      <c r="T818" s="171"/>
      <c r="AT818" s="165" t="s">
        <v>191</v>
      </c>
      <c r="AU818" s="165" t="s">
        <v>197</v>
      </c>
      <c r="AV818" s="13" t="s">
        <v>81</v>
      </c>
      <c r="AW818" s="13" t="s">
        <v>33</v>
      </c>
      <c r="AX818" s="13" t="s">
        <v>72</v>
      </c>
      <c r="AY818" s="165" t="s">
        <v>182</v>
      </c>
    </row>
    <row r="819" spans="2:51" s="16" customFormat="1" ht="12">
      <c r="B819" s="209"/>
      <c r="C819" s="325"/>
      <c r="D819" s="305" t="s">
        <v>191</v>
      </c>
      <c r="E819" s="326" t="s">
        <v>1789</v>
      </c>
      <c r="F819" s="327" t="s">
        <v>2282</v>
      </c>
      <c r="G819" s="325"/>
      <c r="H819" s="328">
        <v>32.65</v>
      </c>
      <c r="I819" s="213"/>
      <c r="L819" s="209"/>
      <c r="M819" s="214"/>
      <c r="N819" s="215"/>
      <c r="O819" s="215"/>
      <c r="P819" s="215"/>
      <c r="Q819" s="215"/>
      <c r="R819" s="215"/>
      <c r="S819" s="215"/>
      <c r="T819" s="216"/>
      <c r="AT819" s="210" t="s">
        <v>191</v>
      </c>
      <c r="AU819" s="210" t="s">
        <v>197</v>
      </c>
      <c r="AV819" s="16" t="s">
        <v>197</v>
      </c>
      <c r="AW819" s="16" t="s">
        <v>33</v>
      </c>
      <c r="AX819" s="16" t="s">
        <v>72</v>
      </c>
      <c r="AY819" s="210" t="s">
        <v>182</v>
      </c>
    </row>
    <row r="820" spans="2:51" s="13" customFormat="1" ht="12">
      <c r="B820" s="164"/>
      <c r="C820" s="307"/>
      <c r="D820" s="305" t="s">
        <v>191</v>
      </c>
      <c r="E820" s="308" t="s">
        <v>3</v>
      </c>
      <c r="F820" s="309" t="s">
        <v>2429</v>
      </c>
      <c r="G820" s="307"/>
      <c r="H820" s="310">
        <v>428.54</v>
      </c>
      <c r="I820" s="168"/>
      <c r="L820" s="164"/>
      <c r="M820" s="169"/>
      <c r="N820" s="170"/>
      <c r="O820" s="170"/>
      <c r="P820" s="170"/>
      <c r="Q820" s="170"/>
      <c r="R820" s="170"/>
      <c r="S820" s="170"/>
      <c r="T820" s="171"/>
      <c r="AT820" s="165" t="s">
        <v>191</v>
      </c>
      <c r="AU820" s="165" t="s">
        <v>197</v>
      </c>
      <c r="AV820" s="13" t="s">
        <v>81</v>
      </c>
      <c r="AW820" s="13" t="s">
        <v>33</v>
      </c>
      <c r="AX820" s="13" t="s">
        <v>79</v>
      </c>
      <c r="AY820" s="165" t="s">
        <v>182</v>
      </c>
    </row>
    <row r="821" spans="2:63" s="12" customFormat="1" ht="20.85" customHeight="1">
      <c r="B821" s="132"/>
      <c r="C821" s="319"/>
      <c r="D821" s="320" t="s">
        <v>71</v>
      </c>
      <c r="E821" s="321" t="s">
        <v>2304</v>
      </c>
      <c r="F821" s="321" t="s">
        <v>2305</v>
      </c>
      <c r="G821" s="319"/>
      <c r="H821" s="319"/>
      <c r="I821" s="135"/>
      <c r="J821" s="144">
        <f>BK821</f>
        <v>0</v>
      </c>
      <c r="L821" s="132"/>
      <c r="M821" s="137"/>
      <c r="N821" s="138"/>
      <c r="O821" s="138"/>
      <c r="P821" s="139">
        <f>SUM(P822:P839)</f>
        <v>0</v>
      </c>
      <c r="Q821" s="138"/>
      <c r="R821" s="139">
        <f>SUM(R822:R839)</f>
        <v>0</v>
      </c>
      <c r="S821" s="138"/>
      <c r="T821" s="140">
        <f>SUM(T822:T839)</f>
        <v>0</v>
      </c>
      <c r="AR821" s="133" t="s">
        <v>79</v>
      </c>
      <c r="AT821" s="141" t="s">
        <v>71</v>
      </c>
      <c r="AU821" s="141" t="s">
        <v>81</v>
      </c>
      <c r="AY821" s="133" t="s">
        <v>182</v>
      </c>
      <c r="BK821" s="142">
        <f>SUM(BK822:BK839)</f>
        <v>0</v>
      </c>
    </row>
    <row r="822" spans="1:65" s="2" customFormat="1" ht="22.8">
      <c r="A822" s="34"/>
      <c r="B822" s="145"/>
      <c r="C822" s="300" t="s">
        <v>1122</v>
      </c>
      <c r="D822" s="300" t="s">
        <v>184</v>
      </c>
      <c r="E822" s="301" t="s">
        <v>2306</v>
      </c>
      <c r="F822" s="302" t="s">
        <v>2307</v>
      </c>
      <c r="G822" s="303" t="s">
        <v>233</v>
      </c>
      <c r="H822" s="298">
        <v>176.384</v>
      </c>
      <c r="I822" s="151"/>
      <c r="J822" s="152">
        <f>ROUND(I822*H822,2)</f>
        <v>0</v>
      </c>
      <c r="K822" s="148" t="s">
        <v>188</v>
      </c>
      <c r="L822" s="35"/>
      <c r="M822" s="153" t="s">
        <v>3</v>
      </c>
      <c r="N822" s="154" t="s">
        <v>43</v>
      </c>
      <c r="O822" s="55"/>
      <c r="P822" s="155">
        <f>O822*H822</f>
        <v>0</v>
      </c>
      <c r="Q822" s="155">
        <v>0</v>
      </c>
      <c r="R822" s="155">
        <f>Q822*H822</f>
        <v>0</v>
      </c>
      <c r="S822" s="155">
        <v>0</v>
      </c>
      <c r="T822" s="156">
        <f>S822*H822</f>
        <v>0</v>
      </c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R822" s="157" t="s">
        <v>189</v>
      </c>
      <c r="AT822" s="157" t="s">
        <v>184</v>
      </c>
      <c r="AU822" s="157" t="s">
        <v>197</v>
      </c>
      <c r="AY822" s="19" t="s">
        <v>182</v>
      </c>
      <c r="BE822" s="158">
        <f>IF(N822="základní",J822,0)</f>
        <v>0</v>
      </c>
      <c r="BF822" s="158">
        <f>IF(N822="snížená",J822,0)</f>
        <v>0</v>
      </c>
      <c r="BG822" s="158">
        <f>IF(N822="zákl. přenesená",J822,0)</f>
        <v>0</v>
      </c>
      <c r="BH822" s="158">
        <f>IF(N822="sníž. přenesená",J822,0)</f>
        <v>0</v>
      </c>
      <c r="BI822" s="158">
        <f>IF(N822="nulová",J822,0)</f>
        <v>0</v>
      </c>
      <c r="BJ822" s="19" t="s">
        <v>79</v>
      </c>
      <c r="BK822" s="158">
        <f>ROUND(I822*H822,2)</f>
        <v>0</v>
      </c>
      <c r="BL822" s="19" t="s">
        <v>189</v>
      </c>
      <c r="BM822" s="157" t="s">
        <v>2430</v>
      </c>
    </row>
    <row r="823" spans="1:47" s="2" customFormat="1" ht="12">
      <c r="A823" s="34"/>
      <c r="B823" s="35"/>
      <c r="C823" s="304"/>
      <c r="D823" s="305" t="s">
        <v>120</v>
      </c>
      <c r="E823" s="304"/>
      <c r="F823" s="306" t="s">
        <v>2307</v>
      </c>
      <c r="G823" s="304"/>
      <c r="H823" s="304"/>
      <c r="I823" s="161"/>
      <c r="J823" s="34"/>
      <c r="K823" s="34"/>
      <c r="L823" s="35"/>
      <c r="M823" s="162"/>
      <c r="N823" s="163"/>
      <c r="O823" s="55"/>
      <c r="P823" s="55"/>
      <c r="Q823" s="55"/>
      <c r="R823" s="55"/>
      <c r="S823" s="55"/>
      <c r="T823" s="56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T823" s="19" t="s">
        <v>120</v>
      </c>
      <c r="AU823" s="19" t="s">
        <v>197</v>
      </c>
    </row>
    <row r="824" spans="2:51" s="13" customFormat="1" ht="12">
      <c r="B824" s="164"/>
      <c r="C824" s="307"/>
      <c r="D824" s="305" t="s">
        <v>191</v>
      </c>
      <c r="E824" s="308" t="s">
        <v>3</v>
      </c>
      <c r="F824" s="309" t="s">
        <v>2431</v>
      </c>
      <c r="G824" s="307"/>
      <c r="H824" s="310">
        <v>176.384</v>
      </c>
      <c r="I824" s="168"/>
      <c r="L824" s="164"/>
      <c r="M824" s="169"/>
      <c r="N824" s="170"/>
      <c r="O824" s="170"/>
      <c r="P824" s="170"/>
      <c r="Q824" s="170"/>
      <c r="R824" s="170"/>
      <c r="S824" s="170"/>
      <c r="T824" s="171"/>
      <c r="AT824" s="165" t="s">
        <v>191</v>
      </c>
      <c r="AU824" s="165" t="s">
        <v>197</v>
      </c>
      <c r="AV824" s="13" t="s">
        <v>81</v>
      </c>
      <c r="AW824" s="13" t="s">
        <v>33</v>
      </c>
      <c r="AX824" s="13" t="s">
        <v>79</v>
      </c>
      <c r="AY824" s="165" t="s">
        <v>182</v>
      </c>
    </row>
    <row r="825" spans="1:65" s="2" customFormat="1" ht="22.8">
      <c r="A825" s="34"/>
      <c r="B825" s="145"/>
      <c r="C825" s="300" t="s">
        <v>1126</v>
      </c>
      <c r="D825" s="300" t="s">
        <v>184</v>
      </c>
      <c r="E825" s="301" t="s">
        <v>2310</v>
      </c>
      <c r="F825" s="302" t="s">
        <v>2311</v>
      </c>
      <c r="G825" s="303" t="s">
        <v>233</v>
      </c>
      <c r="H825" s="298">
        <v>4056.832</v>
      </c>
      <c r="I825" s="151"/>
      <c r="J825" s="152">
        <f>ROUND(I825*H825,2)</f>
        <v>0</v>
      </c>
      <c r="K825" s="148" t="s">
        <v>188</v>
      </c>
      <c r="L825" s="35"/>
      <c r="M825" s="153" t="s">
        <v>3</v>
      </c>
      <c r="N825" s="154" t="s">
        <v>43</v>
      </c>
      <c r="O825" s="55"/>
      <c r="P825" s="155">
        <f>O825*H825</f>
        <v>0</v>
      </c>
      <c r="Q825" s="155">
        <v>0</v>
      </c>
      <c r="R825" s="155">
        <f>Q825*H825</f>
        <v>0</v>
      </c>
      <c r="S825" s="155">
        <v>0</v>
      </c>
      <c r="T825" s="156">
        <f>S825*H825</f>
        <v>0</v>
      </c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R825" s="157" t="s">
        <v>189</v>
      </c>
      <c r="AT825" s="157" t="s">
        <v>184</v>
      </c>
      <c r="AU825" s="157" t="s">
        <v>197</v>
      </c>
      <c r="AY825" s="19" t="s">
        <v>182</v>
      </c>
      <c r="BE825" s="158">
        <f>IF(N825="základní",J825,0)</f>
        <v>0</v>
      </c>
      <c r="BF825" s="158">
        <f>IF(N825="snížená",J825,0)</f>
        <v>0</v>
      </c>
      <c r="BG825" s="158">
        <f>IF(N825="zákl. přenesená",J825,0)</f>
        <v>0</v>
      </c>
      <c r="BH825" s="158">
        <f>IF(N825="sníž. přenesená",J825,0)</f>
        <v>0</v>
      </c>
      <c r="BI825" s="158">
        <f>IF(N825="nulová",J825,0)</f>
        <v>0</v>
      </c>
      <c r="BJ825" s="19" t="s">
        <v>79</v>
      </c>
      <c r="BK825" s="158">
        <f>ROUND(I825*H825,2)</f>
        <v>0</v>
      </c>
      <c r="BL825" s="19" t="s">
        <v>189</v>
      </c>
      <c r="BM825" s="157" t="s">
        <v>2432</v>
      </c>
    </row>
    <row r="826" spans="1:47" s="2" customFormat="1" ht="19.2">
      <c r="A826" s="34"/>
      <c r="B826" s="35"/>
      <c r="C826" s="304"/>
      <c r="D826" s="305" t="s">
        <v>120</v>
      </c>
      <c r="E826" s="304"/>
      <c r="F826" s="306" t="s">
        <v>2311</v>
      </c>
      <c r="G826" s="304"/>
      <c r="H826" s="304"/>
      <c r="I826" s="161"/>
      <c r="J826" s="34"/>
      <c r="K826" s="34"/>
      <c r="L826" s="35"/>
      <c r="M826" s="162"/>
      <c r="N826" s="163"/>
      <c r="O826" s="55"/>
      <c r="P826" s="55"/>
      <c r="Q826" s="55"/>
      <c r="R826" s="55"/>
      <c r="S826" s="55"/>
      <c r="T826" s="56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T826" s="19" t="s">
        <v>120</v>
      </c>
      <c r="AU826" s="19" t="s">
        <v>197</v>
      </c>
    </row>
    <row r="827" spans="2:51" s="13" customFormat="1" ht="12">
      <c r="B827" s="164"/>
      <c r="C827" s="307"/>
      <c r="D827" s="305" t="s">
        <v>191</v>
      </c>
      <c r="E827" s="308" t="s">
        <v>3</v>
      </c>
      <c r="F827" s="309" t="s">
        <v>2433</v>
      </c>
      <c r="G827" s="307"/>
      <c r="H827" s="310">
        <v>4056.832</v>
      </c>
      <c r="I827" s="168"/>
      <c r="L827" s="164"/>
      <c r="M827" s="169"/>
      <c r="N827" s="170"/>
      <c r="O827" s="170"/>
      <c r="P827" s="170"/>
      <c r="Q827" s="170"/>
      <c r="R827" s="170"/>
      <c r="S827" s="170"/>
      <c r="T827" s="171"/>
      <c r="AT827" s="165" t="s">
        <v>191</v>
      </c>
      <c r="AU827" s="165" t="s">
        <v>197</v>
      </c>
      <c r="AV827" s="13" t="s">
        <v>81</v>
      </c>
      <c r="AW827" s="13" t="s">
        <v>33</v>
      </c>
      <c r="AX827" s="13" t="s">
        <v>79</v>
      </c>
      <c r="AY827" s="165" t="s">
        <v>182</v>
      </c>
    </row>
    <row r="828" spans="1:65" s="2" customFormat="1" ht="22.8">
      <c r="A828" s="34"/>
      <c r="B828" s="145"/>
      <c r="C828" s="300" t="s">
        <v>1130</v>
      </c>
      <c r="D828" s="300" t="s">
        <v>184</v>
      </c>
      <c r="E828" s="301" t="s">
        <v>2314</v>
      </c>
      <c r="F828" s="302" t="s">
        <v>2315</v>
      </c>
      <c r="G828" s="303" t="s">
        <v>233</v>
      </c>
      <c r="H828" s="298">
        <v>115.784</v>
      </c>
      <c r="I828" s="151"/>
      <c r="J828" s="152">
        <f>ROUND(I828*H828,2)</f>
        <v>0</v>
      </c>
      <c r="K828" s="148" t="s">
        <v>188</v>
      </c>
      <c r="L828" s="35"/>
      <c r="M828" s="153" t="s">
        <v>3</v>
      </c>
      <c r="N828" s="154" t="s">
        <v>43</v>
      </c>
      <c r="O828" s="55"/>
      <c r="P828" s="155">
        <f>O828*H828</f>
        <v>0</v>
      </c>
      <c r="Q828" s="155">
        <v>0</v>
      </c>
      <c r="R828" s="155">
        <f>Q828*H828</f>
        <v>0</v>
      </c>
      <c r="S828" s="155">
        <v>0</v>
      </c>
      <c r="T828" s="156">
        <f>S828*H828</f>
        <v>0</v>
      </c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R828" s="157" t="s">
        <v>189</v>
      </c>
      <c r="AT828" s="157" t="s">
        <v>184</v>
      </c>
      <c r="AU828" s="157" t="s">
        <v>197</v>
      </c>
      <c r="AY828" s="19" t="s">
        <v>182</v>
      </c>
      <c r="BE828" s="158">
        <f>IF(N828="základní",J828,0)</f>
        <v>0</v>
      </c>
      <c r="BF828" s="158">
        <f>IF(N828="snížená",J828,0)</f>
        <v>0</v>
      </c>
      <c r="BG828" s="158">
        <f>IF(N828="zákl. přenesená",J828,0)</f>
        <v>0</v>
      </c>
      <c r="BH828" s="158">
        <f>IF(N828="sníž. přenesená",J828,0)</f>
        <v>0</v>
      </c>
      <c r="BI828" s="158">
        <f>IF(N828="nulová",J828,0)</f>
        <v>0</v>
      </c>
      <c r="BJ828" s="19" t="s">
        <v>79</v>
      </c>
      <c r="BK828" s="158">
        <f>ROUND(I828*H828,2)</f>
        <v>0</v>
      </c>
      <c r="BL828" s="19" t="s">
        <v>189</v>
      </c>
      <c r="BM828" s="157" t="s">
        <v>2434</v>
      </c>
    </row>
    <row r="829" spans="1:47" s="2" customFormat="1" ht="12">
      <c r="A829" s="34"/>
      <c r="B829" s="35"/>
      <c r="C829" s="304"/>
      <c r="D829" s="305" t="s">
        <v>120</v>
      </c>
      <c r="E829" s="304"/>
      <c r="F829" s="306" t="s">
        <v>2315</v>
      </c>
      <c r="G829" s="304"/>
      <c r="H829" s="304"/>
      <c r="I829" s="161"/>
      <c r="J829" s="34"/>
      <c r="K829" s="34"/>
      <c r="L829" s="35"/>
      <c r="M829" s="162"/>
      <c r="N829" s="163"/>
      <c r="O829" s="55"/>
      <c r="P829" s="55"/>
      <c r="Q829" s="55"/>
      <c r="R829" s="55"/>
      <c r="S829" s="55"/>
      <c r="T829" s="56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T829" s="19" t="s">
        <v>120</v>
      </c>
      <c r="AU829" s="19" t="s">
        <v>197</v>
      </c>
    </row>
    <row r="830" spans="2:51" s="13" customFormat="1" ht="12">
      <c r="B830" s="164"/>
      <c r="C830" s="307"/>
      <c r="D830" s="305" t="s">
        <v>191</v>
      </c>
      <c r="E830" s="308" t="s">
        <v>3</v>
      </c>
      <c r="F830" s="309" t="s">
        <v>2435</v>
      </c>
      <c r="G830" s="307"/>
      <c r="H830" s="310">
        <v>115.784</v>
      </c>
      <c r="I830" s="168"/>
      <c r="L830" s="164"/>
      <c r="M830" s="169"/>
      <c r="N830" s="170"/>
      <c r="O830" s="170"/>
      <c r="P830" s="170"/>
      <c r="Q830" s="170"/>
      <c r="R830" s="170"/>
      <c r="S830" s="170"/>
      <c r="T830" s="171"/>
      <c r="AT830" s="165" t="s">
        <v>191</v>
      </c>
      <c r="AU830" s="165" t="s">
        <v>197</v>
      </c>
      <c r="AV830" s="13" t="s">
        <v>81</v>
      </c>
      <c r="AW830" s="13" t="s">
        <v>33</v>
      </c>
      <c r="AX830" s="13" t="s">
        <v>79</v>
      </c>
      <c r="AY830" s="165" t="s">
        <v>182</v>
      </c>
    </row>
    <row r="831" spans="1:65" s="2" customFormat="1" ht="22.8">
      <c r="A831" s="34"/>
      <c r="B831" s="145"/>
      <c r="C831" s="300" t="s">
        <v>1136</v>
      </c>
      <c r="D831" s="300" t="s">
        <v>184</v>
      </c>
      <c r="E831" s="301" t="s">
        <v>2318</v>
      </c>
      <c r="F831" s="302" t="s">
        <v>2311</v>
      </c>
      <c r="G831" s="303" t="s">
        <v>233</v>
      </c>
      <c r="H831" s="298">
        <v>2663.032</v>
      </c>
      <c r="I831" s="151"/>
      <c r="J831" s="152">
        <f>ROUND(I831*H831,2)</f>
        <v>0</v>
      </c>
      <c r="K831" s="148" t="s">
        <v>188</v>
      </c>
      <c r="L831" s="35"/>
      <c r="M831" s="153" t="s">
        <v>3</v>
      </c>
      <c r="N831" s="154" t="s">
        <v>43</v>
      </c>
      <c r="O831" s="55"/>
      <c r="P831" s="155">
        <f>O831*H831</f>
        <v>0</v>
      </c>
      <c r="Q831" s="155">
        <v>0</v>
      </c>
      <c r="R831" s="155">
        <f>Q831*H831</f>
        <v>0</v>
      </c>
      <c r="S831" s="155">
        <v>0</v>
      </c>
      <c r="T831" s="156">
        <f>S831*H831</f>
        <v>0</v>
      </c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R831" s="157" t="s">
        <v>189</v>
      </c>
      <c r="AT831" s="157" t="s">
        <v>184</v>
      </c>
      <c r="AU831" s="157" t="s">
        <v>197</v>
      </c>
      <c r="AY831" s="19" t="s">
        <v>182</v>
      </c>
      <c r="BE831" s="158">
        <f>IF(N831="základní",J831,0)</f>
        <v>0</v>
      </c>
      <c r="BF831" s="158">
        <f>IF(N831="snížená",J831,0)</f>
        <v>0</v>
      </c>
      <c r="BG831" s="158">
        <f>IF(N831="zákl. přenesená",J831,0)</f>
        <v>0</v>
      </c>
      <c r="BH831" s="158">
        <f>IF(N831="sníž. přenesená",J831,0)</f>
        <v>0</v>
      </c>
      <c r="BI831" s="158">
        <f>IF(N831="nulová",J831,0)</f>
        <v>0</v>
      </c>
      <c r="BJ831" s="19" t="s">
        <v>79</v>
      </c>
      <c r="BK831" s="158">
        <f>ROUND(I831*H831,2)</f>
        <v>0</v>
      </c>
      <c r="BL831" s="19" t="s">
        <v>189</v>
      </c>
      <c r="BM831" s="157" t="s">
        <v>2436</v>
      </c>
    </row>
    <row r="832" spans="1:47" s="2" customFormat="1" ht="19.2">
      <c r="A832" s="34"/>
      <c r="B832" s="35"/>
      <c r="C832" s="304"/>
      <c r="D832" s="305" t="s">
        <v>120</v>
      </c>
      <c r="E832" s="304"/>
      <c r="F832" s="306" t="s">
        <v>2311</v>
      </c>
      <c r="G832" s="304"/>
      <c r="H832" s="304"/>
      <c r="I832" s="161"/>
      <c r="J832" s="34"/>
      <c r="K832" s="34"/>
      <c r="L832" s="35"/>
      <c r="M832" s="162"/>
      <c r="N832" s="163"/>
      <c r="O832" s="55"/>
      <c r="P832" s="55"/>
      <c r="Q832" s="55"/>
      <c r="R832" s="55"/>
      <c r="S832" s="55"/>
      <c r="T832" s="56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T832" s="19" t="s">
        <v>120</v>
      </c>
      <c r="AU832" s="19" t="s">
        <v>197</v>
      </c>
    </row>
    <row r="833" spans="2:51" s="13" customFormat="1" ht="12">
      <c r="B833" s="164"/>
      <c r="C833" s="307"/>
      <c r="D833" s="305" t="s">
        <v>191</v>
      </c>
      <c r="E833" s="308" t="s">
        <v>3</v>
      </c>
      <c r="F833" s="309" t="s">
        <v>2437</v>
      </c>
      <c r="G833" s="307"/>
      <c r="H833" s="310">
        <v>2663.032</v>
      </c>
      <c r="I833" s="168"/>
      <c r="L833" s="164"/>
      <c r="M833" s="169"/>
      <c r="N833" s="170"/>
      <c r="O833" s="170"/>
      <c r="P833" s="170"/>
      <c r="Q833" s="170"/>
      <c r="R833" s="170"/>
      <c r="S833" s="170"/>
      <c r="T833" s="171"/>
      <c r="AT833" s="165" t="s">
        <v>191</v>
      </c>
      <c r="AU833" s="165" t="s">
        <v>197</v>
      </c>
      <c r="AV833" s="13" t="s">
        <v>81</v>
      </c>
      <c r="AW833" s="13" t="s">
        <v>33</v>
      </c>
      <c r="AX833" s="13" t="s">
        <v>79</v>
      </c>
      <c r="AY833" s="165" t="s">
        <v>182</v>
      </c>
    </row>
    <row r="834" spans="1:65" s="2" customFormat="1" ht="22.8">
      <c r="A834" s="34"/>
      <c r="B834" s="145"/>
      <c r="C834" s="300" t="s">
        <v>1142</v>
      </c>
      <c r="D834" s="300" t="s">
        <v>184</v>
      </c>
      <c r="E834" s="301" t="s">
        <v>2325</v>
      </c>
      <c r="F834" s="302" t="s">
        <v>2326</v>
      </c>
      <c r="G834" s="303" t="s">
        <v>233</v>
      </c>
      <c r="H834" s="298">
        <v>121.5</v>
      </c>
      <c r="I834" s="151"/>
      <c r="J834" s="152">
        <f>ROUND(I834*H834,2)</f>
        <v>0</v>
      </c>
      <c r="K834" s="148" t="s">
        <v>188</v>
      </c>
      <c r="L834" s="35"/>
      <c r="M834" s="153" t="s">
        <v>3</v>
      </c>
      <c r="N834" s="154" t="s">
        <v>43</v>
      </c>
      <c r="O834" s="55"/>
      <c r="P834" s="155">
        <f>O834*H834</f>
        <v>0</v>
      </c>
      <c r="Q834" s="155">
        <v>0</v>
      </c>
      <c r="R834" s="155">
        <f>Q834*H834</f>
        <v>0</v>
      </c>
      <c r="S834" s="155">
        <v>0</v>
      </c>
      <c r="T834" s="156">
        <f>S834*H834</f>
        <v>0</v>
      </c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R834" s="157" t="s">
        <v>189</v>
      </c>
      <c r="AT834" s="157" t="s">
        <v>184</v>
      </c>
      <c r="AU834" s="157" t="s">
        <v>197</v>
      </c>
      <c r="AY834" s="19" t="s">
        <v>182</v>
      </c>
      <c r="BE834" s="158">
        <f>IF(N834="základní",J834,0)</f>
        <v>0</v>
      </c>
      <c r="BF834" s="158">
        <f>IF(N834="snížená",J834,0)</f>
        <v>0</v>
      </c>
      <c r="BG834" s="158">
        <f>IF(N834="zákl. přenesená",J834,0)</f>
        <v>0</v>
      </c>
      <c r="BH834" s="158">
        <f>IF(N834="sníž. přenesená",J834,0)</f>
        <v>0</v>
      </c>
      <c r="BI834" s="158">
        <f>IF(N834="nulová",J834,0)</f>
        <v>0</v>
      </c>
      <c r="BJ834" s="19" t="s">
        <v>79</v>
      </c>
      <c r="BK834" s="158">
        <f>ROUND(I834*H834,2)</f>
        <v>0</v>
      </c>
      <c r="BL834" s="19" t="s">
        <v>189</v>
      </c>
      <c r="BM834" s="157" t="s">
        <v>2438</v>
      </c>
    </row>
    <row r="835" spans="1:47" s="2" customFormat="1" ht="19.2">
      <c r="A835" s="34"/>
      <c r="B835" s="35"/>
      <c r="C835" s="304"/>
      <c r="D835" s="305" t="s">
        <v>120</v>
      </c>
      <c r="E835" s="304"/>
      <c r="F835" s="306" t="s">
        <v>2326</v>
      </c>
      <c r="G835" s="304"/>
      <c r="H835" s="304"/>
      <c r="I835" s="161"/>
      <c r="J835" s="34"/>
      <c r="K835" s="34"/>
      <c r="L835" s="35"/>
      <c r="M835" s="162"/>
      <c r="N835" s="163"/>
      <c r="O835" s="55"/>
      <c r="P835" s="55"/>
      <c r="Q835" s="55"/>
      <c r="R835" s="55"/>
      <c r="S835" s="55"/>
      <c r="T835" s="56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T835" s="19" t="s">
        <v>120</v>
      </c>
      <c r="AU835" s="19" t="s">
        <v>197</v>
      </c>
    </row>
    <row r="836" spans="2:51" s="13" customFormat="1" ht="12">
      <c r="B836" s="164"/>
      <c r="C836" s="307"/>
      <c r="D836" s="305" t="s">
        <v>191</v>
      </c>
      <c r="E836" s="308" t="s">
        <v>3</v>
      </c>
      <c r="F836" s="309" t="s">
        <v>2439</v>
      </c>
      <c r="G836" s="307"/>
      <c r="H836" s="310">
        <v>121.5</v>
      </c>
      <c r="I836" s="168"/>
      <c r="L836" s="164"/>
      <c r="M836" s="169"/>
      <c r="N836" s="170"/>
      <c r="O836" s="170"/>
      <c r="P836" s="170"/>
      <c r="Q836" s="170"/>
      <c r="R836" s="170"/>
      <c r="S836" s="170"/>
      <c r="T836" s="171"/>
      <c r="AT836" s="165" t="s">
        <v>191</v>
      </c>
      <c r="AU836" s="165" t="s">
        <v>197</v>
      </c>
      <c r="AV836" s="13" t="s">
        <v>81</v>
      </c>
      <c r="AW836" s="13" t="s">
        <v>33</v>
      </c>
      <c r="AX836" s="13" t="s">
        <v>79</v>
      </c>
      <c r="AY836" s="165" t="s">
        <v>182</v>
      </c>
    </row>
    <row r="837" spans="1:65" s="2" customFormat="1" ht="22.8">
      <c r="A837" s="34"/>
      <c r="B837" s="145"/>
      <c r="C837" s="300" t="s">
        <v>1148</v>
      </c>
      <c r="D837" s="300" t="s">
        <v>184</v>
      </c>
      <c r="E837" s="301" t="s">
        <v>2329</v>
      </c>
      <c r="F837" s="302" t="s">
        <v>1690</v>
      </c>
      <c r="G837" s="303" t="s">
        <v>233</v>
      </c>
      <c r="H837" s="298">
        <v>170.668</v>
      </c>
      <c r="I837" s="151"/>
      <c r="J837" s="152">
        <f>ROUND(I837*H837,2)</f>
        <v>0</v>
      </c>
      <c r="K837" s="148" t="s">
        <v>188</v>
      </c>
      <c r="L837" s="35"/>
      <c r="M837" s="153" t="s">
        <v>3</v>
      </c>
      <c r="N837" s="154" t="s">
        <v>43</v>
      </c>
      <c r="O837" s="55"/>
      <c r="P837" s="155">
        <f>O837*H837</f>
        <v>0</v>
      </c>
      <c r="Q837" s="155">
        <v>0</v>
      </c>
      <c r="R837" s="155">
        <f>Q837*H837</f>
        <v>0</v>
      </c>
      <c r="S837" s="155">
        <v>0</v>
      </c>
      <c r="T837" s="156">
        <f>S837*H837</f>
        <v>0</v>
      </c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R837" s="157" t="s">
        <v>189</v>
      </c>
      <c r="AT837" s="157" t="s">
        <v>184</v>
      </c>
      <c r="AU837" s="157" t="s">
        <v>197</v>
      </c>
      <c r="AY837" s="19" t="s">
        <v>182</v>
      </c>
      <c r="BE837" s="158">
        <f>IF(N837="základní",J837,0)</f>
        <v>0</v>
      </c>
      <c r="BF837" s="158">
        <f>IF(N837="snížená",J837,0)</f>
        <v>0</v>
      </c>
      <c r="BG837" s="158">
        <f>IF(N837="zákl. přenesená",J837,0)</f>
        <v>0</v>
      </c>
      <c r="BH837" s="158">
        <f>IF(N837="sníž. přenesená",J837,0)</f>
        <v>0</v>
      </c>
      <c r="BI837" s="158">
        <f>IF(N837="nulová",J837,0)</f>
        <v>0</v>
      </c>
      <c r="BJ837" s="19" t="s">
        <v>79</v>
      </c>
      <c r="BK837" s="158">
        <f>ROUND(I837*H837,2)</f>
        <v>0</v>
      </c>
      <c r="BL837" s="19" t="s">
        <v>189</v>
      </c>
      <c r="BM837" s="157" t="s">
        <v>2440</v>
      </c>
    </row>
    <row r="838" spans="1:47" s="2" customFormat="1" ht="19.2">
      <c r="A838" s="34"/>
      <c r="B838" s="35"/>
      <c r="C838" s="304"/>
      <c r="D838" s="305" t="s">
        <v>120</v>
      </c>
      <c r="E838" s="304"/>
      <c r="F838" s="306" t="s">
        <v>1690</v>
      </c>
      <c r="G838" s="304"/>
      <c r="H838" s="304"/>
      <c r="I838" s="161"/>
      <c r="J838" s="34"/>
      <c r="K838" s="34"/>
      <c r="L838" s="35"/>
      <c r="M838" s="162"/>
      <c r="N838" s="163"/>
      <c r="O838" s="55"/>
      <c r="P838" s="55"/>
      <c r="Q838" s="55"/>
      <c r="R838" s="55"/>
      <c r="S838" s="55"/>
      <c r="T838" s="56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T838" s="19" t="s">
        <v>120</v>
      </c>
      <c r="AU838" s="19" t="s">
        <v>197</v>
      </c>
    </row>
    <row r="839" spans="2:51" s="13" customFormat="1" ht="12">
      <c r="B839" s="164"/>
      <c r="C839" s="307"/>
      <c r="D839" s="305" t="s">
        <v>191</v>
      </c>
      <c r="E839" s="308" t="s">
        <v>3</v>
      </c>
      <c r="F839" s="309" t="s">
        <v>2441</v>
      </c>
      <c r="G839" s="307"/>
      <c r="H839" s="310">
        <v>170.668</v>
      </c>
      <c r="I839" s="168"/>
      <c r="L839" s="164"/>
      <c r="M839" s="169"/>
      <c r="N839" s="170"/>
      <c r="O839" s="170"/>
      <c r="P839" s="170"/>
      <c r="Q839" s="170"/>
      <c r="R839" s="170"/>
      <c r="S839" s="170"/>
      <c r="T839" s="171"/>
      <c r="AT839" s="165" t="s">
        <v>191</v>
      </c>
      <c r="AU839" s="165" t="s">
        <v>197</v>
      </c>
      <c r="AV839" s="13" t="s">
        <v>81</v>
      </c>
      <c r="AW839" s="13" t="s">
        <v>33</v>
      </c>
      <c r="AX839" s="13" t="s">
        <v>79</v>
      </c>
      <c r="AY839" s="165" t="s">
        <v>182</v>
      </c>
    </row>
    <row r="840" spans="2:63" s="12" customFormat="1" ht="20.85" customHeight="1">
      <c r="B840" s="132"/>
      <c r="C840" s="319"/>
      <c r="D840" s="320" t="s">
        <v>71</v>
      </c>
      <c r="E840" s="321" t="s">
        <v>632</v>
      </c>
      <c r="F840" s="321" t="s">
        <v>633</v>
      </c>
      <c r="G840" s="319"/>
      <c r="H840" s="319"/>
      <c r="I840" s="135"/>
      <c r="J840" s="144">
        <f>BK840</f>
        <v>0</v>
      </c>
      <c r="L840" s="132"/>
      <c r="M840" s="137"/>
      <c r="N840" s="138"/>
      <c r="O840" s="138"/>
      <c r="P840" s="139">
        <f>SUM(P841:P843)</f>
        <v>0</v>
      </c>
      <c r="Q840" s="138"/>
      <c r="R840" s="139">
        <f>SUM(R841:R843)</f>
        <v>0</v>
      </c>
      <c r="S840" s="138"/>
      <c r="T840" s="140">
        <f>SUM(T841:T843)</f>
        <v>0</v>
      </c>
      <c r="AR840" s="133" t="s">
        <v>79</v>
      </c>
      <c r="AT840" s="141" t="s">
        <v>71</v>
      </c>
      <c r="AU840" s="141" t="s">
        <v>81</v>
      </c>
      <c r="AY840" s="133" t="s">
        <v>182</v>
      </c>
      <c r="BK840" s="142">
        <f>SUM(BK841:BK843)</f>
        <v>0</v>
      </c>
    </row>
    <row r="841" spans="1:65" s="2" customFormat="1" ht="22.8">
      <c r="A841" s="34"/>
      <c r="B841" s="145"/>
      <c r="C841" s="300" t="s">
        <v>1154</v>
      </c>
      <c r="D841" s="300" t="s">
        <v>184</v>
      </c>
      <c r="E841" s="301" t="s">
        <v>1456</v>
      </c>
      <c r="F841" s="302" t="s">
        <v>1457</v>
      </c>
      <c r="G841" s="303" t="s">
        <v>233</v>
      </c>
      <c r="H841" s="298">
        <v>2.476</v>
      </c>
      <c r="I841" s="151"/>
      <c r="J841" s="152">
        <f>ROUND(I841*H841,2)</f>
        <v>0</v>
      </c>
      <c r="K841" s="148" t="s">
        <v>188</v>
      </c>
      <c r="L841" s="35"/>
      <c r="M841" s="153" t="s">
        <v>3</v>
      </c>
      <c r="N841" s="154" t="s">
        <v>43</v>
      </c>
      <c r="O841" s="55"/>
      <c r="P841" s="155">
        <f>O841*H841</f>
        <v>0</v>
      </c>
      <c r="Q841" s="155">
        <v>0</v>
      </c>
      <c r="R841" s="155">
        <f>Q841*H841</f>
        <v>0</v>
      </c>
      <c r="S841" s="155">
        <v>0</v>
      </c>
      <c r="T841" s="156">
        <f>S841*H841</f>
        <v>0</v>
      </c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R841" s="157" t="s">
        <v>189</v>
      </c>
      <c r="AT841" s="157" t="s">
        <v>184</v>
      </c>
      <c r="AU841" s="157" t="s">
        <v>197</v>
      </c>
      <c r="AY841" s="19" t="s">
        <v>182</v>
      </c>
      <c r="BE841" s="158">
        <f>IF(N841="základní",J841,0)</f>
        <v>0</v>
      </c>
      <c r="BF841" s="158">
        <f>IF(N841="snížená",J841,0)</f>
        <v>0</v>
      </c>
      <c r="BG841" s="158">
        <f>IF(N841="zákl. přenesená",J841,0)</f>
        <v>0</v>
      </c>
      <c r="BH841" s="158">
        <f>IF(N841="sníž. přenesená",J841,0)</f>
        <v>0</v>
      </c>
      <c r="BI841" s="158">
        <f>IF(N841="nulová",J841,0)</f>
        <v>0</v>
      </c>
      <c r="BJ841" s="19" t="s">
        <v>79</v>
      </c>
      <c r="BK841" s="158">
        <f>ROUND(I841*H841,2)</f>
        <v>0</v>
      </c>
      <c r="BL841" s="19" t="s">
        <v>189</v>
      </c>
      <c r="BM841" s="157" t="s">
        <v>2442</v>
      </c>
    </row>
    <row r="842" spans="1:47" s="2" customFormat="1" ht="19.2">
      <c r="A842" s="34"/>
      <c r="B842" s="35"/>
      <c r="C842" s="304"/>
      <c r="D842" s="305" t="s">
        <v>120</v>
      </c>
      <c r="E842" s="304"/>
      <c r="F842" s="306" t="s">
        <v>1457</v>
      </c>
      <c r="G842" s="304"/>
      <c r="H842" s="304"/>
      <c r="I842" s="161"/>
      <c r="J842" s="34"/>
      <c r="K842" s="34"/>
      <c r="L842" s="35"/>
      <c r="M842" s="162"/>
      <c r="N842" s="163"/>
      <c r="O842" s="55"/>
      <c r="P842" s="55"/>
      <c r="Q842" s="55"/>
      <c r="R842" s="55"/>
      <c r="S842" s="55"/>
      <c r="T842" s="56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T842" s="19" t="s">
        <v>120</v>
      </c>
      <c r="AU842" s="19" t="s">
        <v>197</v>
      </c>
    </row>
    <row r="843" spans="2:51" s="13" customFormat="1" ht="12">
      <c r="B843" s="164"/>
      <c r="C843" s="307"/>
      <c r="D843" s="305" t="s">
        <v>191</v>
      </c>
      <c r="E843" s="308" t="s">
        <v>3</v>
      </c>
      <c r="F843" s="309" t="s">
        <v>2443</v>
      </c>
      <c r="G843" s="307"/>
      <c r="H843" s="310">
        <v>2.476</v>
      </c>
      <c r="I843" s="168"/>
      <c r="L843" s="164"/>
      <c r="M843" s="206"/>
      <c r="N843" s="207"/>
      <c r="O843" s="207"/>
      <c r="P843" s="207"/>
      <c r="Q843" s="207"/>
      <c r="R843" s="207"/>
      <c r="S843" s="207"/>
      <c r="T843" s="208"/>
      <c r="AT843" s="165" t="s">
        <v>191</v>
      </c>
      <c r="AU843" s="165" t="s">
        <v>197</v>
      </c>
      <c r="AV843" s="13" t="s">
        <v>81</v>
      </c>
      <c r="AW843" s="13" t="s">
        <v>33</v>
      </c>
      <c r="AX843" s="13" t="s">
        <v>79</v>
      </c>
      <c r="AY843" s="165" t="s">
        <v>182</v>
      </c>
    </row>
    <row r="844" spans="1:31" s="2" customFormat="1" ht="6.9" customHeight="1">
      <c r="A844" s="34"/>
      <c r="B844" s="44"/>
      <c r="C844" s="45"/>
      <c r="D844" s="45"/>
      <c r="E844" s="45"/>
      <c r="F844" s="45"/>
      <c r="G844" s="45"/>
      <c r="H844" s="45"/>
      <c r="I844" s="45"/>
      <c r="J844" s="45"/>
      <c r="K844" s="45"/>
      <c r="L844" s="35"/>
      <c r="M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</row>
  </sheetData>
  <autoFilter ref="C105:K843"/>
  <mergeCells count="12">
    <mergeCell ref="E98:H98"/>
    <mergeCell ref="L2:V2"/>
    <mergeCell ref="E50:H50"/>
    <mergeCell ref="E52:H52"/>
    <mergeCell ref="E54:H54"/>
    <mergeCell ref="E94:H94"/>
    <mergeCell ref="E96:H9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8"/>
  <sheetViews>
    <sheetView showGridLines="0" workbookViewId="0" topLeftCell="A47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365" t="s">
        <v>6</v>
      </c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9" t="s">
        <v>102</v>
      </c>
      <c r="AZ2" s="95" t="s">
        <v>1777</v>
      </c>
      <c r="BA2" s="95" t="s">
        <v>1778</v>
      </c>
      <c r="BB2" s="95" t="s">
        <v>113</v>
      </c>
      <c r="BC2" s="95" t="s">
        <v>2444</v>
      </c>
      <c r="BD2" s="95" t="s">
        <v>81</v>
      </c>
    </row>
    <row r="3" spans="2:5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  <c r="AZ3" s="95" t="s">
        <v>1743</v>
      </c>
      <c r="BA3" s="95" t="s">
        <v>1744</v>
      </c>
      <c r="BB3" s="95" t="s">
        <v>117</v>
      </c>
      <c r="BC3" s="95" t="s">
        <v>2445</v>
      </c>
      <c r="BD3" s="95" t="s">
        <v>81</v>
      </c>
    </row>
    <row r="4" spans="2:56" s="1" customFormat="1" ht="24.9" customHeight="1">
      <c r="B4" s="22"/>
      <c r="D4" s="23" t="s">
        <v>119</v>
      </c>
      <c r="L4" s="22"/>
      <c r="M4" s="96" t="s">
        <v>11</v>
      </c>
      <c r="AT4" s="19" t="s">
        <v>4</v>
      </c>
      <c r="AZ4" s="95" t="s">
        <v>1741</v>
      </c>
      <c r="BA4" s="95" t="s">
        <v>1742</v>
      </c>
      <c r="BB4" s="95" t="s">
        <v>117</v>
      </c>
      <c r="BC4" s="95" t="s">
        <v>2446</v>
      </c>
      <c r="BD4" s="95" t="s">
        <v>81</v>
      </c>
    </row>
    <row r="5" spans="2:56" s="1" customFormat="1" ht="6.9" customHeight="1">
      <c r="B5" s="22"/>
      <c r="L5" s="22"/>
      <c r="AZ5" s="95" t="s">
        <v>1738</v>
      </c>
      <c r="BA5" s="95" t="s">
        <v>1739</v>
      </c>
      <c r="BB5" s="95" t="s">
        <v>113</v>
      </c>
      <c r="BC5" s="95" t="s">
        <v>2447</v>
      </c>
      <c r="BD5" s="95" t="s">
        <v>81</v>
      </c>
    </row>
    <row r="6" spans="2:56" s="1" customFormat="1" ht="12" customHeight="1">
      <c r="B6" s="22"/>
      <c r="D6" s="29" t="s">
        <v>17</v>
      </c>
      <c r="L6" s="22"/>
      <c r="AZ6" s="95" t="s">
        <v>1746</v>
      </c>
      <c r="BA6" s="95" t="s">
        <v>1747</v>
      </c>
      <c r="BB6" s="95" t="s">
        <v>113</v>
      </c>
      <c r="BC6" s="95" t="s">
        <v>2448</v>
      </c>
      <c r="BD6" s="95" t="s">
        <v>81</v>
      </c>
    </row>
    <row r="7" spans="2:56" s="1" customFormat="1" ht="16.5" customHeight="1">
      <c r="B7" s="22"/>
      <c r="E7" s="401" t="str">
        <f>'Rekapitulace stavby'!K6</f>
        <v>Branná, odkanalizování obce - ČOV a kanalizace - etapa 1a</v>
      </c>
      <c r="F7" s="402"/>
      <c r="G7" s="402"/>
      <c r="H7" s="402"/>
      <c r="L7" s="22"/>
      <c r="AZ7" s="95" t="s">
        <v>1281</v>
      </c>
      <c r="BA7" s="95" t="s">
        <v>1776</v>
      </c>
      <c r="BB7" s="95" t="s">
        <v>344</v>
      </c>
      <c r="BC7" s="95" t="s">
        <v>596</v>
      </c>
      <c r="BD7" s="95" t="s">
        <v>81</v>
      </c>
    </row>
    <row r="8" spans="2:56" s="1" customFormat="1" ht="12" customHeight="1">
      <c r="B8" s="22"/>
      <c r="D8" s="29" t="s">
        <v>132</v>
      </c>
      <c r="L8" s="22"/>
      <c r="AZ8" s="95" t="s">
        <v>1751</v>
      </c>
      <c r="BA8" s="95" t="s">
        <v>1752</v>
      </c>
      <c r="BB8" s="95" t="s">
        <v>122</v>
      </c>
      <c r="BC8" s="95" t="s">
        <v>2449</v>
      </c>
      <c r="BD8" s="95" t="s">
        <v>81</v>
      </c>
    </row>
    <row r="9" spans="1:56" s="2" customFormat="1" ht="16.5" customHeight="1">
      <c r="A9" s="34"/>
      <c r="B9" s="35"/>
      <c r="C9" s="34"/>
      <c r="D9" s="34"/>
      <c r="E9" s="401" t="s">
        <v>1756</v>
      </c>
      <c r="F9" s="400"/>
      <c r="G9" s="400"/>
      <c r="H9" s="400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95" t="s">
        <v>1274</v>
      </c>
      <c r="BA9" s="95" t="s">
        <v>1774</v>
      </c>
      <c r="BB9" s="95" t="s">
        <v>122</v>
      </c>
      <c r="BC9" s="95" t="s">
        <v>2450</v>
      </c>
      <c r="BD9" s="95" t="s">
        <v>81</v>
      </c>
    </row>
    <row r="10" spans="1:56" s="2" customFormat="1" ht="12" customHeight="1">
      <c r="A10" s="34"/>
      <c r="B10" s="35"/>
      <c r="C10" s="34"/>
      <c r="D10" s="29" t="s">
        <v>134</v>
      </c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95" t="s">
        <v>1271</v>
      </c>
      <c r="BA10" s="95" t="s">
        <v>1754</v>
      </c>
      <c r="BB10" s="95" t="s">
        <v>122</v>
      </c>
      <c r="BC10" s="95" t="s">
        <v>2451</v>
      </c>
      <c r="BD10" s="95" t="s">
        <v>81</v>
      </c>
    </row>
    <row r="11" spans="1:56" s="2" customFormat="1" ht="16.5" customHeight="1">
      <c r="A11" s="34"/>
      <c r="B11" s="35"/>
      <c r="C11" s="34"/>
      <c r="D11" s="34"/>
      <c r="E11" s="393" t="s">
        <v>2452</v>
      </c>
      <c r="F11" s="400"/>
      <c r="G11" s="400"/>
      <c r="H11" s="400"/>
      <c r="I11" s="34"/>
      <c r="J11" s="34"/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95" t="s">
        <v>1757</v>
      </c>
      <c r="BA11" s="95" t="s">
        <v>1758</v>
      </c>
      <c r="BB11" s="95" t="s">
        <v>122</v>
      </c>
      <c r="BC11" s="95" t="s">
        <v>2453</v>
      </c>
      <c r="BD11" s="95" t="s">
        <v>81</v>
      </c>
    </row>
    <row r="12" spans="1:56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95" t="s">
        <v>117</v>
      </c>
      <c r="BA12" s="95" t="s">
        <v>1760</v>
      </c>
      <c r="BB12" s="95" t="s">
        <v>122</v>
      </c>
      <c r="BC12" s="95" t="s">
        <v>2454</v>
      </c>
      <c r="BD12" s="95" t="s">
        <v>81</v>
      </c>
    </row>
    <row r="13" spans="1:56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95" t="s">
        <v>1279</v>
      </c>
      <c r="BA13" s="95" t="s">
        <v>1763</v>
      </c>
      <c r="BB13" s="95" t="s">
        <v>117</v>
      </c>
      <c r="BC13" s="95" t="s">
        <v>2455</v>
      </c>
      <c r="BD13" s="95" t="s">
        <v>81</v>
      </c>
    </row>
    <row r="14" spans="1:56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20. 8. 2019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95" t="s">
        <v>2456</v>
      </c>
      <c r="BA14" s="95" t="s">
        <v>2457</v>
      </c>
      <c r="BB14" s="95" t="s">
        <v>117</v>
      </c>
      <c r="BC14" s="95" t="s">
        <v>2458</v>
      </c>
      <c r="BD14" s="95" t="s">
        <v>81</v>
      </c>
    </row>
    <row r="15" spans="1:56" s="2" customFormat="1" ht="10.95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Z15" s="95" t="s">
        <v>2459</v>
      </c>
      <c r="BA15" s="95" t="s">
        <v>2460</v>
      </c>
      <c r="BB15" s="95" t="s">
        <v>117</v>
      </c>
      <c r="BC15" s="95" t="s">
        <v>261</v>
      </c>
      <c r="BD15" s="95" t="s">
        <v>81</v>
      </c>
    </row>
    <row r="16" spans="1:56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Z16" s="95" t="s">
        <v>2461</v>
      </c>
      <c r="BA16" s="95" t="s">
        <v>2462</v>
      </c>
      <c r="BB16" s="95" t="s">
        <v>117</v>
      </c>
      <c r="BC16" s="95" t="s">
        <v>261</v>
      </c>
      <c r="BD16" s="95" t="s">
        <v>81</v>
      </c>
    </row>
    <row r="17" spans="1:56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Z17" s="95" t="s">
        <v>49</v>
      </c>
      <c r="BA17" s="95" t="s">
        <v>1749</v>
      </c>
      <c r="BB17" s="95" t="s">
        <v>122</v>
      </c>
      <c r="BC17" s="95" t="s">
        <v>2463</v>
      </c>
      <c r="BD17" s="95" t="s">
        <v>81</v>
      </c>
    </row>
    <row r="18" spans="1:56" s="2" customFormat="1" ht="6.9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Z18" s="95" t="s">
        <v>2464</v>
      </c>
      <c r="BA18" s="95" t="s">
        <v>1763</v>
      </c>
      <c r="BB18" s="95" t="s">
        <v>117</v>
      </c>
      <c r="BC18" s="95" t="s">
        <v>2465</v>
      </c>
      <c r="BD18" s="95" t="s">
        <v>81</v>
      </c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403" t="str">
        <f>'Rekapitulace stavby'!E14</f>
        <v>Vyplň údaj</v>
      </c>
      <c r="F20" s="385"/>
      <c r="G20" s="385"/>
      <c r="H20" s="385"/>
      <c r="I20" s="29" t="s">
        <v>28</v>
      </c>
      <c r="J20" s="30" t="str">
        <f>'Rekapitulace stavby'!AN14</f>
        <v>Vyplň údaj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35</v>
      </c>
      <c r="F26" s="34"/>
      <c r="G26" s="34"/>
      <c r="H26" s="34"/>
      <c r="I26" s="29" t="s">
        <v>28</v>
      </c>
      <c r="J26" s="27" t="s">
        <v>3</v>
      </c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7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8"/>
      <c r="B29" s="99"/>
      <c r="C29" s="98"/>
      <c r="D29" s="98"/>
      <c r="E29" s="389" t="s">
        <v>3</v>
      </c>
      <c r="F29" s="389"/>
      <c r="G29" s="389"/>
      <c r="H29" s="389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1" t="s">
        <v>38</v>
      </c>
      <c r="E32" s="34"/>
      <c r="F32" s="34"/>
      <c r="G32" s="34"/>
      <c r="H32" s="34"/>
      <c r="I32" s="34"/>
      <c r="J32" s="68">
        <f>ROUND(J96,2)</f>
        <v>0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5"/>
      <c r="C35" s="34"/>
      <c r="D35" s="102" t="s">
        <v>42</v>
      </c>
      <c r="E35" s="29" t="s">
        <v>43</v>
      </c>
      <c r="F35" s="103">
        <f>ROUND((SUM(BE96:BE487)),2)</f>
        <v>0</v>
      </c>
      <c r="G35" s="34"/>
      <c r="H35" s="34"/>
      <c r="I35" s="104">
        <v>0.21</v>
      </c>
      <c r="J35" s="103">
        <f>ROUND(((SUM(BE96:BE487))*I35),2)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5"/>
      <c r="C36" s="34"/>
      <c r="D36" s="34"/>
      <c r="E36" s="29" t="s">
        <v>44</v>
      </c>
      <c r="F36" s="103">
        <f>ROUND((SUM(BF96:BF487)),2)</f>
        <v>0</v>
      </c>
      <c r="G36" s="34"/>
      <c r="H36" s="34"/>
      <c r="I36" s="104">
        <v>0.15</v>
      </c>
      <c r="J36" s="103">
        <f>ROUND(((SUM(BF96:BF487))*I36),2)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45</v>
      </c>
      <c r="F37" s="103">
        <f>ROUND((SUM(BG96:BG487)),2)</f>
        <v>0</v>
      </c>
      <c r="G37" s="34"/>
      <c r="H37" s="34"/>
      <c r="I37" s="104">
        <v>0.21</v>
      </c>
      <c r="J37" s="103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5"/>
      <c r="C38" s="34"/>
      <c r="D38" s="34"/>
      <c r="E38" s="29" t="s">
        <v>46</v>
      </c>
      <c r="F38" s="103">
        <f>ROUND((SUM(BH96:BH487)),2)</f>
        <v>0</v>
      </c>
      <c r="G38" s="34"/>
      <c r="H38" s="34"/>
      <c r="I38" s="104">
        <v>0.15</v>
      </c>
      <c r="J38" s="103">
        <f>0</f>
        <v>0</v>
      </c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5"/>
      <c r="C39" s="34"/>
      <c r="D39" s="34"/>
      <c r="E39" s="29" t="s">
        <v>47</v>
      </c>
      <c r="F39" s="103">
        <f>ROUND((SUM(BI96:BI487)),2)</f>
        <v>0</v>
      </c>
      <c r="G39" s="34"/>
      <c r="H39" s="34"/>
      <c r="I39" s="104">
        <v>0</v>
      </c>
      <c r="J39" s="103">
        <f>0</f>
        <v>0</v>
      </c>
      <c r="K39" s="34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5"/>
      <c r="D41" s="106" t="s">
        <v>48</v>
      </c>
      <c r="E41" s="57"/>
      <c r="F41" s="57"/>
      <c r="G41" s="107" t="s">
        <v>49</v>
      </c>
      <c r="H41" s="108" t="s">
        <v>50</v>
      </c>
      <c r="I41" s="57"/>
      <c r="J41" s="109">
        <f>SUM(J32:J39)</f>
        <v>0</v>
      </c>
      <c r="K41" s="110"/>
      <c r="L41" s="97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7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" customHeight="1">
      <c r="A47" s="34"/>
      <c r="B47" s="35"/>
      <c r="C47" s="23" t="s">
        <v>136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401" t="str">
        <f>E7</f>
        <v>Branná, odkanalizování obce - ČOV a kanalizace - etapa 1a</v>
      </c>
      <c r="F50" s="402"/>
      <c r="G50" s="402"/>
      <c r="H50" s="402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132</v>
      </c>
      <c r="L51" s="22"/>
    </row>
    <row r="52" spans="1:31" s="2" customFormat="1" ht="16.5" customHeight="1">
      <c r="A52" s="34"/>
      <c r="B52" s="35"/>
      <c r="C52" s="34"/>
      <c r="D52" s="34"/>
      <c r="E52" s="401" t="s">
        <v>1756</v>
      </c>
      <c r="F52" s="400"/>
      <c r="G52" s="400"/>
      <c r="H52" s="400"/>
      <c r="I52" s="34"/>
      <c r="J52" s="34"/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93" t="str">
        <f>E11</f>
        <v>02 - SO 03-02 Oddílná kanalizace obecní</v>
      </c>
      <c r="F54" s="400"/>
      <c r="G54" s="400"/>
      <c r="H54" s="400"/>
      <c r="I54" s="34"/>
      <c r="J54" s="34"/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>Třeboň - místní část Branná</v>
      </c>
      <c r="G56" s="34"/>
      <c r="H56" s="34"/>
      <c r="I56" s="29" t="s">
        <v>23</v>
      </c>
      <c r="J56" s="52" t="str">
        <f>IF(J14="","",J14)</f>
        <v>20. 8. 2019</v>
      </c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40.2" customHeight="1">
      <c r="A58" s="34"/>
      <c r="B58" s="35"/>
      <c r="C58" s="29" t="s">
        <v>25</v>
      </c>
      <c r="D58" s="34"/>
      <c r="E58" s="34"/>
      <c r="F58" s="27" t="str">
        <f>E17</f>
        <v>Město Třeboň</v>
      </c>
      <c r="G58" s="34"/>
      <c r="H58" s="34"/>
      <c r="I58" s="29" t="s">
        <v>31</v>
      </c>
      <c r="J58" s="32" t="str">
        <f>E23</f>
        <v>PROVOD - inženýrská společnost s r.o.</v>
      </c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7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1" t="s">
        <v>137</v>
      </c>
      <c r="D61" s="105"/>
      <c r="E61" s="105"/>
      <c r="F61" s="105"/>
      <c r="G61" s="105"/>
      <c r="H61" s="105"/>
      <c r="I61" s="105"/>
      <c r="J61" s="112" t="s">
        <v>138</v>
      </c>
      <c r="K61" s="105"/>
      <c r="L61" s="97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7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5" customHeight="1">
      <c r="A63" s="34"/>
      <c r="B63" s="35"/>
      <c r="C63" s="113" t="s">
        <v>70</v>
      </c>
      <c r="D63" s="34"/>
      <c r="E63" s="34"/>
      <c r="F63" s="34"/>
      <c r="G63" s="34"/>
      <c r="H63" s="34"/>
      <c r="I63" s="34"/>
      <c r="J63" s="68">
        <f>J96</f>
        <v>0</v>
      </c>
      <c r="K63" s="34"/>
      <c r="L63" s="97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139</v>
      </c>
    </row>
    <row r="64" spans="2:12" s="9" customFormat="1" ht="24.9" customHeight="1">
      <c r="B64" s="114"/>
      <c r="D64" s="115" t="s">
        <v>140</v>
      </c>
      <c r="E64" s="116"/>
      <c r="F64" s="116"/>
      <c r="G64" s="116"/>
      <c r="H64" s="116"/>
      <c r="I64" s="116"/>
      <c r="J64" s="117">
        <f>J97</f>
        <v>0</v>
      </c>
      <c r="L64" s="114"/>
    </row>
    <row r="65" spans="2:12" s="10" customFormat="1" ht="19.95" customHeight="1">
      <c r="B65" s="118"/>
      <c r="D65" s="119" t="s">
        <v>141</v>
      </c>
      <c r="E65" s="120"/>
      <c r="F65" s="120"/>
      <c r="G65" s="120"/>
      <c r="H65" s="120"/>
      <c r="I65" s="120"/>
      <c r="J65" s="121">
        <f>J98</f>
        <v>0</v>
      </c>
      <c r="L65" s="118"/>
    </row>
    <row r="66" spans="2:12" s="10" customFormat="1" ht="19.95" customHeight="1">
      <c r="B66" s="118"/>
      <c r="D66" s="119" t="s">
        <v>143</v>
      </c>
      <c r="E66" s="120"/>
      <c r="F66" s="120"/>
      <c r="G66" s="120"/>
      <c r="H66" s="120"/>
      <c r="I66" s="120"/>
      <c r="J66" s="121">
        <f>J253</f>
        <v>0</v>
      </c>
      <c r="L66" s="118"/>
    </row>
    <row r="67" spans="2:12" s="10" customFormat="1" ht="19.95" customHeight="1">
      <c r="B67" s="118"/>
      <c r="D67" s="119" t="s">
        <v>144</v>
      </c>
      <c r="E67" s="120"/>
      <c r="F67" s="120"/>
      <c r="G67" s="120"/>
      <c r="H67" s="120"/>
      <c r="I67" s="120"/>
      <c r="J67" s="121">
        <f>J260</f>
        <v>0</v>
      </c>
      <c r="L67" s="118"/>
    </row>
    <row r="68" spans="2:12" s="10" customFormat="1" ht="19.95" customHeight="1">
      <c r="B68" s="118"/>
      <c r="D68" s="119" t="s">
        <v>1460</v>
      </c>
      <c r="E68" s="120"/>
      <c r="F68" s="120"/>
      <c r="G68" s="120"/>
      <c r="H68" s="120"/>
      <c r="I68" s="120"/>
      <c r="J68" s="121">
        <f>J281</f>
        <v>0</v>
      </c>
      <c r="L68" s="118"/>
    </row>
    <row r="69" spans="2:12" s="10" customFormat="1" ht="19.95" customHeight="1">
      <c r="B69" s="118"/>
      <c r="D69" s="119" t="s">
        <v>146</v>
      </c>
      <c r="E69" s="120"/>
      <c r="F69" s="120"/>
      <c r="G69" s="120"/>
      <c r="H69" s="120"/>
      <c r="I69" s="120"/>
      <c r="J69" s="121">
        <f>J330</f>
        <v>0</v>
      </c>
      <c r="L69" s="118"/>
    </row>
    <row r="70" spans="2:12" s="10" customFormat="1" ht="19.95" customHeight="1">
      <c r="B70" s="118"/>
      <c r="D70" s="119" t="s">
        <v>1461</v>
      </c>
      <c r="E70" s="120"/>
      <c r="F70" s="120"/>
      <c r="G70" s="120"/>
      <c r="H70" s="120"/>
      <c r="I70" s="120"/>
      <c r="J70" s="121">
        <f>J433</f>
        <v>0</v>
      </c>
      <c r="L70" s="118"/>
    </row>
    <row r="71" spans="2:12" s="10" customFormat="1" ht="19.95" customHeight="1">
      <c r="B71" s="118"/>
      <c r="D71" s="119" t="s">
        <v>2466</v>
      </c>
      <c r="E71" s="120"/>
      <c r="F71" s="120"/>
      <c r="G71" s="120"/>
      <c r="H71" s="120"/>
      <c r="I71" s="120"/>
      <c r="J71" s="121">
        <f>J455</f>
        <v>0</v>
      </c>
      <c r="L71" s="118"/>
    </row>
    <row r="72" spans="2:12" s="10" customFormat="1" ht="19.95" customHeight="1">
      <c r="B72" s="118"/>
      <c r="D72" s="119" t="s">
        <v>148</v>
      </c>
      <c r="E72" s="120"/>
      <c r="F72" s="120"/>
      <c r="G72" s="120"/>
      <c r="H72" s="120"/>
      <c r="I72" s="120"/>
      <c r="J72" s="121">
        <f>J477</f>
        <v>0</v>
      </c>
      <c r="L72" s="118"/>
    </row>
    <row r="73" spans="2:12" s="9" customFormat="1" ht="24.9" customHeight="1">
      <c r="B73" s="114"/>
      <c r="D73" s="115" t="s">
        <v>2467</v>
      </c>
      <c r="E73" s="116"/>
      <c r="F73" s="116"/>
      <c r="G73" s="116"/>
      <c r="H73" s="116"/>
      <c r="I73" s="116"/>
      <c r="J73" s="117">
        <f>J480</f>
        <v>0</v>
      </c>
      <c r="L73" s="114"/>
    </row>
    <row r="74" spans="2:12" s="10" customFormat="1" ht="19.95" customHeight="1">
      <c r="B74" s="118"/>
      <c r="D74" s="119" t="s">
        <v>2468</v>
      </c>
      <c r="E74" s="120"/>
      <c r="F74" s="120"/>
      <c r="G74" s="120"/>
      <c r="H74" s="120"/>
      <c r="I74" s="120"/>
      <c r="J74" s="121">
        <f>J481</f>
        <v>0</v>
      </c>
      <c r="L74" s="118"/>
    </row>
    <row r="75" spans="1:31" s="2" customFormat="1" ht="21.7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9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80" spans="1:31" s="2" customFormat="1" ht="6.9" customHeight="1">
      <c r="A80" s="34"/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9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24.9" customHeight="1">
      <c r="A81" s="34"/>
      <c r="B81" s="35"/>
      <c r="C81" s="23" t="s">
        <v>167</v>
      </c>
      <c r="D81" s="34"/>
      <c r="E81" s="34"/>
      <c r="F81" s="34"/>
      <c r="G81" s="34"/>
      <c r="H81" s="34"/>
      <c r="I81" s="34"/>
      <c r="J81" s="34"/>
      <c r="K81" s="34"/>
      <c r="L81" s="9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17</v>
      </c>
      <c r="D83" s="34"/>
      <c r="E83" s="34"/>
      <c r="F83" s="34"/>
      <c r="G83" s="34"/>
      <c r="H83" s="34"/>
      <c r="I83" s="34"/>
      <c r="J83" s="34"/>
      <c r="K83" s="34"/>
      <c r="L83" s="9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6.5" customHeight="1">
      <c r="A84" s="34"/>
      <c r="B84" s="35"/>
      <c r="C84" s="34"/>
      <c r="D84" s="34"/>
      <c r="E84" s="401" t="str">
        <f>E7</f>
        <v>Branná, odkanalizování obce - ČOV a kanalizace - etapa 1a</v>
      </c>
      <c r="F84" s="402"/>
      <c r="G84" s="402"/>
      <c r="H84" s="402"/>
      <c r="I84" s="34"/>
      <c r="J84" s="34"/>
      <c r="K84" s="34"/>
      <c r="L84" s="9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2:12" s="1" customFormat="1" ht="12" customHeight="1">
      <c r="B85" s="22"/>
      <c r="C85" s="29" t="s">
        <v>132</v>
      </c>
      <c r="L85" s="22"/>
    </row>
    <row r="86" spans="1:31" s="2" customFormat="1" ht="16.5" customHeight="1">
      <c r="A86" s="34"/>
      <c r="B86" s="35"/>
      <c r="C86" s="34"/>
      <c r="D86" s="34"/>
      <c r="E86" s="401" t="s">
        <v>1756</v>
      </c>
      <c r="F86" s="400"/>
      <c r="G86" s="400"/>
      <c r="H86" s="400"/>
      <c r="I86" s="34"/>
      <c r="J86" s="34"/>
      <c r="K86" s="34"/>
      <c r="L86" s="97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134</v>
      </c>
      <c r="D87" s="34"/>
      <c r="E87" s="34"/>
      <c r="F87" s="34"/>
      <c r="G87" s="34"/>
      <c r="H87" s="34"/>
      <c r="I87" s="34"/>
      <c r="J87" s="34"/>
      <c r="K87" s="34"/>
      <c r="L87" s="97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6.5" customHeight="1">
      <c r="A88" s="34"/>
      <c r="B88" s="35"/>
      <c r="C88" s="34"/>
      <c r="D88" s="34"/>
      <c r="E88" s="393" t="str">
        <f>E11</f>
        <v>02 - SO 03-02 Oddílná kanalizace obecní</v>
      </c>
      <c r="F88" s="400"/>
      <c r="G88" s="400"/>
      <c r="H88" s="400"/>
      <c r="I88" s="34"/>
      <c r="J88" s="34"/>
      <c r="K88" s="34"/>
      <c r="L88" s="97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6.9" customHeight="1">
      <c r="A89" s="34"/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97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21</v>
      </c>
      <c r="D90" s="34"/>
      <c r="E90" s="34"/>
      <c r="F90" s="27" t="str">
        <f>F14</f>
        <v>Třeboň - místní část Branná</v>
      </c>
      <c r="G90" s="34"/>
      <c r="H90" s="34"/>
      <c r="I90" s="29" t="s">
        <v>23</v>
      </c>
      <c r="J90" s="52" t="str">
        <f>IF(J14="","",J14)</f>
        <v>20. 8. 2019</v>
      </c>
      <c r="K90" s="34"/>
      <c r="L90" s="97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6.9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97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40.2" customHeight="1">
      <c r="A92" s="34"/>
      <c r="B92" s="35"/>
      <c r="C92" s="29" t="s">
        <v>25</v>
      </c>
      <c r="D92" s="34"/>
      <c r="E92" s="34"/>
      <c r="F92" s="27" t="str">
        <f>E17</f>
        <v>Město Třeboň</v>
      </c>
      <c r="G92" s="34"/>
      <c r="H92" s="34"/>
      <c r="I92" s="29" t="s">
        <v>31</v>
      </c>
      <c r="J92" s="32" t="str">
        <f>E23</f>
        <v>PROVOD - inženýrská společnost s r.o.</v>
      </c>
      <c r="K92" s="34"/>
      <c r="L92" s="97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29</v>
      </c>
      <c r="D93" s="34"/>
      <c r="E93" s="34"/>
      <c r="F93" s="27" t="str">
        <f>IF(E20="","",E20)</f>
        <v>Vyplň údaj</v>
      </c>
      <c r="G93" s="34"/>
      <c r="H93" s="34"/>
      <c r="I93" s="29" t="s">
        <v>34</v>
      </c>
      <c r="J93" s="32" t="str">
        <f>E26</f>
        <v xml:space="preserve"> </v>
      </c>
      <c r="K93" s="34"/>
      <c r="L93" s="97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0.35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97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11" customFormat="1" ht="29.25" customHeight="1">
      <c r="A95" s="122"/>
      <c r="B95" s="123"/>
      <c r="C95" s="124" t="s">
        <v>168</v>
      </c>
      <c r="D95" s="125" t="s">
        <v>57</v>
      </c>
      <c r="E95" s="125" t="s">
        <v>53</v>
      </c>
      <c r="F95" s="125" t="s">
        <v>54</v>
      </c>
      <c r="G95" s="125" t="s">
        <v>169</v>
      </c>
      <c r="H95" s="125" t="s">
        <v>170</v>
      </c>
      <c r="I95" s="125" t="s">
        <v>171</v>
      </c>
      <c r="J95" s="125" t="s">
        <v>138</v>
      </c>
      <c r="K95" s="126" t="s">
        <v>172</v>
      </c>
      <c r="L95" s="127"/>
      <c r="M95" s="59" t="s">
        <v>3</v>
      </c>
      <c r="N95" s="60" t="s">
        <v>42</v>
      </c>
      <c r="O95" s="60" t="s">
        <v>173</v>
      </c>
      <c r="P95" s="60" t="s">
        <v>174</v>
      </c>
      <c r="Q95" s="60" t="s">
        <v>175</v>
      </c>
      <c r="R95" s="60" t="s">
        <v>176</v>
      </c>
      <c r="S95" s="60" t="s">
        <v>177</v>
      </c>
      <c r="T95" s="61" t="s">
        <v>178</v>
      </c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</row>
    <row r="96" spans="1:63" s="2" customFormat="1" ht="22.95" customHeight="1">
      <c r="A96" s="34"/>
      <c r="B96" s="35"/>
      <c r="C96" s="66" t="s">
        <v>179</v>
      </c>
      <c r="D96" s="34"/>
      <c r="E96" s="34"/>
      <c r="F96" s="34"/>
      <c r="G96" s="34"/>
      <c r="H96" s="34"/>
      <c r="I96" s="34"/>
      <c r="J96" s="128">
        <f>BK96</f>
        <v>0</v>
      </c>
      <c r="K96" s="34"/>
      <c r="L96" s="35"/>
      <c r="M96" s="62"/>
      <c r="N96" s="53"/>
      <c r="O96" s="63"/>
      <c r="P96" s="129">
        <f>P97+P480</f>
        <v>0</v>
      </c>
      <c r="Q96" s="63"/>
      <c r="R96" s="129">
        <f>R97+R480</f>
        <v>503.7754752</v>
      </c>
      <c r="S96" s="63"/>
      <c r="T96" s="130">
        <f>T97+T480</f>
        <v>3369.0722499999997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71</v>
      </c>
      <c r="AU96" s="19" t="s">
        <v>139</v>
      </c>
      <c r="BK96" s="131">
        <f>BK97+BK480</f>
        <v>0</v>
      </c>
    </row>
    <row r="97" spans="2:63" s="12" customFormat="1" ht="25.95" customHeight="1">
      <c r="B97" s="132"/>
      <c r="D97" s="133" t="s">
        <v>71</v>
      </c>
      <c r="E97" s="134" t="s">
        <v>180</v>
      </c>
      <c r="F97" s="134" t="s">
        <v>181</v>
      </c>
      <c r="I97" s="135"/>
      <c r="J97" s="136">
        <f>BK97</f>
        <v>0</v>
      </c>
      <c r="L97" s="132"/>
      <c r="M97" s="137"/>
      <c r="N97" s="138"/>
      <c r="O97" s="138"/>
      <c r="P97" s="139">
        <f>P98+P253+P260+P281+P330+P433+P455+P477</f>
        <v>0</v>
      </c>
      <c r="Q97" s="138"/>
      <c r="R97" s="139">
        <f>R98+R253+R260+R281+R330+R433+R455+R477</f>
        <v>503.6090752</v>
      </c>
      <c r="S97" s="138"/>
      <c r="T97" s="140">
        <f>T98+T253+T260+T281+T330+T433+T455+T477</f>
        <v>3369.0722499999997</v>
      </c>
      <c r="AR97" s="133" t="s">
        <v>79</v>
      </c>
      <c r="AT97" s="141" t="s">
        <v>71</v>
      </c>
      <c r="AU97" s="141" t="s">
        <v>72</v>
      </c>
      <c r="AY97" s="133" t="s">
        <v>182</v>
      </c>
      <c r="BK97" s="142">
        <f>BK98+BK253+BK260+BK281+BK330+BK433+BK455+BK477</f>
        <v>0</v>
      </c>
    </row>
    <row r="98" spans="2:63" s="12" customFormat="1" ht="22.95" customHeight="1">
      <c r="B98" s="132"/>
      <c r="D98" s="133" t="s">
        <v>71</v>
      </c>
      <c r="E98" s="143" t="s">
        <v>79</v>
      </c>
      <c r="F98" s="143" t="s">
        <v>183</v>
      </c>
      <c r="I98" s="135"/>
      <c r="J98" s="144">
        <f>BK98</f>
        <v>0</v>
      </c>
      <c r="L98" s="132"/>
      <c r="M98" s="137"/>
      <c r="N98" s="138"/>
      <c r="O98" s="138"/>
      <c r="P98" s="139">
        <f>SUM(P99:P252)</f>
        <v>0</v>
      </c>
      <c r="Q98" s="138"/>
      <c r="R98" s="139">
        <f>SUM(R99:R252)</f>
        <v>24.596467200000003</v>
      </c>
      <c r="S98" s="138"/>
      <c r="T98" s="140">
        <f>SUM(T99:T252)</f>
        <v>3369.0722499999997</v>
      </c>
      <c r="AR98" s="133" t="s">
        <v>79</v>
      </c>
      <c r="AT98" s="141" t="s">
        <v>71</v>
      </c>
      <c r="AU98" s="141" t="s">
        <v>79</v>
      </c>
      <c r="AY98" s="133" t="s">
        <v>182</v>
      </c>
      <c r="BK98" s="142">
        <f>SUM(BK99:BK252)</f>
        <v>0</v>
      </c>
    </row>
    <row r="99" spans="1:65" s="2" customFormat="1" ht="34.2">
      <c r="A99" s="34"/>
      <c r="B99" s="145"/>
      <c r="C99" s="146" t="s">
        <v>79</v>
      </c>
      <c r="D99" s="146" t="s">
        <v>184</v>
      </c>
      <c r="E99" s="147" t="s">
        <v>1822</v>
      </c>
      <c r="F99" s="148" t="s">
        <v>1823</v>
      </c>
      <c r="G99" s="149" t="s">
        <v>113</v>
      </c>
      <c r="H99" s="150">
        <v>2.6</v>
      </c>
      <c r="I99" s="151"/>
      <c r="J99" s="152">
        <f>ROUND(I99*H99,2)</f>
        <v>0</v>
      </c>
      <c r="K99" s="148" t="s">
        <v>188</v>
      </c>
      <c r="L99" s="35"/>
      <c r="M99" s="153" t="s">
        <v>3</v>
      </c>
      <c r="N99" s="154" t="s">
        <v>43</v>
      </c>
      <c r="O99" s="55"/>
      <c r="P99" s="155">
        <f>O99*H99</f>
        <v>0</v>
      </c>
      <c r="Q99" s="155">
        <v>0</v>
      </c>
      <c r="R99" s="155">
        <f>Q99*H99</f>
        <v>0</v>
      </c>
      <c r="S99" s="155">
        <v>0.255</v>
      </c>
      <c r="T99" s="156">
        <f>S99*H99</f>
        <v>0.663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7" t="s">
        <v>189</v>
      </c>
      <c r="AT99" s="157" t="s">
        <v>184</v>
      </c>
      <c r="AU99" s="157" t="s">
        <v>81</v>
      </c>
      <c r="AY99" s="19" t="s">
        <v>182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79</v>
      </c>
      <c r="BK99" s="158">
        <f>ROUND(I99*H99,2)</f>
        <v>0</v>
      </c>
      <c r="BL99" s="19" t="s">
        <v>189</v>
      </c>
      <c r="BM99" s="157" t="s">
        <v>2469</v>
      </c>
    </row>
    <row r="100" spans="1:47" s="2" customFormat="1" ht="28.8">
      <c r="A100" s="34"/>
      <c r="B100" s="35"/>
      <c r="C100" s="34"/>
      <c r="D100" s="159" t="s">
        <v>120</v>
      </c>
      <c r="E100" s="34"/>
      <c r="F100" s="160" t="s">
        <v>1825</v>
      </c>
      <c r="G100" s="34"/>
      <c r="H100" s="34"/>
      <c r="I100" s="161"/>
      <c r="J100" s="34"/>
      <c r="K100" s="34"/>
      <c r="L100" s="35"/>
      <c r="M100" s="162"/>
      <c r="N100" s="163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120</v>
      </c>
      <c r="AU100" s="19" t="s">
        <v>81</v>
      </c>
    </row>
    <row r="101" spans="2:51" s="13" customFormat="1" ht="12">
      <c r="B101" s="164"/>
      <c r="D101" s="159" t="s">
        <v>191</v>
      </c>
      <c r="E101" s="165" t="s">
        <v>3</v>
      </c>
      <c r="F101" s="166" t="s">
        <v>1826</v>
      </c>
      <c r="H101" s="167">
        <v>2.6</v>
      </c>
      <c r="I101" s="168"/>
      <c r="L101" s="164"/>
      <c r="M101" s="169"/>
      <c r="N101" s="170"/>
      <c r="O101" s="170"/>
      <c r="P101" s="170"/>
      <c r="Q101" s="170"/>
      <c r="R101" s="170"/>
      <c r="S101" s="170"/>
      <c r="T101" s="171"/>
      <c r="AT101" s="165" t="s">
        <v>191</v>
      </c>
      <c r="AU101" s="165" t="s">
        <v>81</v>
      </c>
      <c r="AV101" s="13" t="s">
        <v>81</v>
      </c>
      <c r="AW101" s="13" t="s">
        <v>33</v>
      </c>
      <c r="AX101" s="13" t="s">
        <v>79</v>
      </c>
      <c r="AY101" s="165" t="s">
        <v>182</v>
      </c>
    </row>
    <row r="102" spans="1:65" s="2" customFormat="1" ht="34.2">
      <c r="A102" s="34"/>
      <c r="B102" s="145"/>
      <c r="C102" s="146" t="s">
        <v>81</v>
      </c>
      <c r="D102" s="146" t="s">
        <v>184</v>
      </c>
      <c r="E102" s="147" t="s">
        <v>2470</v>
      </c>
      <c r="F102" s="148" t="s">
        <v>2471</v>
      </c>
      <c r="G102" s="149" t="s">
        <v>113</v>
      </c>
      <c r="H102" s="150">
        <v>140.4</v>
      </c>
      <c r="I102" s="151"/>
      <c r="J102" s="152">
        <f>ROUND(I102*H102,2)</f>
        <v>0</v>
      </c>
      <c r="K102" s="148" t="s">
        <v>188</v>
      </c>
      <c r="L102" s="35"/>
      <c r="M102" s="153" t="s">
        <v>3</v>
      </c>
      <c r="N102" s="154" t="s">
        <v>43</v>
      </c>
      <c r="O102" s="55"/>
      <c r="P102" s="155">
        <f>O102*H102</f>
        <v>0</v>
      </c>
      <c r="Q102" s="155">
        <v>0</v>
      </c>
      <c r="R102" s="155">
        <f>Q102*H102</f>
        <v>0</v>
      </c>
      <c r="S102" s="155">
        <v>0.17</v>
      </c>
      <c r="T102" s="156">
        <f>S102*H102</f>
        <v>23.868000000000002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7" t="s">
        <v>189</v>
      </c>
      <c r="AT102" s="157" t="s">
        <v>184</v>
      </c>
      <c r="AU102" s="157" t="s">
        <v>81</v>
      </c>
      <c r="AY102" s="19" t="s">
        <v>182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79</v>
      </c>
      <c r="BK102" s="158">
        <f>ROUND(I102*H102,2)</f>
        <v>0</v>
      </c>
      <c r="BL102" s="19" t="s">
        <v>189</v>
      </c>
      <c r="BM102" s="157" t="s">
        <v>2472</v>
      </c>
    </row>
    <row r="103" spans="1:47" s="2" customFormat="1" ht="19.2">
      <c r="A103" s="34"/>
      <c r="B103" s="35"/>
      <c r="C103" s="34"/>
      <c r="D103" s="159" t="s">
        <v>120</v>
      </c>
      <c r="E103" s="34"/>
      <c r="F103" s="160" t="s">
        <v>2471</v>
      </c>
      <c r="G103" s="34"/>
      <c r="H103" s="34"/>
      <c r="I103" s="161"/>
      <c r="J103" s="34"/>
      <c r="K103" s="34"/>
      <c r="L103" s="35"/>
      <c r="M103" s="162"/>
      <c r="N103" s="163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120</v>
      </c>
      <c r="AU103" s="19" t="s">
        <v>81</v>
      </c>
    </row>
    <row r="104" spans="2:51" s="13" customFormat="1" ht="12">
      <c r="B104" s="164"/>
      <c r="D104" s="159" t="s">
        <v>191</v>
      </c>
      <c r="E104" s="165" t="s">
        <v>3</v>
      </c>
      <c r="F104" s="166" t="s">
        <v>1839</v>
      </c>
      <c r="H104" s="167">
        <v>140.4</v>
      </c>
      <c r="I104" s="168"/>
      <c r="L104" s="164"/>
      <c r="M104" s="169"/>
      <c r="N104" s="170"/>
      <c r="O104" s="170"/>
      <c r="P104" s="170"/>
      <c r="Q104" s="170"/>
      <c r="R104" s="170"/>
      <c r="S104" s="170"/>
      <c r="T104" s="171"/>
      <c r="AT104" s="165" t="s">
        <v>191</v>
      </c>
      <c r="AU104" s="165" t="s">
        <v>81</v>
      </c>
      <c r="AV104" s="13" t="s">
        <v>81</v>
      </c>
      <c r="AW104" s="13" t="s">
        <v>33</v>
      </c>
      <c r="AX104" s="13" t="s">
        <v>79</v>
      </c>
      <c r="AY104" s="165" t="s">
        <v>182</v>
      </c>
    </row>
    <row r="105" spans="1:65" s="2" customFormat="1" ht="34.2">
      <c r="A105" s="34"/>
      <c r="B105" s="145"/>
      <c r="C105" s="146" t="s">
        <v>197</v>
      </c>
      <c r="D105" s="146" t="s">
        <v>184</v>
      </c>
      <c r="E105" s="147" t="s">
        <v>1827</v>
      </c>
      <c r="F105" s="148" t="s">
        <v>1828</v>
      </c>
      <c r="G105" s="149" t="s">
        <v>113</v>
      </c>
      <c r="H105" s="150">
        <v>886.6</v>
      </c>
      <c r="I105" s="151"/>
      <c r="J105" s="152">
        <f>ROUND(I105*H105,2)</f>
        <v>0</v>
      </c>
      <c r="K105" s="148" t="s">
        <v>188</v>
      </c>
      <c r="L105" s="35"/>
      <c r="M105" s="153" t="s">
        <v>3</v>
      </c>
      <c r="N105" s="154" t="s">
        <v>43</v>
      </c>
      <c r="O105" s="55"/>
      <c r="P105" s="155">
        <f>O105*H105</f>
        <v>0</v>
      </c>
      <c r="Q105" s="155">
        <v>0</v>
      </c>
      <c r="R105" s="155">
        <f>Q105*H105</f>
        <v>0</v>
      </c>
      <c r="S105" s="155">
        <v>0.75</v>
      </c>
      <c r="T105" s="156">
        <f>S105*H105</f>
        <v>664.95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7" t="s">
        <v>189</v>
      </c>
      <c r="AT105" s="157" t="s">
        <v>184</v>
      </c>
      <c r="AU105" s="157" t="s">
        <v>81</v>
      </c>
      <c r="AY105" s="19" t="s">
        <v>182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79</v>
      </c>
      <c r="BK105" s="158">
        <f>ROUND(I105*H105,2)</f>
        <v>0</v>
      </c>
      <c r="BL105" s="19" t="s">
        <v>189</v>
      </c>
      <c r="BM105" s="157" t="s">
        <v>2473</v>
      </c>
    </row>
    <row r="106" spans="1:47" s="2" customFormat="1" ht="19.2">
      <c r="A106" s="34"/>
      <c r="B106" s="35"/>
      <c r="C106" s="34"/>
      <c r="D106" s="159" t="s">
        <v>120</v>
      </c>
      <c r="E106" s="34"/>
      <c r="F106" s="160" t="s">
        <v>1828</v>
      </c>
      <c r="G106" s="34"/>
      <c r="H106" s="34"/>
      <c r="I106" s="161"/>
      <c r="J106" s="34"/>
      <c r="K106" s="34"/>
      <c r="L106" s="35"/>
      <c r="M106" s="162"/>
      <c r="N106" s="163"/>
      <c r="O106" s="55"/>
      <c r="P106" s="55"/>
      <c r="Q106" s="55"/>
      <c r="R106" s="55"/>
      <c r="S106" s="55"/>
      <c r="T106" s="5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120</v>
      </c>
      <c r="AU106" s="19" t="s">
        <v>81</v>
      </c>
    </row>
    <row r="107" spans="2:51" s="13" customFormat="1" ht="12">
      <c r="B107" s="164"/>
      <c r="D107" s="159" t="s">
        <v>191</v>
      </c>
      <c r="E107" s="165" t="s">
        <v>3</v>
      </c>
      <c r="F107" s="166" t="s">
        <v>2474</v>
      </c>
      <c r="H107" s="167">
        <v>886.6</v>
      </c>
      <c r="I107" s="168"/>
      <c r="L107" s="164"/>
      <c r="M107" s="169"/>
      <c r="N107" s="170"/>
      <c r="O107" s="170"/>
      <c r="P107" s="170"/>
      <c r="Q107" s="170"/>
      <c r="R107" s="170"/>
      <c r="S107" s="170"/>
      <c r="T107" s="171"/>
      <c r="AT107" s="165" t="s">
        <v>191</v>
      </c>
      <c r="AU107" s="165" t="s">
        <v>81</v>
      </c>
      <c r="AV107" s="13" t="s">
        <v>81</v>
      </c>
      <c r="AW107" s="13" t="s">
        <v>33</v>
      </c>
      <c r="AX107" s="13" t="s">
        <v>79</v>
      </c>
      <c r="AY107" s="165" t="s">
        <v>182</v>
      </c>
    </row>
    <row r="108" spans="1:65" s="2" customFormat="1" ht="33" customHeight="1">
      <c r="A108" s="34"/>
      <c r="B108" s="145"/>
      <c r="C108" s="146" t="s">
        <v>189</v>
      </c>
      <c r="D108" s="146" t="s">
        <v>184</v>
      </c>
      <c r="E108" s="147" t="s">
        <v>1831</v>
      </c>
      <c r="F108" s="148" t="s">
        <v>1832</v>
      </c>
      <c r="G108" s="149" t="s">
        <v>113</v>
      </c>
      <c r="H108" s="150">
        <v>4184.45</v>
      </c>
      <c r="I108" s="151"/>
      <c r="J108" s="152">
        <f>ROUND(I108*H108,2)</f>
        <v>0</v>
      </c>
      <c r="K108" s="148" t="s">
        <v>188</v>
      </c>
      <c r="L108" s="35"/>
      <c r="M108" s="153" t="s">
        <v>3</v>
      </c>
      <c r="N108" s="154" t="s">
        <v>43</v>
      </c>
      <c r="O108" s="55"/>
      <c r="P108" s="155">
        <f>O108*H108</f>
        <v>0</v>
      </c>
      <c r="Q108" s="155">
        <v>0</v>
      </c>
      <c r="R108" s="155">
        <f>Q108*H108</f>
        <v>0</v>
      </c>
      <c r="S108" s="155">
        <v>0.22</v>
      </c>
      <c r="T108" s="156">
        <f>S108*H108</f>
        <v>920.579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7" t="s">
        <v>189</v>
      </c>
      <c r="AT108" s="157" t="s">
        <v>184</v>
      </c>
      <c r="AU108" s="157" t="s">
        <v>81</v>
      </c>
      <c r="AY108" s="19" t="s">
        <v>182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9" t="s">
        <v>79</v>
      </c>
      <c r="BK108" s="158">
        <f>ROUND(I108*H108,2)</f>
        <v>0</v>
      </c>
      <c r="BL108" s="19" t="s">
        <v>189</v>
      </c>
      <c r="BM108" s="157" t="s">
        <v>2475</v>
      </c>
    </row>
    <row r="109" spans="1:47" s="2" customFormat="1" ht="19.2">
      <c r="A109" s="34"/>
      <c r="B109" s="35"/>
      <c r="C109" s="34"/>
      <c r="D109" s="159" t="s">
        <v>120</v>
      </c>
      <c r="E109" s="34"/>
      <c r="F109" s="160" t="s">
        <v>1832</v>
      </c>
      <c r="G109" s="34"/>
      <c r="H109" s="34"/>
      <c r="I109" s="161"/>
      <c r="J109" s="34"/>
      <c r="K109" s="34"/>
      <c r="L109" s="35"/>
      <c r="M109" s="162"/>
      <c r="N109" s="163"/>
      <c r="O109" s="55"/>
      <c r="P109" s="55"/>
      <c r="Q109" s="55"/>
      <c r="R109" s="55"/>
      <c r="S109" s="55"/>
      <c r="T109" s="5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120</v>
      </c>
      <c r="AU109" s="19" t="s">
        <v>81</v>
      </c>
    </row>
    <row r="110" spans="2:51" s="13" customFormat="1" ht="12">
      <c r="B110" s="164"/>
      <c r="D110" s="159" t="s">
        <v>191</v>
      </c>
      <c r="E110" s="165" t="s">
        <v>3</v>
      </c>
      <c r="F110" s="166" t="s">
        <v>2476</v>
      </c>
      <c r="H110" s="167">
        <v>1227.6</v>
      </c>
      <c r="I110" s="168"/>
      <c r="L110" s="164"/>
      <c r="M110" s="169"/>
      <c r="N110" s="170"/>
      <c r="O110" s="170"/>
      <c r="P110" s="170"/>
      <c r="Q110" s="170"/>
      <c r="R110" s="170"/>
      <c r="S110" s="170"/>
      <c r="T110" s="171"/>
      <c r="AT110" s="165" t="s">
        <v>191</v>
      </c>
      <c r="AU110" s="165" t="s">
        <v>81</v>
      </c>
      <c r="AV110" s="13" t="s">
        <v>81</v>
      </c>
      <c r="AW110" s="13" t="s">
        <v>33</v>
      </c>
      <c r="AX110" s="13" t="s">
        <v>72</v>
      </c>
      <c r="AY110" s="165" t="s">
        <v>182</v>
      </c>
    </row>
    <row r="111" spans="2:51" s="13" customFormat="1" ht="12">
      <c r="B111" s="164"/>
      <c r="D111" s="159" t="s">
        <v>191</v>
      </c>
      <c r="E111" s="165" t="s">
        <v>3</v>
      </c>
      <c r="F111" s="166" t="s">
        <v>2474</v>
      </c>
      <c r="H111" s="167">
        <v>886.6</v>
      </c>
      <c r="I111" s="168"/>
      <c r="L111" s="164"/>
      <c r="M111" s="169"/>
      <c r="N111" s="170"/>
      <c r="O111" s="170"/>
      <c r="P111" s="170"/>
      <c r="Q111" s="170"/>
      <c r="R111" s="170"/>
      <c r="S111" s="170"/>
      <c r="T111" s="171"/>
      <c r="AT111" s="165" t="s">
        <v>191</v>
      </c>
      <c r="AU111" s="165" t="s">
        <v>81</v>
      </c>
      <c r="AV111" s="13" t="s">
        <v>81</v>
      </c>
      <c r="AW111" s="13" t="s">
        <v>33</v>
      </c>
      <c r="AX111" s="13" t="s">
        <v>72</v>
      </c>
      <c r="AY111" s="165" t="s">
        <v>182</v>
      </c>
    </row>
    <row r="112" spans="2:51" s="13" customFormat="1" ht="12">
      <c r="B112" s="164"/>
      <c r="D112" s="159" t="s">
        <v>191</v>
      </c>
      <c r="E112" s="165" t="s">
        <v>3</v>
      </c>
      <c r="F112" s="166" t="s">
        <v>2477</v>
      </c>
      <c r="H112" s="167">
        <v>2070.25</v>
      </c>
      <c r="I112" s="168"/>
      <c r="L112" s="164"/>
      <c r="M112" s="169"/>
      <c r="N112" s="170"/>
      <c r="O112" s="170"/>
      <c r="P112" s="170"/>
      <c r="Q112" s="170"/>
      <c r="R112" s="170"/>
      <c r="S112" s="170"/>
      <c r="T112" s="171"/>
      <c r="AT112" s="165" t="s">
        <v>191</v>
      </c>
      <c r="AU112" s="165" t="s">
        <v>81</v>
      </c>
      <c r="AV112" s="13" t="s">
        <v>81</v>
      </c>
      <c r="AW112" s="13" t="s">
        <v>33</v>
      </c>
      <c r="AX112" s="13" t="s">
        <v>72</v>
      </c>
      <c r="AY112" s="165" t="s">
        <v>182</v>
      </c>
    </row>
    <row r="113" spans="2:51" s="14" customFormat="1" ht="12">
      <c r="B113" s="172"/>
      <c r="D113" s="159" t="s">
        <v>191</v>
      </c>
      <c r="E113" s="173" t="s">
        <v>3</v>
      </c>
      <c r="F113" s="174" t="s">
        <v>211</v>
      </c>
      <c r="H113" s="175">
        <v>4184.45</v>
      </c>
      <c r="I113" s="176"/>
      <c r="L113" s="172"/>
      <c r="M113" s="177"/>
      <c r="N113" s="178"/>
      <c r="O113" s="178"/>
      <c r="P113" s="178"/>
      <c r="Q113" s="178"/>
      <c r="R113" s="178"/>
      <c r="S113" s="178"/>
      <c r="T113" s="179"/>
      <c r="AT113" s="173" t="s">
        <v>191</v>
      </c>
      <c r="AU113" s="173" t="s">
        <v>81</v>
      </c>
      <c r="AV113" s="14" t="s">
        <v>189</v>
      </c>
      <c r="AW113" s="14" t="s">
        <v>33</v>
      </c>
      <c r="AX113" s="14" t="s">
        <v>79</v>
      </c>
      <c r="AY113" s="173" t="s">
        <v>182</v>
      </c>
    </row>
    <row r="114" spans="1:65" s="2" customFormat="1" ht="34.2">
      <c r="A114" s="34"/>
      <c r="B114" s="145"/>
      <c r="C114" s="146" t="s">
        <v>206</v>
      </c>
      <c r="D114" s="146" t="s">
        <v>184</v>
      </c>
      <c r="E114" s="147" t="s">
        <v>1840</v>
      </c>
      <c r="F114" s="148" t="s">
        <v>1841</v>
      </c>
      <c r="G114" s="149" t="s">
        <v>113</v>
      </c>
      <c r="H114" s="150">
        <v>2.6</v>
      </c>
      <c r="I114" s="151"/>
      <c r="J114" s="152">
        <f>ROUND(I114*H114,2)</f>
        <v>0</v>
      </c>
      <c r="K114" s="148" t="s">
        <v>188</v>
      </c>
      <c r="L114" s="35"/>
      <c r="M114" s="153" t="s">
        <v>3</v>
      </c>
      <c r="N114" s="154" t="s">
        <v>43</v>
      </c>
      <c r="O114" s="55"/>
      <c r="P114" s="155">
        <f>O114*H114</f>
        <v>0</v>
      </c>
      <c r="Q114" s="155">
        <v>0</v>
      </c>
      <c r="R114" s="155">
        <f>Q114*H114</f>
        <v>0</v>
      </c>
      <c r="S114" s="155">
        <v>0.29</v>
      </c>
      <c r="T114" s="156">
        <f>S114*H114</f>
        <v>0.754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7" t="s">
        <v>189</v>
      </c>
      <c r="AT114" s="157" t="s">
        <v>184</v>
      </c>
      <c r="AU114" s="157" t="s">
        <v>81</v>
      </c>
      <c r="AY114" s="19" t="s">
        <v>182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79</v>
      </c>
      <c r="BK114" s="158">
        <f>ROUND(I114*H114,2)</f>
        <v>0</v>
      </c>
      <c r="BL114" s="19" t="s">
        <v>189</v>
      </c>
      <c r="BM114" s="157" t="s">
        <v>2478</v>
      </c>
    </row>
    <row r="115" spans="1:47" s="2" customFormat="1" ht="19.2">
      <c r="A115" s="34"/>
      <c r="B115" s="35"/>
      <c r="C115" s="34"/>
      <c r="D115" s="159" t="s">
        <v>120</v>
      </c>
      <c r="E115" s="34"/>
      <c r="F115" s="160" t="s">
        <v>1841</v>
      </c>
      <c r="G115" s="34"/>
      <c r="H115" s="34"/>
      <c r="I115" s="161"/>
      <c r="J115" s="34"/>
      <c r="K115" s="34"/>
      <c r="L115" s="35"/>
      <c r="M115" s="162"/>
      <c r="N115" s="163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120</v>
      </c>
      <c r="AU115" s="19" t="s">
        <v>81</v>
      </c>
    </row>
    <row r="116" spans="2:51" s="13" customFormat="1" ht="12">
      <c r="B116" s="164"/>
      <c r="D116" s="159" t="s">
        <v>191</v>
      </c>
      <c r="E116" s="165" t="s">
        <v>3</v>
      </c>
      <c r="F116" s="166" t="s">
        <v>1826</v>
      </c>
      <c r="H116" s="167">
        <v>2.6</v>
      </c>
      <c r="I116" s="168"/>
      <c r="L116" s="164"/>
      <c r="M116" s="169"/>
      <c r="N116" s="170"/>
      <c r="O116" s="170"/>
      <c r="P116" s="170"/>
      <c r="Q116" s="170"/>
      <c r="R116" s="170"/>
      <c r="S116" s="170"/>
      <c r="T116" s="171"/>
      <c r="AT116" s="165" t="s">
        <v>191</v>
      </c>
      <c r="AU116" s="165" t="s">
        <v>81</v>
      </c>
      <c r="AV116" s="13" t="s">
        <v>81</v>
      </c>
      <c r="AW116" s="13" t="s">
        <v>33</v>
      </c>
      <c r="AX116" s="13" t="s">
        <v>79</v>
      </c>
      <c r="AY116" s="165" t="s">
        <v>182</v>
      </c>
    </row>
    <row r="117" spans="1:65" s="2" customFormat="1" ht="34.2">
      <c r="A117" s="34"/>
      <c r="B117" s="145"/>
      <c r="C117" s="146" t="s">
        <v>213</v>
      </c>
      <c r="D117" s="146" t="s">
        <v>184</v>
      </c>
      <c r="E117" s="147" t="s">
        <v>1843</v>
      </c>
      <c r="F117" s="148" t="s">
        <v>1844</v>
      </c>
      <c r="G117" s="149" t="s">
        <v>113</v>
      </c>
      <c r="H117" s="150">
        <v>2070.25</v>
      </c>
      <c r="I117" s="151"/>
      <c r="J117" s="152">
        <f>ROUND(I117*H117,2)</f>
        <v>0</v>
      </c>
      <c r="K117" s="148" t="s">
        <v>188</v>
      </c>
      <c r="L117" s="35"/>
      <c r="M117" s="153" t="s">
        <v>3</v>
      </c>
      <c r="N117" s="154" t="s">
        <v>43</v>
      </c>
      <c r="O117" s="55"/>
      <c r="P117" s="155">
        <f>O117*H117</f>
        <v>0</v>
      </c>
      <c r="Q117" s="155">
        <v>0</v>
      </c>
      <c r="R117" s="155">
        <f>Q117*H117</f>
        <v>0</v>
      </c>
      <c r="S117" s="155">
        <v>0.58</v>
      </c>
      <c r="T117" s="156">
        <f>S117*H117</f>
        <v>1200.745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7" t="s">
        <v>189</v>
      </c>
      <c r="AT117" s="157" t="s">
        <v>184</v>
      </c>
      <c r="AU117" s="157" t="s">
        <v>81</v>
      </c>
      <c r="AY117" s="19" t="s">
        <v>182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79</v>
      </c>
      <c r="BK117" s="158">
        <f>ROUND(I117*H117,2)</f>
        <v>0</v>
      </c>
      <c r="BL117" s="19" t="s">
        <v>189</v>
      </c>
      <c r="BM117" s="157" t="s">
        <v>2479</v>
      </c>
    </row>
    <row r="118" spans="1:47" s="2" customFormat="1" ht="19.2">
      <c r="A118" s="34"/>
      <c r="B118" s="35"/>
      <c r="C118" s="34"/>
      <c r="D118" s="159" t="s">
        <v>120</v>
      </c>
      <c r="E118" s="34"/>
      <c r="F118" s="160" t="s">
        <v>1844</v>
      </c>
      <c r="G118" s="34"/>
      <c r="H118" s="34"/>
      <c r="I118" s="161"/>
      <c r="J118" s="34"/>
      <c r="K118" s="34"/>
      <c r="L118" s="35"/>
      <c r="M118" s="162"/>
      <c r="N118" s="163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120</v>
      </c>
      <c r="AU118" s="19" t="s">
        <v>81</v>
      </c>
    </row>
    <row r="119" spans="2:51" s="13" customFormat="1" ht="12">
      <c r="B119" s="164"/>
      <c r="D119" s="159" t="s">
        <v>191</v>
      </c>
      <c r="E119" s="165" t="s">
        <v>3</v>
      </c>
      <c r="F119" s="166" t="s">
        <v>2477</v>
      </c>
      <c r="H119" s="167">
        <v>2070.25</v>
      </c>
      <c r="I119" s="168"/>
      <c r="L119" s="164"/>
      <c r="M119" s="169"/>
      <c r="N119" s="170"/>
      <c r="O119" s="170"/>
      <c r="P119" s="170"/>
      <c r="Q119" s="170"/>
      <c r="R119" s="170"/>
      <c r="S119" s="170"/>
      <c r="T119" s="171"/>
      <c r="AT119" s="165" t="s">
        <v>191</v>
      </c>
      <c r="AU119" s="165" t="s">
        <v>81</v>
      </c>
      <c r="AV119" s="13" t="s">
        <v>81</v>
      </c>
      <c r="AW119" s="13" t="s">
        <v>33</v>
      </c>
      <c r="AX119" s="13" t="s">
        <v>79</v>
      </c>
      <c r="AY119" s="165" t="s">
        <v>182</v>
      </c>
    </row>
    <row r="120" spans="1:65" s="2" customFormat="1" ht="22.8">
      <c r="A120" s="34"/>
      <c r="B120" s="145"/>
      <c r="C120" s="146" t="s">
        <v>218</v>
      </c>
      <c r="D120" s="146" t="s">
        <v>184</v>
      </c>
      <c r="E120" s="147" t="s">
        <v>1846</v>
      </c>
      <c r="F120" s="148" t="s">
        <v>1847</v>
      </c>
      <c r="G120" s="149" t="s">
        <v>113</v>
      </c>
      <c r="H120" s="150">
        <v>5412.75</v>
      </c>
      <c r="I120" s="151"/>
      <c r="J120" s="152">
        <f>ROUND(I120*H120,2)</f>
        <v>0</v>
      </c>
      <c r="K120" s="148" t="s">
        <v>188</v>
      </c>
      <c r="L120" s="35"/>
      <c r="M120" s="153" t="s">
        <v>3</v>
      </c>
      <c r="N120" s="154" t="s">
        <v>43</v>
      </c>
      <c r="O120" s="55"/>
      <c r="P120" s="155">
        <f>O120*H120</f>
        <v>0</v>
      </c>
      <c r="Q120" s="155">
        <v>6E-05</v>
      </c>
      <c r="R120" s="155">
        <f>Q120*H120</f>
        <v>0.324765</v>
      </c>
      <c r="S120" s="155">
        <v>0.103</v>
      </c>
      <c r="T120" s="156">
        <f>S120*H120</f>
        <v>557.51325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7" t="s">
        <v>189</v>
      </c>
      <c r="AT120" s="157" t="s">
        <v>184</v>
      </c>
      <c r="AU120" s="157" t="s">
        <v>81</v>
      </c>
      <c r="AY120" s="19" t="s">
        <v>182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79</v>
      </c>
      <c r="BK120" s="158">
        <f>ROUND(I120*H120,2)</f>
        <v>0</v>
      </c>
      <c r="BL120" s="19" t="s">
        <v>189</v>
      </c>
      <c r="BM120" s="157" t="s">
        <v>2480</v>
      </c>
    </row>
    <row r="121" spans="1:47" s="2" customFormat="1" ht="19.2">
      <c r="A121" s="34"/>
      <c r="B121" s="35"/>
      <c r="C121" s="34"/>
      <c r="D121" s="159" t="s">
        <v>120</v>
      </c>
      <c r="E121" s="34"/>
      <c r="F121" s="160" t="s">
        <v>1847</v>
      </c>
      <c r="G121" s="34"/>
      <c r="H121" s="34"/>
      <c r="I121" s="161"/>
      <c r="J121" s="34"/>
      <c r="K121" s="34"/>
      <c r="L121" s="35"/>
      <c r="M121" s="162"/>
      <c r="N121" s="163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120</v>
      </c>
      <c r="AU121" s="19" t="s">
        <v>81</v>
      </c>
    </row>
    <row r="122" spans="2:51" s="13" customFormat="1" ht="12">
      <c r="B122" s="164"/>
      <c r="D122" s="159" t="s">
        <v>191</v>
      </c>
      <c r="E122" s="165" t="s">
        <v>3</v>
      </c>
      <c r="F122" s="166" t="s">
        <v>1849</v>
      </c>
      <c r="H122" s="167">
        <v>2387</v>
      </c>
      <c r="I122" s="168"/>
      <c r="L122" s="164"/>
      <c r="M122" s="169"/>
      <c r="N122" s="170"/>
      <c r="O122" s="170"/>
      <c r="P122" s="170"/>
      <c r="Q122" s="170"/>
      <c r="R122" s="170"/>
      <c r="S122" s="170"/>
      <c r="T122" s="171"/>
      <c r="AT122" s="165" t="s">
        <v>191</v>
      </c>
      <c r="AU122" s="165" t="s">
        <v>81</v>
      </c>
      <c r="AV122" s="13" t="s">
        <v>81</v>
      </c>
      <c r="AW122" s="13" t="s">
        <v>33</v>
      </c>
      <c r="AX122" s="13" t="s">
        <v>72</v>
      </c>
      <c r="AY122" s="165" t="s">
        <v>182</v>
      </c>
    </row>
    <row r="123" spans="2:51" s="13" customFormat="1" ht="12">
      <c r="B123" s="164"/>
      <c r="D123" s="159" t="s">
        <v>191</v>
      </c>
      <c r="E123" s="165" t="s">
        <v>3</v>
      </c>
      <c r="F123" s="166" t="s">
        <v>2481</v>
      </c>
      <c r="H123" s="167">
        <v>3025.75</v>
      </c>
      <c r="I123" s="168"/>
      <c r="L123" s="164"/>
      <c r="M123" s="169"/>
      <c r="N123" s="170"/>
      <c r="O123" s="170"/>
      <c r="P123" s="170"/>
      <c r="Q123" s="170"/>
      <c r="R123" s="170"/>
      <c r="S123" s="170"/>
      <c r="T123" s="171"/>
      <c r="AT123" s="165" t="s">
        <v>191</v>
      </c>
      <c r="AU123" s="165" t="s">
        <v>81</v>
      </c>
      <c r="AV123" s="13" t="s">
        <v>81</v>
      </c>
      <c r="AW123" s="13" t="s">
        <v>33</v>
      </c>
      <c r="AX123" s="13" t="s">
        <v>72</v>
      </c>
      <c r="AY123" s="165" t="s">
        <v>182</v>
      </c>
    </row>
    <row r="124" spans="2:51" s="14" customFormat="1" ht="12">
      <c r="B124" s="172"/>
      <c r="D124" s="159" t="s">
        <v>191</v>
      </c>
      <c r="E124" s="173" t="s">
        <v>3</v>
      </c>
      <c r="F124" s="174" t="s">
        <v>211</v>
      </c>
      <c r="H124" s="175">
        <v>5412.75</v>
      </c>
      <c r="I124" s="176"/>
      <c r="L124" s="172"/>
      <c r="M124" s="177"/>
      <c r="N124" s="178"/>
      <c r="O124" s="178"/>
      <c r="P124" s="178"/>
      <c r="Q124" s="178"/>
      <c r="R124" s="178"/>
      <c r="S124" s="178"/>
      <c r="T124" s="179"/>
      <c r="AT124" s="173" t="s">
        <v>191</v>
      </c>
      <c r="AU124" s="173" t="s">
        <v>81</v>
      </c>
      <c r="AV124" s="14" t="s">
        <v>189</v>
      </c>
      <c r="AW124" s="14" t="s">
        <v>33</v>
      </c>
      <c r="AX124" s="14" t="s">
        <v>79</v>
      </c>
      <c r="AY124" s="173" t="s">
        <v>182</v>
      </c>
    </row>
    <row r="125" spans="1:65" s="2" customFormat="1" ht="16.5" customHeight="1">
      <c r="A125" s="34"/>
      <c r="B125" s="145"/>
      <c r="C125" s="146" t="s">
        <v>223</v>
      </c>
      <c r="D125" s="146" t="s">
        <v>184</v>
      </c>
      <c r="E125" s="147" t="s">
        <v>185</v>
      </c>
      <c r="F125" s="148" t="s">
        <v>186</v>
      </c>
      <c r="G125" s="149" t="s">
        <v>187</v>
      </c>
      <c r="H125" s="150">
        <v>2880</v>
      </c>
      <c r="I125" s="151"/>
      <c r="J125" s="152">
        <f>ROUND(I125*H125,2)</f>
        <v>0</v>
      </c>
      <c r="K125" s="148" t="s">
        <v>188</v>
      </c>
      <c r="L125" s="35"/>
      <c r="M125" s="153" t="s">
        <v>3</v>
      </c>
      <c r="N125" s="154" t="s">
        <v>43</v>
      </c>
      <c r="O125" s="55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7" t="s">
        <v>189</v>
      </c>
      <c r="AT125" s="157" t="s">
        <v>184</v>
      </c>
      <c r="AU125" s="157" t="s">
        <v>81</v>
      </c>
      <c r="AY125" s="19" t="s">
        <v>182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79</v>
      </c>
      <c r="BK125" s="158">
        <f>ROUND(I125*H125,2)</f>
        <v>0</v>
      </c>
      <c r="BL125" s="19" t="s">
        <v>189</v>
      </c>
      <c r="BM125" s="157" t="s">
        <v>2482</v>
      </c>
    </row>
    <row r="126" spans="1:47" s="2" customFormat="1" ht="12">
      <c r="A126" s="34"/>
      <c r="B126" s="35"/>
      <c r="C126" s="34"/>
      <c r="D126" s="159" t="s">
        <v>120</v>
      </c>
      <c r="E126" s="34"/>
      <c r="F126" s="160" t="s">
        <v>186</v>
      </c>
      <c r="G126" s="34"/>
      <c r="H126" s="34"/>
      <c r="I126" s="161"/>
      <c r="J126" s="34"/>
      <c r="K126" s="34"/>
      <c r="L126" s="35"/>
      <c r="M126" s="162"/>
      <c r="N126" s="163"/>
      <c r="O126" s="55"/>
      <c r="P126" s="55"/>
      <c r="Q126" s="55"/>
      <c r="R126" s="55"/>
      <c r="S126" s="55"/>
      <c r="T126" s="56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9" t="s">
        <v>120</v>
      </c>
      <c r="AU126" s="19" t="s">
        <v>81</v>
      </c>
    </row>
    <row r="127" spans="2:51" s="13" customFormat="1" ht="12">
      <c r="B127" s="164"/>
      <c r="D127" s="159" t="s">
        <v>191</v>
      </c>
      <c r="E127" s="165" t="s">
        <v>3</v>
      </c>
      <c r="F127" s="166" t="s">
        <v>2483</v>
      </c>
      <c r="H127" s="167">
        <v>2880</v>
      </c>
      <c r="I127" s="168"/>
      <c r="L127" s="164"/>
      <c r="M127" s="169"/>
      <c r="N127" s="170"/>
      <c r="O127" s="170"/>
      <c r="P127" s="170"/>
      <c r="Q127" s="170"/>
      <c r="R127" s="170"/>
      <c r="S127" s="170"/>
      <c r="T127" s="171"/>
      <c r="AT127" s="165" t="s">
        <v>191</v>
      </c>
      <c r="AU127" s="165" t="s">
        <v>81</v>
      </c>
      <c r="AV127" s="13" t="s">
        <v>81</v>
      </c>
      <c r="AW127" s="13" t="s">
        <v>33</v>
      </c>
      <c r="AX127" s="13" t="s">
        <v>79</v>
      </c>
      <c r="AY127" s="165" t="s">
        <v>182</v>
      </c>
    </row>
    <row r="128" spans="1:65" s="2" customFormat="1" ht="22.8">
      <c r="A128" s="34"/>
      <c r="B128" s="145"/>
      <c r="C128" s="146" t="s">
        <v>227</v>
      </c>
      <c r="D128" s="146" t="s">
        <v>184</v>
      </c>
      <c r="E128" s="147" t="s">
        <v>193</v>
      </c>
      <c r="F128" s="148" t="s">
        <v>194</v>
      </c>
      <c r="G128" s="149" t="s">
        <v>195</v>
      </c>
      <c r="H128" s="150">
        <v>120</v>
      </c>
      <c r="I128" s="151"/>
      <c r="J128" s="152">
        <f>ROUND(I128*H128,2)</f>
        <v>0</v>
      </c>
      <c r="K128" s="148" t="s">
        <v>188</v>
      </c>
      <c r="L128" s="35"/>
      <c r="M128" s="153" t="s">
        <v>3</v>
      </c>
      <c r="N128" s="154" t="s">
        <v>43</v>
      </c>
      <c r="O128" s="55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7" t="s">
        <v>189</v>
      </c>
      <c r="AT128" s="157" t="s">
        <v>184</v>
      </c>
      <c r="AU128" s="157" t="s">
        <v>81</v>
      </c>
      <c r="AY128" s="19" t="s">
        <v>182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79</v>
      </c>
      <c r="BK128" s="158">
        <f>ROUND(I128*H128,2)</f>
        <v>0</v>
      </c>
      <c r="BL128" s="19" t="s">
        <v>189</v>
      </c>
      <c r="BM128" s="157" t="s">
        <v>2484</v>
      </c>
    </row>
    <row r="129" spans="1:47" s="2" customFormat="1" ht="12">
      <c r="A129" s="34"/>
      <c r="B129" s="35"/>
      <c r="C129" s="34"/>
      <c r="D129" s="159" t="s">
        <v>120</v>
      </c>
      <c r="E129" s="34"/>
      <c r="F129" s="160" t="s">
        <v>194</v>
      </c>
      <c r="G129" s="34"/>
      <c r="H129" s="34"/>
      <c r="I129" s="161"/>
      <c r="J129" s="34"/>
      <c r="K129" s="34"/>
      <c r="L129" s="35"/>
      <c r="M129" s="162"/>
      <c r="N129" s="163"/>
      <c r="O129" s="55"/>
      <c r="P129" s="55"/>
      <c r="Q129" s="55"/>
      <c r="R129" s="55"/>
      <c r="S129" s="55"/>
      <c r="T129" s="5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9" t="s">
        <v>120</v>
      </c>
      <c r="AU129" s="19" t="s">
        <v>81</v>
      </c>
    </row>
    <row r="130" spans="1:65" s="2" customFormat="1" ht="34.2">
      <c r="A130" s="34"/>
      <c r="B130" s="145"/>
      <c r="C130" s="146" t="s">
        <v>231</v>
      </c>
      <c r="D130" s="146" t="s">
        <v>184</v>
      </c>
      <c r="E130" s="147" t="s">
        <v>1854</v>
      </c>
      <c r="F130" s="148" t="s">
        <v>1855</v>
      </c>
      <c r="G130" s="149" t="s">
        <v>117</v>
      </c>
      <c r="H130" s="150">
        <v>63.7</v>
      </c>
      <c r="I130" s="151"/>
      <c r="J130" s="152">
        <f>ROUND(I130*H130,2)</f>
        <v>0</v>
      </c>
      <c r="K130" s="148" t="s">
        <v>188</v>
      </c>
      <c r="L130" s="35"/>
      <c r="M130" s="153" t="s">
        <v>3</v>
      </c>
      <c r="N130" s="154" t="s">
        <v>43</v>
      </c>
      <c r="O130" s="55"/>
      <c r="P130" s="155">
        <f>O130*H130</f>
        <v>0</v>
      </c>
      <c r="Q130" s="155">
        <v>0.0369</v>
      </c>
      <c r="R130" s="155">
        <f>Q130*H130</f>
        <v>2.3505300000000005</v>
      </c>
      <c r="S130" s="155">
        <v>0</v>
      </c>
      <c r="T130" s="15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7" t="s">
        <v>189</v>
      </c>
      <c r="AT130" s="157" t="s">
        <v>184</v>
      </c>
      <c r="AU130" s="157" t="s">
        <v>81</v>
      </c>
      <c r="AY130" s="19" t="s">
        <v>182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79</v>
      </c>
      <c r="BK130" s="158">
        <f>ROUND(I130*H130,2)</f>
        <v>0</v>
      </c>
      <c r="BL130" s="19" t="s">
        <v>189</v>
      </c>
      <c r="BM130" s="157" t="s">
        <v>2485</v>
      </c>
    </row>
    <row r="131" spans="1:47" s="2" customFormat="1" ht="28.8">
      <c r="A131" s="34"/>
      <c r="B131" s="35"/>
      <c r="C131" s="34"/>
      <c r="D131" s="159" t="s">
        <v>120</v>
      </c>
      <c r="E131" s="34"/>
      <c r="F131" s="160" t="s">
        <v>1857</v>
      </c>
      <c r="G131" s="34"/>
      <c r="H131" s="34"/>
      <c r="I131" s="161"/>
      <c r="J131" s="34"/>
      <c r="K131" s="34"/>
      <c r="L131" s="35"/>
      <c r="M131" s="162"/>
      <c r="N131" s="163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120</v>
      </c>
      <c r="AU131" s="19" t="s">
        <v>81</v>
      </c>
    </row>
    <row r="132" spans="2:51" s="13" customFormat="1" ht="12">
      <c r="B132" s="164"/>
      <c r="D132" s="159" t="s">
        <v>191</v>
      </c>
      <c r="E132" s="165" t="s">
        <v>3</v>
      </c>
      <c r="F132" s="166" t="s">
        <v>2486</v>
      </c>
      <c r="H132" s="167">
        <v>63.7</v>
      </c>
      <c r="I132" s="168"/>
      <c r="L132" s="164"/>
      <c r="M132" s="169"/>
      <c r="N132" s="170"/>
      <c r="O132" s="170"/>
      <c r="P132" s="170"/>
      <c r="Q132" s="170"/>
      <c r="R132" s="170"/>
      <c r="S132" s="170"/>
      <c r="T132" s="171"/>
      <c r="AT132" s="165" t="s">
        <v>191</v>
      </c>
      <c r="AU132" s="165" t="s">
        <v>81</v>
      </c>
      <c r="AV132" s="13" t="s">
        <v>81</v>
      </c>
      <c r="AW132" s="13" t="s">
        <v>33</v>
      </c>
      <c r="AX132" s="13" t="s">
        <v>79</v>
      </c>
      <c r="AY132" s="165" t="s">
        <v>182</v>
      </c>
    </row>
    <row r="133" spans="1:65" s="2" customFormat="1" ht="34.2">
      <c r="A133" s="34"/>
      <c r="B133" s="145"/>
      <c r="C133" s="146" t="s">
        <v>236</v>
      </c>
      <c r="D133" s="146" t="s">
        <v>184</v>
      </c>
      <c r="E133" s="147" t="s">
        <v>1863</v>
      </c>
      <c r="F133" s="148" t="s">
        <v>1855</v>
      </c>
      <c r="G133" s="149" t="s">
        <v>117</v>
      </c>
      <c r="H133" s="150">
        <v>10.4</v>
      </c>
      <c r="I133" s="151"/>
      <c r="J133" s="152">
        <f>ROUND(I133*H133,2)</f>
        <v>0</v>
      </c>
      <c r="K133" s="148" t="s">
        <v>188</v>
      </c>
      <c r="L133" s="35"/>
      <c r="M133" s="153" t="s">
        <v>3</v>
      </c>
      <c r="N133" s="154" t="s">
        <v>43</v>
      </c>
      <c r="O133" s="55"/>
      <c r="P133" s="155">
        <f>O133*H133</f>
        <v>0</v>
      </c>
      <c r="Q133" s="155">
        <v>0.0369</v>
      </c>
      <c r="R133" s="155">
        <f>Q133*H133</f>
        <v>0.38376000000000005</v>
      </c>
      <c r="S133" s="155">
        <v>0</v>
      </c>
      <c r="T133" s="15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7" t="s">
        <v>189</v>
      </c>
      <c r="AT133" s="157" t="s">
        <v>184</v>
      </c>
      <c r="AU133" s="157" t="s">
        <v>81</v>
      </c>
      <c r="AY133" s="19" t="s">
        <v>182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9" t="s">
        <v>79</v>
      </c>
      <c r="BK133" s="158">
        <f>ROUND(I133*H133,2)</f>
        <v>0</v>
      </c>
      <c r="BL133" s="19" t="s">
        <v>189</v>
      </c>
      <c r="BM133" s="157" t="s">
        <v>2487</v>
      </c>
    </row>
    <row r="134" spans="1:47" s="2" customFormat="1" ht="28.8">
      <c r="A134" s="34"/>
      <c r="B134" s="35"/>
      <c r="C134" s="34"/>
      <c r="D134" s="159" t="s">
        <v>120</v>
      </c>
      <c r="E134" s="34"/>
      <c r="F134" s="160" t="s">
        <v>1865</v>
      </c>
      <c r="G134" s="34"/>
      <c r="H134" s="34"/>
      <c r="I134" s="161"/>
      <c r="J134" s="34"/>
      <c r="K134" s="34"/>
      <c r="L134" s="35"/>
      <c r="M134" s="162"/>
      <c r="N134" s="163"/>
      <c r="O134" s="55"/>
      <c r="P134" s="55"/>
      <c r="Q134" s="55"/>
      <c r="R134" s="55"/>
      <c r="S134" s="55"/>
      <c r="T134" s="5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9" t="s">
        <v>120</v>
      </c>
      <c r="AU134" s="19" t="s">
        <v>81</v>
      </c>
    </row>
    <row r="135" spans="2:51" s="13" customFormat="1" ht="12">
      <c r="B135" s="164"/>
      <c r="D135" s="159" t="s">
        <v>191</v>
      </c>
      <c r="E135" s="165" t="s">
        <v>3</v>
      </c>
      <c r="F135" s="166" t="s">
        <v>2488</v>
      </c>
      <c r="H135" s="167">
        <v>10.4</v>
      </c>
      <c r="I135" s="168"/>
      <c r="L135" s="164"/>
      <c r="M135" s="169"/>
      <c r="N135" s="170"/>
      <c r="O135" s="170"/>
      <c r="P135" s="170"/>
      <c r="Q135" s="170"/>
      <c r="R135" s="170"/>
      <c r="S135" s="170"/>
      <c r="T135" s="171"/>
      <c r="AT135" s="165" t="s">
        <v>191</v>
      </c>
      <c r="AU135" s="165" t="s">
        <v>81</v>
      </c>
      <c r="AV135" s="13" t="s">
        <v>81</v>
      </c>
      <c r="AW135" s="13" t="s">
        <v>33</v>
      </c>
      <c r="AX135" s="13" t="s">
        <v>79</v>
      </c>
      <c r="AY135" s="165" t="s">
        <v>182</v>
      </c>
    </row>
    <row r="136" spans="1:65" s="2" customFormat="1" ht="34.2">
      <c r="A136" s="34"/>
      <c r="B136" s="145"/>
      <c r="C136" s="146" t="s">
        <v>241</v>
      </c>
      <c r="D136" s="146" t="s">
        <v>184</v>
      </c>
      <c r="E136" s="147" t="s">
        <v>1867</v>
      </c>
      <c r="F136" s="148" t="s">
        <v>1855</v>
      </c>
      <c r="G136" s="149" t="s">
        <v>117</v>
      </c>
      <c r="H136" s="150">
        <v>32.5</v>
      </c>
      <c r="I136" s="151"/>
      <c r="J136" s="152">
        <f>ROUND(I136*H136,2)</f>
        <v>0</v>
      </c>
      <c r="K136" s="148" t="s">
        <v>188</v>
      </c>
      <c r="L136" s="35"/>
      <c r="M136" s="153" t="s">
        <v>3</v>
      </c>
      <c r="N136" s="154" t="s">
        <v>43</v>
      </c>
      <c r="O136" s="55"/>
      <c r="P136" s="155">
        <f>O136*H136</f>
        <v>0</v>
      </c>
      <c r="Q136" s="155">
        <v>0.06053</v>
      </c>
      <c r="R136" s="155">
        <f>Q136*H136</f>
        <v>1.967225</v>
      </c>
      <c r="S136" s="155">
        <v>0</v>
      </c>
      <c r="T136" s="15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7" t="s">
        <v>189</v>
      </c>
      <c r="AT136" s="157" t="s">
        <v>184</v>
      </c>
      <c r="AU136" s="157" t="s">
        <v>81</v>
      </c>
      <c r="AY136" s="19" t="s">
        <v>182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79</v>
      </c>
      <c r="BK136" s="158">
        <f>ROUND(I136*H136,2)</f>
        <v>0</v>
      </c>
      <c r="BL136" s="19" t="s">
        <v>189</v>
      </c>
      <c r="BM136" s="157" t="s">
        <v>2489</v>
      </c>
    </row>
    <row r="137" spans="1:47" s="2" customFormat="1" ht="28.8">
      <c r="A137" s="34"/>
      <c r="B137" s="35"/>
      <c r="C137" s="34"/>
      <c r="D137" s="159" t="s">
        <v>120</v>
      </c>
      <c r="E137" s="34"/>
      <c r="F137" s="160" t="s">
        <v>1869</v>
      </c>
      <c r="G137" s="34"/>
      <c r="H137" s="34"/>
      <c r="I137" s="161"/>
      <c r="J137" s="34"/>
      <c r="K137" s="34"/>
      <c r="L137" s="35"/>
      <c r="M137" s="162"/>
      <c r="N137" s="163"/>
      <c r="O137" s="55"/>
      <c r="P137" s="55"/>
      <c r="Q137" s="55"/>
      <c r="R137" s="55"/>
      <c r="S137" s="55"/>
      <c r="T137" s="5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120</v>
      </c>
      <c r="AU137" s="19" t="s">
        <v>81</v>
      </c>
    </row>
    <row r="138" spans="2:51" s="13" customFormat="1" ht="12">
      <c r="B138" s="164"/>
      <c r="D138" s="159" t="s">
        <v>191</v>
      </c>
      <c r="E138" s="165" t="s">
        <v>3</v>
      </c>
      <c r="F138" s="166" t="s">
        <v>2490</v>
      </c>
      <c r="H138" s="167">
        <v>32.5</v>
      </c>
      <c r="I138" s="168"/>
      <c r="L138" s="164"/>
      <c r="M138" s="169"/>
      <c r="N138" s="170"/>
      <c r="O138" s="170"/>
      <c r="P138" s="170"/>
      <c r="Q138" s="170"/>
      <c r="R138" s="170"/>
      <c r="S138" s="170"/>
      <c r="T138" s="171"/>
      <c r="AT138" s="165" t="s">
        <v>191</v>
      </c>
      <c r="AU138" s="165" t="s">
        <v>81</v>
      </c>
      <c r="AV138" s="13" t="s">
        <v>81</v>
      </c>
      <c r="AW138" s="13" t="s">
        <v>33</v>
      </c>
      <c r="AX138" s="13" t="s">
        <v>79</v>
      </c>
      <c r="AY138" s="165" t="s">
        <v>182</v>
      </c>
    </row>
    <row r="139" spans="1:65" s="2" customFormat="1" ht="22.8">
      <c r="A139" s="34"/>
      <c r="B139" s="145"/>
      <c r="C139" s="146" t="s">
        <v>246</v>
      </c>
      <c r="D139" s="146" t="s">
        <v>184</v>
      </c>
      <c r="E139" s="147" t="s">
        <v>198</v>
      </c>
      <c r="F139" s="148" t="s">
        <v>199</v>
      </c>
      <c r="G139" s="149" t="s">
        <v>122</v>
      </c>
      <c r="H139" s="150">
        <v>32.825</v>
      </c>
      <c r="I139" s="151"/>
      <c r="J139" s="152">
        <f>ROUND(I139*H139,2)</f>
        <v>0</v>
      </c>
      <c r="K139" s="148" t="s">
        <v>188</v>
      </c>
      <c r="L139" s="35"/>
      <c r="M139" s="153" t="s">
        <v>3</v>
      </c>
      <c r="N139" s="154" t="s">
        <v>43</v>
      </c>
      <c r="O139" s="55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7" t="s">
        <v>189</v>
      </c>
      <c r="AT139" s="157" t="s">
        <v>184</v>
      </c>
      <c r="AU139" s="157" t="s">
        <v>81</v>
      </c>
      <c r="AY139" s="19" t="s">
        <v>182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79</v>
      </c>
      <c r="BK139" s="158">
        <f>ROUND(I139*H139,2)</f>
        <v>0</v>
      </c>
      <c r="BL139" s="19" t="s">
        <v>189</v>
      </c>
      <c r="BM139" s="157" t="s">
        <v>2491</v>
      </c>
    </row>
    <row r="140" spans="1:47" s="2" customFormat="1" ht="19.2">
      <c r="A140" s="34"/>
      <c r="B140" s="35"/>
      <c r="C140" s="34"/>
      <c r="D140" s="159" t="s">
        <v>120</v>
      </c>
      <c r="E140" s="34"/>
      <c r="F140" s="160" t="s">
        <v>199</v>
      </c>
      <c r="G140" s="34"/>
      <c r="H140" s="34"/>
      <c r="I140" s="161"/>
      <c r="J140" s="34"/>
      <c r="K140" s="34"/>
      <c r="L140" s="35"/>
      <c r="M140" s="162"/>
      <c r="N140" s="163"/>
      <c r="O140" s="55"/>
      <c r="P140" s="55"/>
      <c r="Q140" s="55"/>
      <c r="R140" s="55"/>
      <c r="S140" s="55"/>
      <c r="T140" s="56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120</v>
      </c>
      <c r="AU140" s="19" t="s">
        <v>81</v>
      </c>
    </row>
    <row r="141" spans="2:51" s="13" customFormat="1" ht="12">
      <c r="B141" s="164"/>
      <c r="D141" s="159" t="s">
        <v>191</v>
      </c>
      <c r="E141" s="165" t="s">
        <v>3</v>
      </c>
      <c r="F141" s="166" t="s">
        <v>1872</v>
      </c>
      <c r="H141" s="167">
        <v>32.825</v>
      </c>
      <c r="I141" s="168"/>
      <c r="L141" s="164"/>
      <c r="M141" s="169"/>
      <c r="N141" s="170"/>
      <c r="O141" s="170"/>
      <c r="P141" s="170"/>
      <c r="Q141" s="170"/>
      <c r="R141" s="170"/>
      <c r="S141" s="170"/>
      <c r="T141" s="171"/>
      <c r="AT141" s="165" t="s">
        <v>191</v>
      </c>
      <c r="AU141" s="165" t="s">
        <v>81</v>
      </c>
      <c r="AV141" s="13" t="s">
        <v>81</v>
      </c>
      <c r="AW141" s="13" t="s">
        <v>33</v>
      </c>
      <c r="AX141" s="13" t="s">
        <v>79</v>
      </c>
      <c r="AY141" s="165" t="s">
        <v>182</v>
      </c>
    </row>
    <row r="142" spans="1:65" s="2" customFormat="1" ht="22.8">
      <c r="A142" s="34"/>
      <c r="B142" s="145"/>
      <c r="C142" s="146" t="s">
        <v>251</v>
      </c>
      <c r="D142" s="146" t="s">
        <v>184</v>
      </c>
      <c r="E142" s="147" t="s">
        <v>1873</v>
      </c>
      <c r="F142" s="148" t="s">
        <v>1874</v>
      </c>
      <c r="G142" s="149" t="s">
        <v>122</v>
      </c>
      <c r="H142" s="150">
        <v>159.9</v>
      </c>
      <c r="I142" s="151"/>
      <c r="J142" s="152">
        <f>ROUND(I142*H142,2)</f>
        <v>0</v>
      </c>
      <c r="K142" s="148" t="s">
        <v>188</v>
      </c>
      <c r="L142" s="35"/>
      <c r="M142" s="153" t="s">
        <v>3</v>
      </c>
      <c r="N142" s="154" t="s">
        <v>43</v>
      </c>
      <c r="O142" s="55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7" t="s">
        <v>189</v>
      </c>
      <c r="AT142" s="157" t="s">
        <v>184</v>
      </c>
      <c r="AU142" s="157" t="s">
        <v>81</v>
      </c>
      <c r="AY142" s="19" t="s">
        <v>182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79</v>
      </c>
      <c r="BK142" s="158">
        <f>ROUND(I142*H142,2)</f>
        <v>0</v>
      </c>
      <c r="BL142" s="19" t="s">
        <v>189</v>
      </c>
      <c r="BM142" s="157" t="s">
        <v>2492</v>
      </c>
    </row>
    <row r="143" spans="1:47" s="2" customFormat="1" ht="19.2">
      <c r="A143" s="34"/>
      <c r="B143" s="35"/>
      <c r="C143" s="34"/>
      <c r="D143" s="159" t="s">
        <v>120</v>
      </c>
      <c r="E143" s="34"/>
      <c r="F143" s="160" t="s">
        <v>1874</v>
      </c>
      <c r="G143" s="34"/>
      <c r="H143" s="34"/>
      <c r="I143" s="161"/>
      <c r="J143" s="34"/>
      <c r="K143" s="34"/>
      <c r="L143" s="35"/>
      <c r="M143" s="162"/>
      <c r="N143" s="163"/>
      <c r="O143" s="55"/>
      <c r="P143" s="55"/>
      <c r="Q143" s="55"/>
      <c r="R143" s="55"/>
      <c r="S143" s="55"/>
      <c r="T143" s="56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9" t="s">
        <v>120</v>
      </c>
      <c r="AU143" s="19" t="s">
        <v>81</v>
      </c>
    </row>
    <row r="144" spans="2:51" s="13" customFormat="1" ht="12">
      <c r="B144" s="164"/>
      <c r="D144" s="159" t="s">
        <v>191</v>
      </c>
      <c r="E144" s="165" t="s">
        <v>3</v>
      </c>
      <c r="F144" s="166" t="s">
        <v>2493</v>
      </c>
      <c r="H144" s="167">
        <v>159.9</v>
      </c>
      <c r="I144" s="168"/>
      <c r="L144" s="164"/>
      <c r="M144" s="169"/>
      <c r="N144" s="170"/>
      <c r="O144" s="170"/>
      <c r="P144" s="170"/>
      <c r="Q144" s="170"/>
      <c r="R144" s="170"/>
      <c r="S144" s="170"/>
      <c r="T144" s="171"/>
      <c r="AT144" s="165" t="s">
        <v>191</v>
      </c>
      <c r="AU144" s="165" t="s">
        <v>81</v>
      </c>
      <c r="AV144" s="13" t="s">
        <v>81</v>
      </c>
      <c r="AW144" s="13" t="s">
        <v>33</v>
      </c>
      <c r="AX144" s="13" t="s">
        <v>79</v>
      </c>
      <c r="AY144" s="165" t="s">
        <v>182</v>
      </c>
    </row>
    <row r="145" spans="1:65" s="2" customFormat="1" ht="22.8">
      <c r="A145" s="34"/>
      <c r="B145" s="145"/>
      <c r="C145" s="146" t="s">
        <v>9</v>
      </c>
      <c r="D145" s="146" t="s">
        <v>184</v>
      </c>
      <c r="E145" s="147" t="s">
        <v>2494</v>
      </c>
      <c r="F145" s="148" t="s">
        <v>2495</v>
      </c>
      <c r="G145" s="149" t="s">
        <v>122</v>
      </c>
      <c r="H145" s="150">
        <v>2272.979</v>
      </c>
      <c r="I145" s="151"/>
      <c r="J145" s="152">
        <f>ROUND(I145*H145,2)</f>
        <v>0</v>
      </c>
      <c r="K145" s="148" t="s">
        <v>188</v>
      </c>
      <c r="L145" s="35"/>
      <c r="M145" s="153" t="s">
        <v>3</v>
      </c>
      <c r="N145" s="154" t="s">
        <v>43</v>
      </c>
      <c r="O145" s="55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7" t="s">
        <v>189</v>
      </c>
      <c r="AT145" s="157" t="s">
        <v>184</v>
      </c>
      <c r="AU145" s="157" t="s">
        <v>81</v>
      </c>
      <c r="AY145" s="19" t="s">
        <v>182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9" t="s">
        <v>79</v>
      </c>
      <c r="BK145" s="158">
        <f>ROUND(I145*H145,2)</f>
        <v>0</v>
      </c>
      <c r="BL145" s="19" t="s">
        <v>189</v>
      </c>
      <c r="BM145" s="157" t="s">
        <v>2496</v>
      </c>
    </row>
    <row r="146" spans="1:47" s="2" customFormat="1" ht="19.2">
      <c r="A146" s="34"/>
      <c r="B146" s="35"/>
      <c r="C146" s="34"/>
      <c r="D146" s="159" t="s">
        <v>120</v>
      </c>
      <c r="E146" s="34"/>
      <c r="F146" s="160" t="s">
        <v>2495</v>
      </c>
      <c r="G146" s="34"/>
      <c r="H146" s="34"/>
      <c r="I146" s="161"/>
      <c r="J146" s="34"/>
      <c r="K146" s="34"/>
      <c r="L146" s="35"/>
      <c r="M146" s="162"/>
      <c r="N146" s="163"/>
      <c r="O146" s="55"/>
      <c r="P146" s="55"/>
      <c r="Q146" s="55"/>
      <c r="R146" s="55"/>
      <c r="S146" s="55"/>
      <c r="T146" s="5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120</v>
      </c>
      <c r="AU146" s="19" t="s">
        <v>81</v>
      </c>
    </row>
    <row r="147" spans="2:51" s="13" customFormat="1" ht="12">
      <c r="B147" s="164"/>
      <c r="D147" s="159" t="s">
        <v>191</v>
      </c>
      <c r="E147" s="165" t="s">
        <v>3</v>
      </c>
      <c r="F147" s="166" t="s">
        <v>205</v>
      </c>
      <c r="H147" s="167">
        <v>2272.979</v>
      </c>
      <c r="I147" s="168"/>
      <c r="L147" s="164"/>
      <c r="M147" s="169"/>
      <c r="N147" s="170"/>
      <c r="O147" s="170"/>
      <c r="P147" s="170"/>
      <c r="Q147" s="170"/>
      <c r="R147" s="170"/>
      <c r="S147" s="170"/>
      <c r="T147" s="171"/>
      <c r="AT147" s="165" t="s">
        <v>191</v>
      </c>
      <c r="AU147" s="165" t="s">
        <v>81</v>
      </c>
      <c r="AV147" s="13" t="s">
        <v>81</v>
      </c>
      <c r="AW147" s="13" t="s">
        <v>33</v>
      </c>
      <c r="AX147" s="13" t="s">
        <v>79</v>
      </c>
      <c r="AY147" s="165" t="s">
        <v>182</v>
      </c>
    </row>
    <row r="148" spans="1:65" s="2" customFormat="1" ht="22.8">
      <c r="A148" s="34"/>
      <c r="B148" s="145"/>
      <c r="C148" s="146" t="s">
        <v>261</v>
      </c>
      <c r="D148" s="146" t="s">
        <v>184</v>
      </c>
      <c r="E148" s="147" t="s">
        <v>2497</v>
      </c>
      <c r="F148" s="148" t="s">
        <v>2498</v>
      </c>
      <c r="G148" s="149" t="s">
        <v>122</v>
      </c>
      <c r="H148" s="150">
        <v>4545.959</v>
      </c>
      <c r="I148" s="151"/>
      <c r="J148" s="152">
        <f>ROUND(I148*H148,2)</f>
        <v>0</v>
      </c>
      <c r="K148" s="148" t="s">
        <v>188</v>
      </c>
      <c r="L148" s="35"/>
      <c r="M148" s="153" t="s">
        <v>3</v>
      </c>
      <c r="N148" s="154" t="s">
        <v>43</v>
      </c>
      <c r="O148" s="55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7" t="s">
        <v>189</v>
      </c>
      <c r="AT148" s="157" t="s">
        <v>184</v>
      </c>
      <c r="AU148" s="157" t="s">
        <v>81</v>
      </c>
      <c r="AY148" s="19" t="s">
        <v>182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79</v>
      </c>
      <c r="BK148" s="158">
        <f>ROUND(I148*H148,2)</f>
        <v>0</v>
      </c>
      <c r="BL148" s="19" t="s">
        <v>189</v>
      </c>
      <c r="BM148" s="157" t="s">
        <v>2499</v>
      </c>
    </row>
    <row r="149" spans="1:47" s="2" customFormat="1" ht="19.2">
      <c r="A149" s="34"/>
      <c r="B149" s="35"/>
      <c r="C149" s="34"/>
      <c r="D149" s="159" t="s">
        <v>120</v>
      </c>
      <c r="E149" s="34"/>
      <c r="F149" s="160" t="s">
        <v>2498</v>
      </c>
      <c r="G149" s="34"/>
      <c r="H149" s="34"/>
      <c r="I149" s="161"/>
      <c r="J149" s="34"/>
      <c r="K149" s="34"/>
      <c r="L149" s="35"/>
      <c r="M149" s="162"/>
      <c r="N149" s="163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120</v>
      </c>
      <c r="AU149" s="19" t="s">
        <v>81</v>
      </c>
    </row>
    <row r="150" spans="2:51" s="15" customFormat="1" ht="12">
      <c r="B150" s="190"/>
      <c r="D150" s="159" t="s">
        <v>191</v>
      </c>
      <c r="E150" s="191" t="s">
        <v>3</v>
      </c>
      <c r="F150" s="192" t="s">
        <v>1781</v>
      </c>
      <c r="H150" s="191" t="s">
        <v>3</v>
      </c>
      <c r="I150" s="193"/>
      <c r="L150" s="190"/>
      <c r="M150" s="194"/>
      <c r="N150" s="195"/>
      <c r="O150" s="195"/>
      <c r="P150" s="195"/>
      <c r="Q150" s="195"/>
      <c r="R150" s="195"/>
      <c r="S150" s="195"/>
      <c r="T150" s="196"/>
      <c r="AT150" s="191" t="s">
        <v>191</v>
      </c>
      <c r="AU150" s="191" t="s">
        <v>81</v>
      </c>
      <c r="AV150" s="15" t="s">
        <v>79</v>
      </c>
      <c r="AW150" s="15" t="s">
        <v>33</v>
      </c>
      <c r="AX150" s="15" t="s">
        <v>72</v>
      </c>
      <c r="AY150" s="191" t="s">
        <v>182</v>
      </c>
    </row>
    <row r="151" spans="2:51" s="13" customFormat="1" ht="12">
      <c r="B151" s="164"/>
      <c r="D151" s="159" t="s">
        <v>191</v>
      </c>
      <c r="E151" s="165" t="s">
        <v>3</v>
      </c>
      <c r="F151" s="166" t="s">
        <v>2500</v>
      </c>
      <c r="H151" s="167">
        <v>470</v>
      </c>
      <c r="I151" s="168"/>
      <c r="L151" s="164"/>
      <c r="M151" s="169"/>
      <c r="N151" s="170"/>
      <c r="O151" s="170"/>
      <c r="P151" s="170"/>
      <c r="Q151" s="170"/>
      <c r="R151" s="170"/>
      <c r="S151" s="170"/>
      <c r="T151" s="171"/>
      <c r="AT151" s="165" t="s">
        <v>191</v>
      </c>
      <c r="AU151" s="165" t="s">
        <v>81</v>
      </c>
      <c r="AV151" s="13" t="s">
        <v>81</v>
      </c>
      <c r="AW151" s="13" t="s">
        <v>33</v>
      </c>
      <c r="AX151" s="13" t="s">
        <v>72</v>
      </c>
      <c r="AY151" s="165" t="s">
        <v>182</v>
      </c>
    </row>
    <row r="152" spans="2:51" s="13" customFormat="1" ht="12">
      <c r="B152" s="164"/>
      <c r="D152" s="159" t="s">
        <v>191</v>
      </c>
      <c r="E152" s="165" t="s">
        <v>3</v>
      </c>
      <c r="F152" s="166" t="s">
        <v>2501</v>
      </c>
      <c r="H152" s="167">
        <v>7181.98</v>
      </c>
      <c r="I152" s="168"/>
      <c r="L152" s="164"/>
      <c r="M152" s="169"/>
      <c r="N152" s="170"/>
      <c r="O152" s="170"/>
      <c r="P152" s="170"/>
      <c r="Q152" s="170"/>
      <c r="R152" s="170"/>
      <c r="S152" s="170"/>
      <c r="T152" s="171"/>
      <c r="AT152" s="165" t="s">
        <v>191</v>
      </c>
      <c r="AU152" s="165" t="s">
        <v>81</v>
      </c>
      <c r="AV152" s="13" t="s">
        <v>81</v>
      </c>
      <c r="AW152" s="13" t="s">
        <v>33</v>
      </c>
      <c r="AX152" s="13" t="s">
        <v>72</v>
      </c>
      <c r="AY152" s="165" t="s">
        <v>182</v>
      </c>
    </row>
    <row r="153" spans="2:51" s="13" customFormat="1" ht="12">
      <c r="B153" s="164"/>
      <c r="D153" s="159" t="s">
        <v>191</v>
      </c>
      <c r="E153" s="165" t="s">
        <v>3</v>
      </c>
      <c r="F153" s="166" t="s">
        <v>2502</v>
      </c>
      <c r="H153" s="167">
        <v>920.304</v>
      </c>
      <c r="I153" s="168"/>
      <c r="L153" s="164"/>
      <c r="M153" s="169"/>
      <c r="N153" s="170"/>
      <c r="O153" s="170"/>
      <c r="P153" s="170"/>
      <c r="Q153" s="170"/>
      <c r="R153" s="170"/>
      <c r="S153" s="170"/>
      <c r="T153" s="171"/>
      <c r="AT153" s="165" t="s">
        <v>191</v>
      </c>
      <c r="AU153" s="165" t="s">
        <v>81</v>
      </c>
      <c r="AV153" s="13" t="s">
        <v>81</v>
      </c>
      <c r="AW153" s="13" t="s">
        <v>33</v>
      </c>
      <c r="AX153" s="13" t="s">
        <v>72</v>
      </c>
      <c r="AY153" s="165" t="s">
        <v>182</v>
      </c>
    </row>
    <row r="154" spans="2:51" s="15" customFormat="1" ht="12">
      <c r="B154" s="190"/>
      <c r="D154" s="159" t="s">
        <v>191</v>
      </c>
      <c r="E154" s="191" t="s">
        <v>3</v>
      </c>
      <c r="F154" s="192" t="s">
        <v>1888</v>
      </c>
      <c r="H154" s="191" t="s">
        <v>3</v>
      </c>
      <c r="I154" s="193"/>
      <c r="L154" s="190"/>
      <c r="M154" s="194"/>
      <c r="N154" s="195"/>
      <c r="O154" s="195"/>
      <c r="P154" s="195"/>
      <c r="Q154" s="195"/>
      <c r="R154" s="195"/>
      <c r="S154" s="195"/>
      <c r="T154" s="196"/>
      <c r="AT154" s="191" t="s">
        <v>191</v>
      </c>
      <c r="AU154" s="191" t="s">
        <v>81</v>
      </c>
      <c r="AV154" s="15" t="s">
        <v>79</v>
      </c>
      <c r="AW154" s="15" t="s">
        <v>33</v>
      </c>
      <c r="AX154" s="15" t="s">
        <v>72</v>
      </c>
      <c r="AY154" s="191" t="s">
        <v>182</v>
      </c>
    </row>
    <row r="155" spans="2:51" s="13" customFormat="1" ht="12">
      <c r="B155" s="164"/>
      <c r="D155" s="159" t="s">
        <v>191</v>
      </c>
      <c r="E155" s="165" t="s">
        <v>3</v>
      </c>
      <c r="F155" s="166" t="s">
        <v>2503</v>
      </c>
      <c r="H155" s="167">
        <v>545.1</v>
      </c>
      <c r="I155" s="168"/>
      <c r="L155" s="164"/>
      <c r="M155" s="169"/>
      <c r="N155" s="170"/>
      <c r="O155" s="170"/>
      <c r="P155" s="170"/>
      <c r="Q155" s="170"/>
      <c r="R155" s="170"/>
      <c r="S155" s="170"/>
      <c r="T155" s="171"/>
      <c r="AT155" s="165" t="s">
        <v>191</v>
      </c>
      <c r="AU155" s="165" t="s">
        <v>81</v>
      </c>
      <c r="AV155" s="13" t="s">
        <v>81</v>
      </c>
      <c r="AW155" s="13" t="s">
        <v>33</v>
      </c>
      <c r="AX155" s="13" t="s">
        <v>72</v>
      </c>
      <c r="AY155" s="165" t="s">
        <v>182</v>
      </c>
    </row>
    <row r="156" spans="2:51" s="15" customFormat="1" ht="12">
      <c r="B156" s="190"/>
      <c r="D156" s="159" t="s">
        <v>191</v>
      </c>
      <c r="E156" s="191" t="s">
        <v>3</v>
      </c>
      <c r="F156" s="192" t="s">
        <v>1890</v>
      </c>
      <c r="H156" s="191" t="s">
        <v>3</v>
      </c>
      <c r="I156" s="193"/>
      <c r="L156" s="190"/>
      <c r="M156" s="194"/>
      <c r="N156" s="195"/>
      <c r="O156" s="195"/>
      <c r="P156" s="195"/>
      <c r="Q156" s="195"/>
      <c r="R156" s="195"/>
      <c r="S156" s="195"/>
      <c r="T156" s="196"/>
      <c r="AT156" s="191" t="s">
        <v>191</v>
      </c>
      <c r="AU156" s="191" t="s">
        <v>81</v>
      </c>
      <c r="AV156" s="15" t="s">
        <v>79</v>
      </c>
      <c r="AW156" s="15" t="s">
        <v>33</v>
      </c>
      <c r="AX156" s="15" t="s">
        <v>72</v>
      </c>
      <c r="AY156" s="191" t="s">
        <v>182</v>
      </c>
    </row>
    <row r="157" spans="2:51" s="13" customFormat="1" ht="12">
      <c r="B157" s="164"/>
      <c r="D157" s="159" t="s">
        <v>191</v>
      </c>
      <c r="E157" s="165" t="s">
        <v>3</v>
      </c>
      <c r="F157" s="166" t="s">
        <v>2504</v>
      </c>
      <c r="H157" s="167">
        <v>-540.826</v>
      </c>
      <c r="I157" s="168"/>
      <c r="L157" s="164"/>
      <c r="M157" s="169"/>
      <c r="N157" s="170"/>
      <c r="O157" s="170"/>
      <c r="P157" s="170"/>
      <c r="Q157" s="170"/>
      <c r="R157" s="170"/>
      <c r="S157" s="170"/>
      <c r="T157" s="171"/>
      <c r="AT157" s="165" t="s">
        <v>191</v>
      </c>
      <c r="AU157" s="165" t="s">
        <v>81</v>
      </c>
      <c r="AV157" s="13" t="s">
        <v>81</v>
      </c>
      <c r="AW157" s="13" t="s">
        <v>33</v>
      </c>
      <c r="AX157" s="13" t="s">
        <v>72</v>
      </c>
      <c r="AY157" s="165" t="s">
        <v>182</v>
      </c>
    </row>
    <row r="158" spans="2:51" s="13" customFormat="1" ht="12">
      <c r="B158" s="164"/>
      <c r="D158" s="159" t="s">
        <v>191</v>
      </c>
      <c r="E158" s="165" t="s">
        <v>3</v>
      </c>
      <c r="F158" s="166" t="s">
        <v>2505</v>
      </c>
      <c r="H158" s="167">
        <v>-952.315</v>
      </c>
      <c r="I158" s="168"/>
      <c r="L158" s="164"/>
      <c r="M158" s="169"/>
      <c r="N158" s="170"/>
      <c r="O158" s="170"/>
      <c r="P158" s="170"/>
      <c r="Q158" s="170"/>
      <c r="R158" s="170"/>
      <c r="S158" s="170"/>
      <c r="T158" s="171"/>
      <c r="AT158" s="165" t="s">
        <v>191</v>
      </c>
      <c r="AU158" s="165" t="s">
        <v>81</v>
      </c>
      <c r="AV158" s="13" t="s">
        <v>81</v>
      </c>
      <c r="AW158" s="13" t="s">
        <v>33</v>
      </c>
      <c r="AX158" s="13" t="s">
        <v>72</v>
      </c>
      <c r="AY158" s="165" t="s">
        <v>182</v>
      </c>
    </row>
    <row r="159" spans="2:51" s="13" customFormat="1" ht="12">
      <c r="B159" s="164"/>
      <c r="D159" s="159" t="s">
        <v>191</v>
      </c>
      <c r="E159" s="165" t="s">
        <v>3</v>
      </c>
      <c r="F159" s="166" t="s">
        <v>1893</v>
      </c>
      <c r="H159" s="167">
        <v>-14.04</v>
      </c>
      <c r="I159" s="168"/>
      <c r="L159" s="164"/>
      <c r="M159" s="169"/>
      <c r="N159" s="170"/>
      <c r="O159" s="170"/>
      <c r="P159" s="170"/>
      <c r="Q159" s="170"/>
      <c r="R159" s="170"/>
      <c r="S159" s="170"/>
      <c r="T159" s="171"/>
      <c r="AT159" s="165" t="s">
        <v>191</v>
      </c>
      <c r="AU159" s="165" t="s">
        <v>81</v>
      </c>
      <c r="AV159" s="13" t="s">
        <v>81</v>
      </c>
      <c r="AW159" s="13" t="s">
        <v>33</v>
      </c>
      <c r="AX159" s="13" t="s">
        <v>72</v>
      </c>
      <c r="AY159" s="165" t="s">
        <v>182</v>
      </c>
    </row>
    <row r="160" spans="2:51" s="13" customFormat="1" ht="12">
      <c r="B160" s="164"/>
      <c r="D160" s="159" t="s">
        <v>191</v>
      </c>
      <c r="E160" s="165" t="s">
        <v>3</v>
      </c>
      <c r="F160" s="166" t="s">
        <v>2506</v>
      </c>
      <c r="H160" s="167">
        <v>-0.78</v>
      </c>
      <c r="I160" s="168"/>
      <c r="L160" s="164"/>
      <c r="M160" s="169"/>
      <c r="N160" s="170"/>
      <c r="O160" s="170"/>
      <c r="P160" s="170"/>
      <c r="Q160" s="170"/>
      <c r="R160" s="170"/>
      <c r="S160" s="170"/>
      <c r="T160" s="171"/>
      <c r="AT160" s="165" t="s">
        <v>191</v>
      </c>
      <c r="AU160" s="165" t="s">
        <v>81</v>
      </c>
      <c r="AV160" s="13" t="s">
        <v>81</v>
      </c>
      <c r="AW160" s="13" t="s">
        <v>33</v>
      </c>
      <c r="AX160" s="13" t="s">
        <v>72</v>
      </c>
      <c r="AY160" s="165" t="s">
        <v>182</v>
      </c>
    </row>
    <row r="161" spans="2:51" s="13" customFormat="1" ht="12">
      <c r="B161" s="164"/>
      <c r="D161" s="159" t="s">
        <v>191</v>
      </c>
      <c r="E161" s="165" t="s">
        <v>3</v>
      </c>
      <c r="F161" s="166" t="s">
        <v>1895</v>
      </c>
      <c r="H161" s="167">
        <v>-32.825</v>
      </c>
      <c r="I161" s="168"/>
      <c r="L161" s="164"/>
      <c r="M161" s="169"/>
      <c r="N161" s="170"/>
      <c r="O161" s="170"/>
      <c r="P161" s="170"/>
      <c r="Q161" s="170"/>
      <c r="R161" s="170"/>
      <c r="S161" s="170"/>
      <c r="T161" s="171"/>
      <c r="AT161" s="165" t="s">
        <v>191</v>
      </c>
      <c r="AU161" s="165" t="s">
        <v>81</v>
      </c>
      <c r="AV161" s="13" t="s">
        <v>81</v>
      </c>
      <c r="AW161" s="13" t="s">
        <v>33</v>
      </c>
      <c r="AX161" s="13" t="s">
        <v>72</v>
      </c>
      <c r="AY161" s="165" t="s">
        <v>182</v>
      </c>
    </row>
    <row r="162" spans="2:51" s="14" customFormat="1" ht="12">
      <c r="B162" s="172"/>
      <c r="D162" s="159" t="s">
        <v>191</v>
      </c>
      <c r="E162" s="173" t="s">
        <v>49</v>
      </c>
      <c r="F162" s="174" t="s">
        <v>211</v>
      </c>
      <c r="H162" s="175">
        <v>7576.598000000001</v>
      </c>
      <c r="I162" s="176"/>
      <c r="L162" s="172"/>
      <c r="M162" s="177"/>
      <c r="N162" s="178"/>
      <c r="O162" s="178"/>
      <c r="P162" s="178"/>
      <c r="Q162" s="178"/>
      <c r="R162" s="178"/>
      <c r="S162" s="178"/>
      <c r="T162" s="179"/>
      <c r="AT162" s="173" t="s">
        <v>191</v>
      </c>
      <c r="AU162" s="173" t="s">
        <v>81</v>
      </c>
      <c r="AV162" s="14" t="s">
        <v>189</v>
      </c>
      <c r="AW162" s="14" t="s">
        <v>33</v>
      </c>
      <c r="AX162" s="14" t="s">
        <v>72</v>
      </c>
      <c r="AY162" s="173" t="s">
        <v>182</v>
      </c>
    </row>
    <row r="163" spans="2:51" s="13" customFormat="1" ht="12">
      <c r="B163" s="164"/>
      <c r="D163" s="159" t="s">
        <v>191</v>
      </c>
      <c r="E163" s="165" t="s">
        <v>3</v>
      </c>
      <c r="F163" s="166" t="s">
        <v>212</v>
      </c>
      <c r="H163" s="167">
        <v>4545.959</v>
      </c>
      <c r="I163" s="168"/>
      <c r="L163" s="164"/>
      <c r="M163" s="169"/>
      <c r="N163" s="170"/>
      <c r="O163" s="170"/>
      <c r="P163" s="170"/>
      <c r="Q163" s="170"/>
      <c r="R163" s="170"/>
      <c r="S163" s="170"/>
      <c r="T163" s="171"/>
      <c r="AT163" s="165" t="s">
        <v>191</v>
      </c>
      <c r="AU163" s="165" t="s">
        <v>81</v>
      </c>
      <c r="AV163" s="13" t="s">
        <v>81</v>
      </c>
      <c r="AW163" s="13" t="s">
        <v>33</v>
      </c>
      <c r="AX163" s="13" t="s">
        <v>79</v>
      </c>
      <c r="AY163" s="165" t="s">
        <v>182</v>
      </c>
    </row>
    <row r="164" spans="1:65" s="2" customFormat="1" ht="22.8">
      <c r="A164" s="34"/>
      <c r="B164" s="145"/>
      <c r="C164" s="146" t="s">
        <v>266</v>
      </c>
      <c r="D164" s="146" t="s">
        <v>184</v>
      </c>
      <c r="E164" s="147" t="s">
        <v>1298</v>
      </c>
      <c r="F164" s="148" t="s">
        <v>1299</v>
      </c>
      <c r="G164" s="149" t="s">
        <v>122</v>
      </c>
      <c r="H164" s="150">
        <v>4545.959</v>
      </c>
      <c r="I164" s="151"/>
      <c r="J164" s="152">
        <f>ROUND(I164*H164,2)</f>
        <v>0</v>
      </c>
      <c r="K164" s="148" t="s">
        <v>188</v>
      </c>
      <c r="L164" s="35"/>
      <c r="M164" s="153" t="s">
        <v>3</v>
      </c>
      <c r="N164" s="154" t="s">
        <v>43</v>
      </c>
      <c r="O164" s="55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7" t="s">
        <v>189</v>
      </c>
      <c r="AT164" s="157" t="s">
        <v>184</v>
      </c>
      <c r="AU164" s="157" t="s">
        <v>81</v>
      </c>
      <c r="AY164" s="19" t="s">
        <v>182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9" t="s">
        <v>79</v>
      </c>
      <c r="BK164" s="158">
        <f>ROUND(I164*H164,2)</f>
        <v>0</v>
      </c>
      <c r="BL164" s="19" t="s">
        <v>189</v>
      </c>
      <c r="BM164" s="157" t="s">
        <v>2507</v>
      </c>
    </row>
    <row r="165" spans="1:47" s="2" customFormat="1" ht="19.2">
      <c r="A165" s="34"/>
      <c r="B165" s="35"/>
      <c r="C165" s="34"/>
      <c r="D165" s="159" t="s">
        <v>120</v>
      </c>
      <c r="E165" s="34"/>
      <c r="F165" s="160" t="s">
        <v>1299</v>
      </c>
      <c r="G165" s="34"/>
      <c r="H165" s="34"/>
      <c r="I165" s="161"/>
      <c r="J165" s="34"/>
      <c r="K165" s="34"/>
      <c r="L165" s="35"/>
      <c r="M165" s="162"/>
      <c r="N165" s="163"/>
      <c r="O165" s="55"/>
      <c r="P165" s="55"/>
      <c r="Q165" s="55"/>
      <c r="R165" s="55"/>
      <c r="S165" s="55"/>
      <c r="T165" s="56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9" t="s">
        <v>120</v>
      </c>
      <c r="AU165" s="19" t="s">
        <v>81</v>
      </c>
    </row>
    <row r="166" spans="1:65" s="2" customFormat="1" ht="22.8">
      <c r="A166" s="34"/>
      <c r="B166" s="145"/>
      <c r="C166" s="146" t="s">
        <v>270</v>
      </c>
      <c r="D166" s="146" t="s">
        <v>184</v>
      </c>
      <c r="E166" s="147" t="s">
        <v>1301</v>
      </c>
      <c r="F166" s="148" t="s">
        <v>1302</v>
      </c>
      <c r="G166" s="149" t="s">
        <v>122</v>
      </c>
      <c r="H166" s="150">
        <v>757.66</v>
      </c>
      <c r="I166" s="151"/>
      <c r="J166" s="152">
        <f>ROUND(I166*H166,2)</f>
        <v>0</v>
      </c>
      <c r="K166" s="148" t="s">
        <v>188</v>
      </c>
      <c r="L166" s="35"/>
      <c r="M166" s="153" t="s">
        <v>3</v>
      </c>
      <c r="N166" s="154" t="s">
        <v>43</v>
      </c>
      <c r="O166" s="55"/>
      <c r="P166" s="155">
        <f>O166*H166</f>
        <v>0</v>
      </c>
      <c r="Q166" s="155">
        <v>0.0103</v>
      </c>
      <c r="R166" s="155">
        <f>Q166*H166</f>
        <v>7.803897999999999</v>
      </c>
      <c r="S166" s="155">
        <v>0</v>
      </c>
      <c r="T166" s="15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7" t="s">
        <v>189</v>
      </c>
      <c r="AT166" s="157" t="s">
        <v>184</v>
      </c>
      <c r="AU166" s="157" t="s">
        <v>81</v>
      </c>
      <c r="AY166" s="19" t="s">
        <v>182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9" t="s">
        <v>79</v>
      </c>
      <c r="BK166" s="158">
        <f>ROUND(I166*H166,2)</f>
        <v>0</v>
      </c>
      <c r="BL166" s="19" t="s">
        <v>189</v>
      </c>
      <c r="BM166" s="157" t="s">
        <v>2508</v>
      </c>
    </row>
    <row r="167" spans="1:47" s="2" customFormat="1" ht="19.2">
      <c r="A167" s="34"/>
      <c r="B167" s="35"/>
      <c r="C167" s="34"/>
      <c r="D167" s="159" t="s">
        <v>120</v>
      </c>
      <c r="E167" s="34"/>
      <c r="F167" s="160" t="s">
        <v>1302</v>
      </c>
      <c r="G167" s="34"/>
      <c r="H167" s="34"/>
      <c r="I167" s="161"/>
      <c r="J167" s="34"/>
      <c r="K167" s="34"/>
      <c r="L167" s="35"/>
      <c r="M167" s="162"/>
      <c r="N167" s="163"/>
      <c r="O167" s="55"/>
      <c r="P167" s="55"/>
      <c r="Q167" s="55"/>
      <c r="R167" s="55"/>
      <c r="S167" s="55"/>
      <c r="T167" s="56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9" t="s">
        <v>120</v>
      </c>
      <c r="AU167" s="19" t="s">
        <v>81</v>
      </c>
    </row>
    <row r="168" spans="2:51" s="13" customFormat="1" ht="12">
      <c r="B168" s="164"/>
      <c r="D168" s="159" t="s">
        <v>191</v>
      </c>
      <c r="E168" s="165" t="s">
        <v>3</v>
      </c>
      <c r="F168" s="166" t="s">
        <v>217</v>
      </c>
      <c r="H168" s="167">
        <v>757.66</v>
      </c>
      <c r="I168" s="168"/>
      <c r="L168" s="164"/>
      <c r="M168" s="169"/>
      <c r="N168" s="170"/>
      <c r="O168" s="170"/>
      <c r="P168" s="170"/>
      <c r="Q168" s="170"/>
      <c r="R168" s="170"/>
      <c r="S168" s="170"/>
      <c r="T168" s="171"/>
      <c r="AT168" s="165" t="s">
        <v>191</v>
      </c>
      <c r="AU168" s="165" t="s">
        <v>81</v>
      </c>
      <c r="AV168" s="13" t="s">
        <v>81</v>
      </c>
      <c r="AW168" s="13" t="s">
        <v>33</v>
      </c>
      <c r="AX168" s="13" t="s">
        <v>79</v>
      </c>
      <c r="AY168" s="165" t="s">
        <v>182</v>
      </c>
    </row>
    <row r="169" spans="1:65" s="2" customFormat="1" ht="22.8">
      <c r="A169" s="34"/>
      <c r="B169" s="145"/>
      <c r="C169" s="146" t="s">
        <v>277</v>
      </c>
      <c r="D169" s="146" t="s">
        <v>184</v>
      </c>
      <c r="E169" s="147" t="s">
        <v>2509</v>
      </c>
      <c r="F169" s="148" t="s">
        <v>2510</v>
      </c>
      <c r="G169" s="149" t="s">
        <v>117</v>
      </c>
      <c r="H169" s="150">
        <v>16</v>
      </c>
      <c r="I169" s="151"/>
      <c r="J169" s="152">
        <f>ROUND(I169*H169,2)</f>
        <v>0</v>
      </c>
      <c r="K169" s="148" t="s">
        <v>188</v>
      </c>
      <c r="L169" s="35"/>
      <c r="M169" s="153" t="s">
        <v>3</v>
      </c>
      <c r="N169" s="154" t="s">
        <v>43</v>
      </c>
      <c r="O169" s="55"/>
      <c r="P169" s="155">
        <f>O169*H169</f>
        <v>0</v>
      </c>
      <c r="Q169" s="155">
        <v>0.0036</v>
      </c>
      <c r="R169" s="155">
        <f>Q169*H169</f>
        <v>0.0576</v>
      </c>
      <c r="S169" s="155">
        <v>0</v>
      </c>
      <c r="T169" s="15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7" t="s">
        <v>189</v>
      </c>
      <c r="AT169" s="157" t="s">
        <v>184</v>
      </c>
      <c r="AU169" s="157" t="s">
        <v>81</v>
      </c>
      <c r="AY169" s="19" t="s">
        <v>182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9" t="s">
        <v>79</v>
      </c>
      <c r="BK169" s="158">
        <f>ROUND(I169*H169,2)</f>
        <v>0</v>
      </c>
      <c r="BL169" s="19" t="s">
        <v>189</v>
      </c>
      <c r="BM169" s="157" t="s">
        <v>2511</v>
      </c>
    </row>
    <row r="170" spans="1:47" s="2" customFormat="1" ht="19.2">
      <c r="A170" s="34"/>
      <c r="B170" s="35"/>
      <c r="C170" s="34"/>
      <c r="D170" s="159" t="s">
        <v>120</v>
      </c>
      <c r="E170" s="34"/>
      <c r="F170" s="160" t="s">
        <v>2510</v>
      </c>
      <c r="G170" s="34"/>
      <c r="H170" s="34"/>
      <c r="I170" s="161"/>
      <c r="J170" s="34"/>
      <c r="K170" s="34"/>
      <c r="L170" s="35"/>
      <c r="M170" s="162"/>
      <c r="N170" s="163"/>
      <c r="O170" s="55"/>
      <c r="P170" s="55"/>
      <c r="Q170" s="55"/>
      <c r="R170" s="55"/>
      <c r="S170" s="55"/>
      <c r="T170" s="56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9" t="s">
        <v>120</v>
      </c>
      <c r="AU170" s="19" t="s">
        <v>81</v>
      </c>
    </row>
    <row r="171" spans="2:51" s="13" customFormat="1" ht="12">
      <c r="B171" s="164"/>
      <c r="D171" s="159" t="s">
        <v>191</v>
      </c>
      <c r="E171" s="165" t="s">
        <v>3</v>
      </c>
      <c r="F171" s="166" t="s">
        <v>261</v>
      </c>
      <c r="H171" s="167">
        <v>16</v>
      </c>
      <c r="I171" s="168"/>
      <c r="L171" s="164"/>
      <c r="M171" s="169"/>
      <c r="N171" s="170"/>
      <c r="O171" s="170"/>
      <c r="P171" s="170"/>
      <c r="Q171" s="170"/>
      <c r="R171" s="170"/>
      <c r="S171" s="170"/>
      <c r="T171" s="171"/>
      <c r="AT171" s="165" t="s">
        <v>191</v>
      </c>
      <c r="AU171" s="165" t="s">
        <v>81</v>
      </c>
      <c r="AV171" s="13" t="s">
        <v>81</v>
      </c>
      <c r="AW171" s="13" t="s">
        <v>33</v>
      </c>
      <c r="AX171" s="13" t="s">
        <v>72</v>
      </c>
      <c r="AY171" s="165" t="s">
        <v>182</v>
      </c>
    </row>
    <row r="172" spans="2:51" s="14" customFormat="1" ht="12">
      <c r="B172" s="172"/>
      <c r="D172" s="159" t="s">
        <v>191</v>
      </c>
      <c r="E172" s="173" t="s">
        <v>2461</v>
      </c>
      <c r="F172" s="174" t="s">
        <v>211</v>
      </c>
      <c r="H172" s="175">
        <v>16</v>
      </c>
      <c r="I172" s="176"/>
      <c r="L172" s="172"/>
      <c r="M172" s="177"/>
      <c r="N172" s="178"/>
      <c r="O172" s="178"/>
      <c r="P172" s="178"/>
      <c r="Q172" s="178"/>
      <c r="R172" s="178"/>
      <c r="S172" s="178"/>
      <c r="T172" s="179"/>
      <c r="AT172" s="173" t="s">
        <v>191</v>
      </c>
      <c r="AU172" s="173" t="s">
        <v>81</v>
      </c>
      <c r="AV172" s="14" t="s">
        <v>189</v>
      </c>
      <c r="AW172" s="14" t="s">
        <v>33</v>
      </c>
      <c r="AX172" s="14" t="s">
        <v>79</v>
      </c>
      <c r="AY172" s="173" t="s">
        <v>182</v>
      </c>
    </row>
    <row r="173" spans="1:65" s="2" customFormat="1" ht="22.8">
      <c r="A173" s="34"/>
      <c r="B173" s="145"/>
      <c r="C173" s="146" t="s">
        <v>281</v>
      </c>
      <c r="D173" s="146" t="s">
        <v>184</v>
      </c>
      <c r="E173" s="147" t="s">
        <v>2512</v>
      </c>
      <c r="F173" s="148" t="s">
        <v>2513</v>
      </c>
      <c r="G173" s="149" t="s">
        <v>117</v>
      </c>
      <c r="H173" s="150">
        <v>16</v>
      </c>
      <c r="I173" s="151"/>
      <c r="J173" s="152">
        <f>ROUND(I173*H173,2)</f>
        <v>0</v>
      </c>
      <c r="K173" s="148" t="s">
        <v>188</v>
      </c>
      <c r="L173" s="35"/>
      <c r="M173" s="153" t="s">
        <v>3</v>
      </c>
      <c r="N173" s="154" t="s">
        <v>43</v>
      </c>
      <c r="O173" s="55"/>
      <c r="P173" s="155">
        <f>O173*H173</f>
        <v>0</v>
      </c>
      <c r="Q173" s="155">
        <v>0.014</v>
      </c>
      <c r="R173" s="155">
        <f>Q173*H173</f>
        <v>0.224</v>
      </c>
      <c r="S173" s="155">
        <v>0</v>
      </c>
      <c r="T173" s="15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7" t="s">
        <v>189</v>
      </c>
      <c r="AT173" s="157" t="s">
        <v>184</v>
      </c>
      <c r="AU173" s="157" t="s">
        <v>81</v>
      </c>
      <c r="AY173" s="19" t="s">
        <v>182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9" t="s">
        <v>79</v>
      </c>
      <c r="BK173" s="158">
        <f>ROUND(I173*H173,2)</f>
        <v>0</v>
      </c>
      <c r="BL173" s="19" t="s">
        <v>189</v>
      </c>
      <c r="BM173" s="157" t="s">
        <v>2514</v>
      </c>
    </row>
    <row r="174" spans="1:47" s="2" customFormat="1" ht="19.2">
      <c r="A174" s="34"/>
      <c r="B174" s="35"/>
      <c r="C174" s="34"/>
      <c r="D174" s="159" t="s">
        <v>120</v>
      </c>
      <c r="E174" s="34"/>
      <c r="F174" s="160" t="s">
        <v>2513</v>
      </c>
      <c r="G174" s="34"/>
      <c r="H174" s="34"/>
      <c r="I174" s="161"/>
      <c r="J174" s="34"/>
      <c r="K174" s="34"/>
      <c r="L174" s="35"/>
      <c r="M174" s="162"/>
      <c r="N174" s="163"/>
      <c r="O174" s="55"/>
      <c r="P174" s="55"/>
      <c r="Q174" s="55"/>
      <c r="R174" s="55"/>
      <c r="S174" s="55"/>
      <c r="T174" s="56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120</v>
      </c>
      <c r="AU174" s="19" t="s">
        <v>81</v>
      </c>
    </row>
    <row r="175" spans="2:51" s="13" customFormat="1" ht="12">
      <c r="B175" s="164"/>
      <c r="D175" s="159" t="s">
        <v>191</v>
      </c>
      <c r="E175" s="165" t="s">
        <v>3</v>
      </c>
      <c r="F175" s="166" t="s">
        <v>261</v>
      </c>
      <c r="H175" s="167">
        <v>16</v>
      </c>
      <c r="I175" s="168"/>
      <c r="L175" s="164"/>
      <c r="M175" s="169"/>
      <c r="N175" s="170"/>
      <c r="O175" s="170"/>
      <c r="P175" s="170"/>
      <c r="Q175" s="170"/>
      <c r="R175" s="170"/>
      <c r="S175" s="170"/>
      <c r="T175" s="171"/>
      <c r="AT175" s="165" t="s">
        <v>191</v>
      </c>
      <c r="AU175" s="165" t="s">
        <v>81</v>
      </c>
      <c r="AV175" s="13" t="s">
        <v>81</v>
      </c>
      <c r="AW175" s="13" t="s">
        <v>33</v>
      </c>
      <c r="AX175" s="13" t="s">
        <v>72</v>
      </c>
      <c r="AY175" s="165" t="s">
        <v>182</v>
      </c>
    </row>
    <row r="176" spans="2:51" s="14" customFormat="1" ht="12">
      <c r="B176" s="172"/>
      <c r="D176" s="159" t="s">
        <v>191</v>
      </c>
      <c r="E176" s="173" t="s">
        <v>2459</v>
      </c>
      <c r="F176" s="174" t="s">
        <v>211</v>
      </c>
      <c r="H176" s="175">
        <v>16</v>
      </c>
      <c r="I176" s="176"/>
      <c r="L176" s="172"/>
      <c r="M176" s="177"/>
      <c r="N176" s="178"/>
      <c r="O176" s="178"/>
      <c r="P176" s="178"/>
      <c r="Q176" s="178"/>
      <c r="R176" s="178"/>
      <c r="S176" s="178"/>
      <c r="T176" s="179"/>
      <c r="AT176" s="173" t="s">
        <v>191</v>
      </c>
      <c r="AU176" s="173" t="s">
        <v>81</v>
      </c>
      <c r="AV176" s="14" t="s">
        <v>189</v>
      </c>
      <c r="AW176" s="14" t="s">
        <v>33</v>
      </c>
      <c r="AX176" s="14" t="s">
        <v>79</v>
      </c>
      <c r="AY176" s="173" t="s">
        <v>182</v>
      </c>
    </row>
    <row r="177" spans="1:65" s="2" customFormat="1" ht="22.8">
      <c r="A177" s="34"/>
      <c r="B177" s="145"/>
      <c r="C177" s="146" t="s">
        <v>8</v>
      </c>
      <c r="D177" s="146" t="s">
        <v>184</v>
      </c>
      <c r="E177" s="147" t="s">
        <v>1304</v>
      </c>
      <c r="F177" s="148" t="s">
        <v>1305</v>
      </c>
      <c r="G177" s="149" t="s">
        <v>113</v>
      </c>
      <c r="H177" s="150">
        <v>13662.48</v>
      </c>
      <c r="I177" s="151"/>
      <c r="J177" s="152">
        <f>ROUND(I177*H177,2)</f>
        <v>0</v>
      </c>
      <c r="K177" s="148" t="s">
        <v>188</v>
      </c>
      <c r="L177" s="35"/>
      <c r="M177" s="153" t="s">
        <v>3</v>
      </c>
      <c r="N177" s="154" t="s">
        <v>43</v>
      </c>
      <c r="O177" s="55"/>
      <c r="P177" s="155">
        <f>O177*H177</f>
        <v>0</v>
      </c>
      <c r="Q177" s="155">
        <v>0.00084</v>
      </c>
      <c r="R177" s="155">
        <f>Q177*H177</f>
        <v>11.4764832</v>
      </c>
      <c r="S177" s="155">
        <v>0</v>
      </c>
      <c r="T177" s="15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7" t="s">
        <v>189</v>
      </c>
      <c r="AT177" s="157" t="s">
        <v>184</v>
      </c>
      <c r="AU177" s="157" t="s">
        <v>81</v>
      </c>
      <c r="AY177" s="19" t="s">
        <v>182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9" t="s">
        <v>79</v>
      </c>
      <c r="BK177" s="158">
        <f>ROUND(I177*H177,2)</f>
        <v>0</v>
      </c>
      <c r="BL177" s="19" t="s">
        <v>189</v>
      </c>
      <c r="BM177" s="157" t="s">
        <v>2515</v>
      </c>
    </row>
    <row r="178" spans="1:47" s="2" customFormat="1" ht="19.2">
      <c r="A178" s="34"/>
      <c r="B178" s="35"/>
      <c r="C178" s="34"/>
      <c r="D178" s="159" t="s">
        <v>120</v>
      </c>
      <c r="E178" s="34"/>
      <c r="F178" s="160" t="s">
        <v>1305</v>
      </c>
      <c r="G178" s="34"/>
      <c r="H178" s="34"/>
      <c r="I178" s="161"/>
      <c r="J178" s="34"/>
      <c r="K178" s="34"/>
      <c r="L178" s="35"/>
      <c r="M178" s="162"/>
      <c r="N178" s="163"/>
      <c r="O178" s="55"/>
      <c r="P178" s="55"/>
      <c r="Q178" s="55"/>
      <c r="R178" s="55"/>
      <c r="S178" s="55"/>
      <c r="T178" s="56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9" t="s">
        <v>120</v>
      </c>
      <c r="AU178" s="19" t="s">
        <v>81</v>
      </c>
    </row>
    <row r="179" spans="2:51" s="13" customFormat="1" ht="12">
      <c r="B179" s="164"/>
      <c r="D179" s="159" t="s">
        <v>191</v>
      </c>
      <c r="E179" s="165" t="s">
        <v>3</v>
      </c>
      <c r="F179" s="166" t="s">
        <v>2516</v>
      </c>
      <c r="H179" s="167">
        <v>940</v>
      </c>
      <c r="I179" s="168"/>
      <c r="L179" s="164"/>
      <c r="M179" s="169"/>
      <c r="N179" s="170"/>
      <c r="O179" s="170"/>
      <c r="P179" s="170"/>
      <c r="Q179" s="170"/>
      <c r="R179" s="170"/>
      <c r="S179" s="170"/>
      <c r="T179" s="171"/>
      <c r="AT179" s="165" t="s">
        <v>191</v>
      </c>
      <c r="AU179" s="165" t="s">
        <v>81</v>
      </c>
      <c r="AV179" s="13" t="s">
        <v>81</v>
      </c>
      <c r="AW179" s="13" t="s">
        <v>33</v>
      </c>
      <c r="AX179" s="13" t="s">
        <v>72</v>
      </c>
      <c r="AY179" s="165" t="s">
        <v>182</v>
      </c>
    </row>
    <row r="180" spans="2:51" s="13" customFormat="1" ht="12">
      <c r="B180" s="164"/>
      <c r="D180" s="159" t="s">
        <v>191</v>
      </c>
      <c r="E180" s="165" t="s">
        <v>3</v>
      </c>
      <c r="F180" s="166" t="s">
        <v>2517</v>
      </c>
      <c r="H180" s="167">
        <v>11049.2</v>
      </c>
      <c r="I180" s="168"/>
      <c r="L180" s="164"/>
      <c r="M180" s="169"/>
      <c r="N180" s="170"/>
      <c r="O180" s="170"/>
      <c r="P180" s="170"/>
      <c r="Q180" s="170"/>
      <c r="R180" s="170"/>
      <c r="S180" s="170"/>
      <c r="T180" s="171"/>
      <c r="AT180" s="165" t="s">
        <v>191</v>
      </c>
      <c r="AU180" s="165" t="s">
        <v>81</v>
      </c>
      <c r="AV180" s="13" t="s">
        <v>81</v>
      </c>
      <c r="AW180" s="13" t="s">
        <v>33</v>
      </c>
      <c r="AX180" s="13" t="s">
        <v>72</v>
      </c>
      <c r="AY180" s="165" t="s">
        <v>182</v>
      </c>
    </row>
    <row r="181" spans="2:51" s="13" customFormat="1" ht="12">
      <c r="B181" s="164"/>
      <c r="D181" s="159" t="s">
        <v>191</v>
      </c>
      <c r="E181" s="165" t="s">
        <v>3</v>
      </c>
      <c r="F181" s="166" t="s">
        <v>2518</v>
      </c>
      <c r="H181" s="167">
        <v>1673.28</v>
      </c>
      <c r="I181" s="168"/>
      <c r="L181" s="164"/>
      <c r="M181" s="169"/>
      <c r="N181" s="170"/>
      <c r="O181" s="170"/>
      <c r="P181" s="170"/>
      <c r="Q181" s="170"/>
      <c r="R181" s="170"/>
      <c r="S181" s="170"/>
      <c r="T181" s="171"/>
      <c r="AT181" s="165" t="s">
        <v>191</v>
      </c>
      <c r="AU181" s="165" t="s">
        <v>81</v>
      </c>
      <c r="AV181" s="13" t="s">
        <v>81</v>
      </c>
      <c r="AW181" s="13" t="s">
        <v>33</v>
      </c>
      <c r="AX181" s="13" t="s">
        <v>72</v>
      </c>
      <c r="AY181" s="165" t="s">
        <v>182</v>
      </c>
    </row>
    <row r="182" spans="2:51" s="14" customFormat="1" ht="12">
      <c r="B182" s="172"/>
      <c r="D182" s="159" t="s">
        <v>191</v>
      </c>
      <c r="E182" s="173" t="s">
        <v>3</v>
      </c>
      <c r="F182" s="174" t="s">
        <v>211</v>
      </c>
      <c r="H182" s="175">
        <v>13662.480000000001</v>
      </c>
      <c r="I182" s="176"/>
      <c r="L182" s="172"/>
      <c r="M182" s="177"/>
      <c r="N182" s="178"/>
      <c r="O182" s="178"/>
      <c r="P182" s="178"/>
      <c r="Q182" s="178"/>
      <c r="R182" s="178"/>
      <c r="S182" s="178"/>
      <c r="T182" s="179"/>
      <c r="AT182" s="173" t="s">
        <v>191</v>
      </c>
      <c r="AU182" s="173" t="s">
        <v>81</v>
      </c>
      <c r="AV182" s="14" t="s">
        <v>189</v>
      </c>
      <c r="AW182" s="14" t="s">
        <v>33</v>
      </c>
      <c r="AX182" s="14" t="s">
        <v>79</v>
      </c>
      <c r="AY182" s="173" t="s">
        <v>182</v>
      </c>
    </row>
    <row r="183" spans="1:65" s="2" customFormat="1" ht="22.8">
      <c r="A183" s="34"/>
      <c r="B183" s="145"/>
      <c r="C183" s="146" t="s">
        <v>294</v>
      </c>
      <c r="D183" s="146" t="s">
        <v>184</v>
      </c>
      <c r="E183" s="147" t="s">
        <v>1308</v>
      </c>
      <c r="F183" s="148" t="s">
        <v>1309</v>
      </c>
      <c r="G183" s="149" t="s">
        <v>113</v>
      </c>
      <c r="H183" s="150">
        <v>13662.48</v>
      </c>
      <c r="I183" s="151"/>
      <c r="J183" s="152">
        <f>ROUND(I183*H183,2)</f>
        <v>0</v>
      </c>
      <c r="K183" s="148" t="s">
        <v>188</v>
      </c>
      <c r="L183" s="35"/>
      <c r="M183" s="153" t="s">
        <v>3</v>
      </c>
      <c r="N183" s="154" t="s">
        <v>43</v>
      </c>
      <c r="O183" s="55"/>
      <c r="P183" s="155">
        <f>O183*H183</f>
        <v>0</v>
      </c>
      <c r="Q183" s="155">
        <v>0</v>
      </c>
      <c r="R183" s="155">
        <f>Q183*H183</f>
        <v>0</v>
      </c>
      <c r="S183" s="155">
        <v>0</v>
      </c>
      <c r="T183" s="15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7" t="s">
        <v>189</v>
      </c>
      <c r="AT183" s="157" t="s">
        <v>184</v>
      </c>
      <c r="AU183" s="157" t="s">
        <v>81</v>
      </c>
      <c r="AY183" s="19" t="s">
        <v>182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9" t="s">
        <v>79</v>
      </c>
      <c r="BK183" s="158">
        <f>ROUND(I183*H183,2)</f>
        <v>0</v>
      </c>
      <c r="BL183" s="19" t="s">
        <v>189</v>
      </c>
      <c r="BM183" s="157" t="s">
        <v>2519</v>
      </c>
    </row>
    <row r="184" spans="1:47" s="2" customFormat="1" ht="19.2">
      <c r="A184" s="34"/>
      <c r="B184" s="35"/>
      <c r="C184" s="34"/>
      <c r="D184" s="159" t="s">
        <v>120</v>
      </c>
      <c r="E184" s="34"/>
      <c r="F184" s="160" t="s">
        <v>1309</v>
      </c>
      <c r="G184" s="34"/>
      <c r="H184" s="34"/>
      <c r="I184" s="161"/>
      <c r="J184" s="34"/>
      <c r="K184" s="34"/>
      <c r="L184" s="35"/>
      <c r="M184" s="162"/>
      <c r="N184" s="163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120</v>
      </c>
      <c r="AU184" s="19" t="s">
        <v>81</v>
      </c>
    </row>
    <row r="185" spans="1:65" s="2" customFormat="1" ht="33" customHeight="1">
      <c r="A185" s="34"/>
      <c r="B185" s="145"/>
      <c r="C185" s="146" t="s">
        <v>299</v>
      </c>
      <c r="D185" s="146" t="s">
        <v>184</v>
      </c>
      <c r="E185" s="147" t="s">
        <v>1311</v>
      </c>
      <c r="F185" s="148" t="s">
        <v>1312</v>
      </c>
      <c r="G185" s="149" t="s">
        <v>122</v>
      </c>
      <c r="H185" s="150">
        <v>6818.938</v>
      </c>
      <c r="I185" s="151"/>
      <c r="J185" s="152">
        <f>ROUND(I185*H185,2)</f>
        <v>0</v>
      </c>
      <c r="K185" s="148" t="s">
        <v>188</v>
      </c>
      <c r="L185" s="35"/>
      <c r="M185" s="153" t="s">
        <v>3</v>
      </c>
      <c r="N185" s="154" t="s">
        <v>43</v>
      </c>
      <c r="O185" s="55"/>
      <c r="P185" s="155">
        <f>O185*H185</f>
        <v>0</v>
      </c>
      <c r="Q185" s="155">
        <v>0</v>
      </c>
      <c r="R185" s="155">
        <f>Q185*H185</f>
        <v>0</v>
      </c>
      <c r="S185" s="155">
        <v>0</v>
      </c>
      <c r="T185" s="15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7" t="s">
        <v>189</v>
      </c>
      <c r="AT185" s="157" t="s">
        <v>184</v>
      </c>
      <c r="AU185" s="157" t="s">
        <v>81</v>
      </c>
      <c r="AY185" s="19" t="s">
        <v>182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9" t="s">
        <v>79</v>
      </c>
      <c r="BK185" s="158">
        <f>ROUND(I185*H185,2)</f>
        <v>0</v>
      </c>
      <c r="BL185" s="19" t="s">
        <v>189</v>
      </c>
      <c r="BM185" s="157" t="s">
        <v>2520</v>
      </c>
    </row>
    <row r="186" spans="1:47" s="2" customFormat="1" ht="19.2">
      <c r="A186" s="34"/>
      <c r="B186" s="35"/>
      <c r="C186" s="34"/>
      <c r="D186" s="159" t="s">
        <v>120</v>
      </c>
      <c r="E186" s="34"/>
      <c r="F186" s="160" t="s">
        <v>1312</v>
      </c>
      <c r="G186" s="34"/>
      <c r="H186" s="34"/>
      <c r="I186" s="161"/>
      <c r="J186" s="34"/>
      <c r="K186" s="34"/>
      <c r="L186" s="35"/>
      <c r="M186" s="162"/>
      <c r="N186" s="163"/>
      <c r="O186" s="55"/>
      <c r="P186" s="55"/>
      <c r="Q186" s="55"/>
      <c r="R186" s="55"/>
      <c r="S186" s="55"/>
      <c r="T186" s="56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9" t="s">
        <v>120</v>
      </c>
      <c r="AU186" s="19" t="s">
        <v>81</v>
      </c>
    </row>
    <row r="187" spans="2:51" s="13" customFormat="1" ht="12">
      <c r="B187" s="164"/>
      <c r="D187" s="159" t="s">
        <v>191</v>
      </c>
      <c r="E187" s="165" t="s">
        <v>3</v>
      </c>
      <c r="F187" s="166" t="s">
        <v>265</v>
      </c>
      <c r="H187" s="167">
        <v>6818.938</v>
      </c>
      <c r="I187" s="168"/>
      <c r="L187" s="164"/>
      <c r="M187" s="169"/>
      <c r="N187" s="170"/>
      <c r="O187" s="170"/>
      <c r="P187" s="170"/>
      <c r="Q187" s="170"/>
      <c r="R187" s="170"/>
      <c r="S187" s="170"/>
      <c r="T187" s="171"/>
      <c r="AT187" s="165" t="s">
        <v>191</v>
      </c>
      <c r="AU187" s="165" t="s">
        <v>81</v>
      </c>
      <c r="AV187" s="13" t="s">
        <v>81</v>
      </c>
      <c r="AW187" s="13" t="s">
        <v>33</v>
      </c>
      <c r="AX187" s="13" t="s">
        <v>79</v>
      </c>
      <c r="AY187" s="165" t="s">
        <v>182</v>
      </c>
    </row>
    <row r="188" spans="1:65" s="2" customFormat="1" ht="33" customHeight="1">
      <c r="A188" s="34"/>
      <c r="B188" s="145"/>
      <c r="C188" s="146" t="s">
        <v>304</v>
      </c>
      <c r="D188" s="146" t="s">
        <v>184</v>
      </c>
      <c r="E188" s="147" t="s">
        <v>1314</v>
      </c>
      <c r="F188" s="148" t="s">
        <v>1315</v>
      </c>
      <c r="G188" s="149" t="s">
        <v>122</v>
      </c>
      <c r="H188" s="150">
        <v>757.66</v>
      </c>
      <c r="I188" s="151"/>
      <c r="J188" s="152">
        <f>ROUND(I188*H188,2)</f>
        <v>0</v>
      </c>
      <c r="K188" s="148" t="s">
        <v>188</v>
      </c>
      <c r="L188" s="35"/>
      <c r="M188" s="153" t="s">
        <v>3</v>
      </c>
      <c r="N188" s="154" t="s">
        <v>43</v>
      </c>
      <c r="O188" s="55"/>
      <c r="P188" s="155">
        <f>O188*H188</f>
        <v>0</v>
      </c>
      <c r="Q188" s="155">
        <v>0</v>
      </c>
      <c r="R188" s="155">
        <f>Q188*H188</f>
        <v>0</v>
      </c>
      <c r="S188" s="155">
        <v>0</v>
      </c>
      <c r="T188" s="15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57" t="s">
        <v>189</v>
      </c>
      <c r="AT188" s="157" t="s">
        <v>184</v>
      </c>
      <c r="AU188" s="157" t="s">
        <v>81</v>
      </c>
      <c r="AY188" s="19" t="s">
        <v>182</v>
      </c>
      <c r="BE188" s="158">
        <f>IF(N188="základní",J188,0)</f>
        <v>0</v>
      </c>
      <c r="BF188" s="158">
        <f>IF(N188="snížená",J188,0)</f>
        <v>0</v>
      </c>
      <c r="BG188" s="158">
        <f>IF(N188="zákl. přenesená",J188,0)</f>
        <v>0</v>
      </c>
      <c r="BH188" s="158">
        <f>IF(N188="sníž. přenesená",J188,0)</f>
        <v>0</v>
      </c>
      <c r="BI188" s="158">
        <f>IF(N188="nulová",J188,0)</f>
        <v>0</v>
      </c>
      <c r="BJ188" s="19" t="s">
        <v>79</v>
      </c>
      <c r="BK188" s="158">
        <f>ROUND(I188*H188,2)</f>
        <v>0</v>
      </c>
      <c r="BL188" s="19" t="s">
        <v>189</v>
      </c>
      <c r="BM188" s="157" t="s">
        <v>2521</v>
      </c>
    </row>
    <row r="189" spans="1:47" s="2" customFormat="1" ht="19.2">
      <c r="A189" s="34"/>
      <c r="B189" s="35"/>
      <c r="C189" s="34"/>
      <c r="D189" s="159" t="s">
        <v>120</v>
      </c>
      <c r="E189" s="34"/>
      <c r="F189" s="160" t="s">
        <v>1315</v>
      </c>
      <c r="G189" s="34"/>
      <c r="H189" s="34"/>
      <c r="I189" s="161"/>
      <c r="J189" s="34"/>
      <c r="K189" s="34"/>
      <c r="L189" s="35"/>
      <c r="M189" s="162"/>
      <c r="N189" s="163"/>
      <c r="O189" s="55"/>
      <c r="P189" s="55"/>
      <c r="Q189" s="55"/>
      <c r="R189" s="55"/>
      <c r="S189" s="55"/>
      <c r="T189" s="56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9" t="s">
        <v>120</v>
      </c>
      <c r="AU189" s="19" t="s">
        <v>81</v>
      </c>
    </row>
    <row r="190" spans="2:51" s="13" customFormat="1" ht="12">
      <c r="B190" s="164"/>
      <c r="D190" s="159" t="s">
        <v>191</v>
      </c>
      <c r="E190" s="165" t="s">
        <v>3</v>
      </c>
      <c r="F190" s="166" t="s">
        <v>217</v>
      </c>
      <c r="H190" s="167">
        <v>757.66</v>
      </c>
      <c r="I190" s="168"/>
      <c r="L190" s="164"/>
      <c r="M190" s="169"/>
      <c r="N190" s="170"/>
      <c r="O190" s="170"/>
      <c r="P190" s="170"/>
      <c r="Q190" s="170"/>
      <c r="R190" s="170"/>
      <c r="S190" s="170"/>
      <c r="T190" s="171"/>
      <c r="AT190" s="165" t="s">
        <v>191</v>
      </c>
      <c r="AU190" s="165" t="s">
        <v>81</v>
      </c>
      <c r="AV190" s="13" t="s">
        <v>81</v>
      </c>
      <c r="AW190" s="13" t="s">
        <v>33</v>
      </c>
      <c r="AX190" s="13" t="s">
        <v>79</v>
      </c>
      <c r="AY190" s="165" t="s">
        <v>182</v>
      </c>
    </row>
    <row r="191" spans="1:65" s="2" customFormat="1" ht="33" customHeight="1">
      <c r="A191" s="34"/>
      <c r="B191" s="145"/>
      <c r="C191" s="146" t="s">
        <v>309</v>
      </c>
      <c r="D191" s="146" t="s">
        <v>184</v>
      </c>
      <c r="E191" s="147" t="s">
        <v>1678</v>
      </c>
      <c r="F191" s="148" t="s">
        <v>1679</v>
      </c>
      <c r="G191" s="149" t="s">
        <v>122</v>
      </c>
      <c r="H191" s="150">
        <v>3328.413</v>
      </c>
      <c r="I191" s="151"/>
      <c r="J191" s="152">
        <f>ROUND(I191*H191,2)</f>
        <v>0</v>
      </c>
      <c r="K191" s="148" t="s">
        <v>188</v>
      </c>
      <c r="L191" s="35"/>
      <c r="M191" s="153" t="s">
        <v>3</v>
      </c>
      <c r="N191" s="154" t="s">
        <v>43</v>
      </c>
      <c r="O191" s="55"/>
      <c r="P191" s="155">
        <f>O191*H191</f>
        <v>0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7" t="s">
        <v>189</v>
      </c>
      <c r="AT191" s="157" t="s">
        <v>184</v>
      </c>
      <c r="AU191" s="157" t="s">
        <v>81</v>
      </c>
      <c r="AY191" s="19" t="s">
        <v>182</v>
      </c>
      <c r="BE191" s="158">
        <f>IF(N191="základní",J191,0)</f>
        <v>0</v>
      </c>
      <c r="BF191" s="158">
        <f>IF(N191="snížená",J191,0)</f>
        <v>0</v>
      </c>
      <c r="BG191" s="158">
        <f>IF(N191="zákl. přenesená",J191,0)</f>
        <v>0</v>
      </c>
      <c r="BH191" s="158">
        <f>IF(N191="sníž. přenesená",J191,0)</f>
        <v>0</v>
      </c>
      <c r="BI191" s="158">
        <f>IF(N191="nulová",J191,0)</f>
        <v>0</v>
      </c>
      <c r="BJ191" s="19" t="s">
        <v>79</v>
      </c>
      <c r="BK191" s="158">
        <f>ROUND(I191*H191,2)</f>
        <v>0</v>
      </c>
      <c r="BL191" s="19" t="s">
        <v>189</v>
      </c>
      <c r="BM191" s="157" t="s">
        <v>2522</v>
      </c>
    </row>
    <row r="192" spans="1:47" s="2" customFormat="1" ht="19.2">
      <c r="A192" s="34"/>
      <c r="B192" s="35"/>
      <c r="C192" s="34"/>
      <c r="D192" s="159" t="s">
        <v>120</v>
      </c>
      <c r="E192" s="34"/>
      <c r="F192" s="160" t="s">
        <v>1679</v>
      </c>
      <c r="G192" s="34"/>
      <c r="H192" s="34"/>
      <c r="I192" s="161"/>
      <c r="J192" s="34"/>
      <c r="K192" s="34"/>
      <c r="L192" s="35"/>
      <c r="M192" s="162"/>
      <c r="N192" s="163"/>
      <c r="O192" s="55"/>
      <c r="P192" s="55"/>
      <c r="Q192" s="55"/>
      <c r="R192" s="55"/>
      <c r="S192" s="55"/>
      <c r="T192" s="56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9" t="s">
        <v>120</v>
      </c>
      <c r="AU192" s="19" t="s">
        <v>81</v>
      </c>
    </row>
    <row r="193" spans="2:51" s="13" customFormat="1" ht="12">
      <c r="B193" s="164"/>
      <c r="D193" s="159" t="s">
        <v>191</v>
      </c>
      <c r="E193" s="165" t="s">
        <v>3</v>
      </c>
      <c r="F193" s="166" t="s">
        <v>1907</v>
      </c>
      <c r="H193" s="167">
        <v>3328.413</v>
      </c>
      <c r="I193" s="168"/>
      <c r="L193" s="164"/>
      <c r="M193" s="169"/>
      <c r="N193" s="170"/>
      <c r="O193" s="170"/>
      <c r="P193" s="170"/>
      <c r="Q193" s="170"/>
      <c r="R193" s="170"/>
      <c r="S193" s="170"/>
      <c r="T193" s="171"/>
      <c r="AT193" s="165" t="s">
        <v>191</v>
      </c>
      <c r="AU193" s="165" t="s">
        <v>81</v>
      </c>
      <c r="AV193" s="13" t="s">
        <v>81</v>
      </c>
      <c r="AW193" s="13" t="s">
        <v>33</v>
      </c>
      <c r="AX193" s="13" t="s">
        <v>79</v>
      </c>
      <c r="AY193" s="165" t="s">
        <v>182</v>
      </c>
    </row>
    <row r="194" spans="1:65" s="2" customFormat="1" ht="34.2">
      <c r="A194" s="34"/>
      <c r="B194" s="145"/>
      <c r="C194" s="146" t="s">
        <v>314</v>
      </c>
      <c r="D194" s="146" t="s">
        <v>184</v>
      </c>
      <c r="E194" s="147" t="s">
        <v>1682</v>
      </c>
      <c r="F194" s="148" t="s">
        <v>1683</v>
      </c>
      <c r="G194" s="149" t="s">
        <v>122</v>
      </c>
      <c r="H194" s="150">
        <v>46597.782</v>
      </c>
      <c r="I194" s="151"/>
      <c r="J194" s="152">
        <f>ROUND(I194*H194,2)</f>
        <v>0</v>
      </c>
      <c r="K194" s="148" t="s">
        <v>188</v>
      </c>
      <c r="L194" s="35"/>
      <c r="M194" s="153" t="s">
        <v>3</v>
      </c>
      <c r="N194" s="154" t="s">
        <v>43</v>
      </c>
      <c r="O194" s="55"/>
      <c r="P194" s="155">
        <f>O194*H194</f>
        <v>0</v>
      </c>
      <c r="Q194" s="155">
        <v>0</v>
      </c>
      <c r="R194" s="155">
        <f>Q194*H194</f>
        <v>0</v>
      </c>
      <c r="S194" s="155">
        <v>0</v>
      </c>
      <c r="T194" s="15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7" t="s">
        <v>189</v>
      </c>
      <c r="AT194" s="157" t="s">
        <v>184</v>
      </c>
      <c r="AU194" s="157" t="s">
        <v>81</v>
      </c>
      <c r="AY194" s="19" t="s">
        <v>182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9" t="s">
        <v>79</v>
      </c>
      <c r="BK194" s="158">
        <f>ROUND(I194*H194,2)</f>
        <v>0</v>
      </c>
      <c r="BL194" s="19" t="s">
        <v>189</v>
      </c>
      <c r="BM194" s="157" t="s">
        <v>2523</v>
      </c>
    </row>
    <row r="195" spans="1:47" s="2" customFormat="1" ht="19.2">
      <c r="A195" s="34"/>
      <c r="B195" s="35"/>
      <c r="C195" s="34"/>
      <c r="D195" s="159" t="s">
        <v>120</v>
      </c>
      <c r="E195" s="34"/>
      <c r="F195" s="160" t="s">
        <v>1683</v>
      </c>
      <c r="G195" s="34"/>
      <c r="H195" s="34"/>
      <c r="I195" s="161"/>
      <c r="J195" s="34"/>
      <c r="K195" s="34"/>
      <c r="L195" s="35"/>
      <c r="M195" s="162"/>
      <c r="N195" s="163"/>
      <c r="O195" s="55"/>
      <c r="P195" s="55"/>
      <c r="Q195" s="55"/>
      <c r="R195" s="55"/>
      <c r="S195" s="55"/>
      <c r="T195" s="5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120</v>
      </c>
      <c r="AU195" s="19" t="s">
        <v>81</v>
      </c>
    </row>
    <row r="196" spans="2:51" s="13" customFormat="1" ht="12">
      <c r="B196" s="164"/>
      <c r="D196" s="159" t="s">
        <v>191</v>
      </c>
      <c r="E196" s="165" t="s">
        <v>3</v>
      </c>
      <c r="F196" s="166" t="s">
        <v>2524</v>
      </c>
      <c r="H196" s="167">
        <v>46597.782</v>
      </c>
      <c r="I196" s="168"/>
      <c r="L196" s="164"/>
      <c r="M196" s="169"/>
      <c r="N196" s="170"/>
      <c r="O196" s="170"/>
      <c r="P196" s="170"/>
      <c r="Q196" s="170"/>
      <c r="R196" s="170"/>
      <c r="S196" s="170"/>
      <c r="T196" s="171"/>
      <c r="AT196" s="165" t="s">
        <v>191</v>
      </c>
      <c r="AU196" s="165" t="s">
        <v>81</v>
      </c>
      <c r="AV196" s="13" t="s">
        <v>81</v>
      </c>
      <c r="AW196" s="13" t="s">
        <v>33</v>
      </c>
      <c r="AX196" s="13" t="s">
        <v>79</v>
      </c>
      <c r="AY196" s="165" t="s">
        <v>182</v>
      </c>
    </row>
    <row r="197" spans="1:65" s="2" customFormat="1" ht="33" customHeight="1">
      <c r="A197" s="34"/>
      <c r="B197" s="145"/>
      <c r="C197" s="146" t="s">
        <v>319</v>
      </c>
      <c r="D197" s="146" t="s">
        <v>184</v>
      </c>
      <c r="E197" s="147" t="s">
        <v>1910</v>
      </c>
      <c r="F197" s="148" t="s">
        <v>1911</v>
      </c>
      <c r="G197" s="149" t="s">
        <v>122</v>
      </c>
      <c r="H197" s="150">
        <v>757.66</v>
      </c>
      <c r="I197" s="151"/>
      <c r="J197" s="152">
        <f>ROUND(I197*H197,2)</f>
        <v>0</v>
      </c>
      <c r="K197" s="148" t="s">
        <v>188</v>
      </c>
      <c r="L197" s="35"/>
      <c r="M197" s="153" t="s">
        <v>3</v>
      </c>
      <c r="N197" s="154" t="s">
        <v>43</v>
      </c>
      <c r="O197" s="55"/>
      <c r="P197" s="155">
        <f>O197*H197</f>
        <v>0</v>
      </c>
      <c r="Q197" s="155">
        <v>0</v>
      </c>
      <c r="R197" s="155">
        <f>Q197*H197</f>
        <v>0</v>
      </c>
      <c r="S197" s="155">
        <v>0</v>
      </c>
      <c r="T197" s="15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7" t="s">
        <v>189</v>
      </c>
      <c r="AT197" s="157" t="s">
        <v>184</v>
      </c>
      <c r="AU197" s="157" t="s">
        <v>81</v>
      </c>
      <c r="AY197" s="19" t="s">
        <v>182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9" t="s">
        <v>79</v>
      </c>
      <c r="BK197" s="158">
        <f>ROUND(I197*H197,2)</f>
        <v>0</v>
      </c>
      <c r="BL197" s="19" t="s">
        <v>189</v>
      </c>
      <c r="BM197" s="157" t="s">
        <v>2525</v>
      </c>
    </row>
    <row r="198" spans="1:47" s="2" customFormat="1" ht="19.2">
      <c r="A198" s="34"/>
      <c r="B198" s="35"/>
      <c r="C198" s="34"/>
      <c r="D198" s="159" t="s">
        <v>120</v>
      </c>
      <c r="E198" s="34"/>
      <c r="F198" s="160" t="s">
        <v>1911</v>
      </c>
      <c r="G198" s="34"/>
      <c r="H198" s="34"/>
      <c r="I198" s="161"/>
      <c r="J198" s="34"/>
      <c r="K198" s="34"/>
      <c r="L198" s="35"/>
      <c r="M198" s="162"/>
      <c r="N198" s="163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120</v>
      </c>
      <c r="AU198" s="19" t="s">
        <v>81</v>
      </c>
    </row>
    <row r="199" spans="2:51" s="13" customFormat="1" ht="12">
      <c r="B199" s="164"/>
      <c r="D199" s="159" t="s">
        <v>191</v>
      </c>
      <c r="E199" s="165" t="s">
        <v>3</v>
      </c>
      <c r="F199" s="166" t="s">
        <v>217</v>
      </c>
      <c r="H199" s="167">
        <v>757.66</v>
      </c>
      <c r="I199" s="168"/>
      <c r="L199" s="164"/>
      <c r="M199" s="169"/>
      <c r="N199" s="170"/>
      <c r="O199" s="170"/>
      <c r="P199" s="170"/>
      <c r="Q199" s="170"/>
      <c r="R199" s="170"/>
      <c r="S199" s="170"/>
      <c r="T199" s="171"/>
      <c r="AT199" s="165" t="s">
        <v>191</v>
      </c>
      <c r="AU199" s="165" t="s">
        <v>81</v>
      </c>
      <c r="AV199" s="13" t="s">
        <v>81</v>
      </c>
      <c r="AW199" s="13" t="s">
        <v>33</v>
      </c>
      <c r="AX199" s="13" t="s">
        <v>79</v>
      </c>
      <c r="AY199" s="165" t="s">
        <v>182</v>
      </c>
    </row>
    <row r="200" spans="1:65" s="2" customFormat="1" ht="34.2">
      <c r="A200" s="34"/>
      <c r="B200" s="145"/>
      <c r="C200" s="146" t="s">
        <v>324</v>
      </c>
      <c r="D200" s="146" t="s">
        <v>184</v>
      </c>
      <c r="E200" s="147" t="s">
        <v>1913</v>
      </c>
      <c r="F200" s="148" t="s">
        <v>1914</v>
      </c>
      <c r="G200" s="149" t="s">
        <v>122</v>
      </c>
      <c r="H200" s="150">
        <v>10607.24</v>
      </c>
      <c r="I200" s="151"/>
      <c r="J200" s="152">
        <f>ROUND(I200*H200,2)</f>
        <v>0</v>
      </c>
      <c r="K200" s="148" t="s">
        <v>188</v>
      </c>
      <c r="L200" s="35"/>
      <c r="M200" s="153" t="s">
        <v>3</v>
      </c>
      <c r="N200" s="154" t="s">
        <v>43</v>
      </c>
      <c r="O200" s="55"/>
      <c r="P200" s="155">
        <f>O200*H200</f>
        <v>0</v>
      </c>
      <c r="Q200" s="155">
        <v>0</v>
      </c>
      <c r="R200" s="155">
        <f>Q200*H200</f>
        <v>0</v>
      </c>
      <c r="S200" s="155">
        <v>0</v>
      </c>
      <c r="T200" s="15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7" t="s">
        <v>189</v>
      </c>
      <c r="AT200" s="157" t="s">
        <v>184</v>
      </c>
      <c r="AU200" s="157" t="s">
        <v>81</v>
      </c>
      <c r="AY200" s="19" t="s">
        <v>182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9" t="s">
        <v>79</v>
      </c>
      <c r="BK200" s="158">
        <f>ROUND(I200*H200,2)</f>
        <v>0</v>
      </c>
      <c r="BL200" s="19" t="s">
        <v>189</v>
      </c>
      <c r="BM200" s="157" t="s">
        <v>2526</v>
      </c>
    </row>
    <row r="201" spans="1:47" s="2" customFormat="1" ht="19.2">
      <c r="A201" s="34"/>
      <c r="B201" s="35"/>
      <c r="C201" s="34"/>
      <c r="D201" s="159" t="s">
        <v>120</v>
      </c>
      <c r="E201" s="34"/>
      <c r="F201" s="160" t="s">
        <v>1914</v>
      </c>
      <c r="G201" s="34"/>
      <c r="H201" s="34"/>
      <c r="I201" s="161"/>
      <c r="J201" s="34"/>
      <c r="K201" s="34"/>
      <c r="L201" s="35"/>
      <c r="M201" s="162"/>
      <c r="N201" s="163"/>
      <c r="O201" s="55"/>
      <c r="P201" s="55"/>
      <c r="Q201" s="55"/>
      <c r="R201" s="55"/>
      <c r="S201" s="55"/>
      <c r="T201" s="5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9" t="s">
        <v>120</v>
      </c>
      <c r="AU201" s="19" t="s">
        <v>81</v>
      </c>
    </row>
    <row r="202" spans="2:51" s="13" customFormat="1" ht="12">
      <c r="B202" s="164"/>
      <c r="D202" s="159" t="s">
        <v>191</v>
      </c>
      <c r="E202" s="165" t="s">
        <v>3</v>
      </c>
      <c r="F202" s="166" t="s">
        <v>2527</v>
      </c>
      <c r="H202" s="167">
        <v>10607.24</v>
      </c>
      <c r="I202" s="168"/>
      <c r="L202" s="164"/>
      <c r="M202" s="169"/>
      <c r="N202" s="170"/>
      <c r="O202" s="170"/>
      <c r="P202" s="170"/>
      <c r="Q202" s="170"/>
      <c r="R202" s="170"/>
      <c r="S202" s="170"/>
      <c r="T202" s="171"/>
      <c r="AT202" s="165" t="s">
        <v>191</v>
      </c>
      <c r="AU202" s="165" t="s">
        <v>81</v>
      </c>
      <c r="AV202" s="13" t="s">
        <v>81</v>
      </c>
      <c r="AW202" s="13" t="s">
        <v>33</v>
      </c>
      <c r="AX202" s="13" t="s">
        <v>79</v>
      </c>
      <c r="AY202" s="165" t="s">
        <v>182</v>
      </c>
    </row>
    <row r="203" spans="1:65" s="2" customFormat="1" ht="16.5" customHeight="1">
      <c r="A203" s="34"/>
      <c r="B203" s="145"/>
      <c r="C203" s="146" t="s">
        <v>329</v>
      </c>
      <c r="D203" s="146" t="s">
        <v>184</v>
      </c>
      <c r="E203" s="147" t="s">
        <v>1686</v>
      </c>
      <c r="F203" s="148" t="s">
        <v>1687</v>
      </c>
      <c r="G203" s="149" t="s">
        <v>122</v>
      </c>
      <c r="H203" s="150">
        <v>4086.073</v>
      </c>
      <c r="I203" s="151"/>
      <c r="J203" s="152">
        <f>ROUND(I203*H203,2)</f>
        <v>0</v>
      </c>
      <c r="K203" s="148" t="s">
        <v>188</v>
      </c>
      <c r="L203" s="35"/>
      <c r="M203" s="153" t="s">
        <v>3</v>
      </c>
      <c r="N203" s="154" t="s">
        <v>43</v>
      </c>
      <c r="O203" s="55"/>
      <c r="P203" s="155">
        <f>O203*H203</f>
        <v>0</v>
      </c>
      <c r="Q203" s="155">
        <v>0</v>
      </c>
      <c r="R203" s="155">
        <f>Q203*H203</f>
        <v>0</v>
      </c>
      <c r="S203" s="155">
        <v>0</v>
      </c>
      <c r="T203" s="15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7" t="s">
        <v>189</v>
      </c>
      <c r="AT203" s="157" t="s">
        <v>184</v>
      </c>
      <c r="AU203" s="157" t="s">
        <v>81</v>
      </c>
      <c r="AY203" s="19" t="s">
        <v>182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9" t="s">
        <v>79</v>
      </c>
      <c r="BK203" s="158">
        <f>ROUND(I203*H203,2)</f>
        <v>0</v>
      </c>
      <c r="BL203" s="19" t="s">
        <v>189</v>
      </c>
      <c r="BM203" s="157" t="s">
        <v>2528</v>
      </c>
    </row>
    <row r="204" spans="1:47" s="2" customFormat="1" ht="12">
      <c r="A204" s="34"/>
      <c r="B204" s="35"/>
      <c r="C204" s="34"/>
      <c r="D204" s="159" t="s">
        <v>120</v>
      </c>
      <c r="E204" s="34"/>
      <c r="F204" s="160" t="s">
        <v>1687</v>
      </c>
      <c r="G204" s="34"/>
      <c r="H204" s="34"/>
      <c r="I204" s="161"/>
      <c r="J204" s="34"/>
      <c r="K204" s="34"/>
      <c r="L204" s="35"/>
      <c r="M204" s="162"/>
      <c r="N204" s="163"/>
      <c r="O204" s="55"/>
      <c r="P204" s="55"/>
      <c r="Q204" s="55"/>
      <c r="R204" s="55"/>
      <c r="S204" s="55"/>
      <c r="T204" s="56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9" t="s">
        <v>120</v>
      </c>
      <c r="AU204" s="19" t="s">
        <v>81</v>
      </c>
    </row>
    <row r="205" spans="2:51" s="13" customFormat="1" ht="12">
      <c r="B205" s="164"/>
      <c r="D205" s="159" t="s">
        <v>191</v>
      </c>
      <c r="E205" s="165" t="s">
        <v>3</v>
      </c>
      <c r="F205" s="166" t="s">
        <v>1918</v>
      </c>
      <c r="H205" s="167">
        <v>2270.284</v>
      </c>
      <c r="I205" s="168"/>
      <c r="L205" s="164"/>
      <c r="M205" s="169"/>
      <c r="N205" s="170"/>
      <c r="O205" s="170"/>
      <c r="P205" s="170"/>
      <c r="Q205" s="170"/>
      <c r="R205" s="170"/>
      <c r="S205" s="170"/>
      <c r="T205" s="171"/>
      <c r="AT205" s="165" t="s">
        <v>191</v>
      </c>
      <c r="AU205" s="165" t="s">
        <v>81</v>
      </c>
      <c r="AV205" s="13" t="s">
        <v>81</v>
      </c>
      <c r="AW205" s="13" t="s">
        <v>33</v>
      </c>
      <c r="AX205" s="13" t="s">
        <v>72</v>
      </c>
      <c r="AY205" s="165" t="s">
        <v>182</v>
      </c>
    </row>
    <row r="206" spans="2:51" s="13" customFormat="1" ht="12">
      <c r="B206" s="164"/>
      <c r="D206" s="159" t="s">
        <v>191</v>
      </c>
      <c r="E206" s="165" t="s">
        <v>1757</v>
      </c>
      <c r="F206" s="166" t="s">
        <v>2529</v>
      </c>
      <c r="H206" s="167">
        <v>443.3</v>
      </c>
      <c r="I206" s="168"/>
      <c r="L206" s="164"/>
      <c r="M206" s="169"/>
      <c r="N206" s="170"/>
      <c r="O206" s="170"/>
      <c r="P206" s="170"/>
      <c r="Q206" s="170"/>
      <c r="R206" s="170"/>
      <c r="S206" s="170"/>
      <c r="T206" s="171"/>
      <c r="AT206" s="165" t="s">
        <v>191</v>
      </c>
      <c r="AU206" s="165" t="s">
        <v>81</v>
      </c>
      <c r="AV206" s="13" t="s">
        <v>81</v>
      </c>
      <c r="AW206" s="13" t="s">
        <v>33</v>
      </c>
      <c r="AX206" s="13" t="s">
        <v>72</v>
      </c>
      <c r="AY206" s="165" t="s">
        <v>182</v>
      </c>
    </row>
    <row r="207" spans="2:51" s="13" customFormat="1" ht="12">
      <c r="B207" s="164"/>
      <c r="D207" s="159" t="s">
        <v>191</v>
      </c>
      <c r="E207" s="165" t="s">
        <v>117</v>
      </c>
      <c r="F207" s="166" t="s">
        <v>2530</v>
      </c>
      <c r="H207" s="167">
        <v>1035.125</v>
      </c>
      <c r="I207" s="168"/>
      <c r="L207" s="164"/>
      <c r="M207" s="169"/>
      <c r="N207" s="170"/>
      <c r="O207" s="170"/>
      <c r="P207" s="170"/>
      <c r="Q207" s="170"/>
      <c r="R207" s="170"/>
      <c r="S207" s="170"/>
      <c r="T207" s="171"/>
      <c r="AT207" s="165" t="s">
        <v>191</v>
      </c>
      <c r="AU207" s="165" t="s">
        <v>81</v>
      </c>
      <c r="AV207" s="13" t="s">
        <v>81</v>
      </c>
      <c r="AW207" s="13" t="s">
        <v>33</v>
      </c>
      <c r="AX207" s="13" t="s">
        <v>72</v>
      </c>
      <c r="AY207" s="165" t="s">
        <v>182</v>
      </c>
    </row>
    <row r="208" spans="2:51" s="13" customFormat="1" ht="12">
      <c r="B208" s="164"/>
      <c r="D208" s="159" t="s">
        <v>191</v>
      </c>
      <c r="E208" s="165" t="s">
        <v>3</v>
      </c>
      <c r="F208" s="166" t="s">
        <v>2531</v>
      </c>
      <c r="H208" s="167">
        <v>117.938</v>
      </c>
      <c r="I208" s="168"/>
      <c r="L208" s="164"/>
      <c r="M208" s="169"/>
      <c r="N208" s="170"/>
      <c r="O208" s="170"/>
      <c r="P208" s="170"/>
      <c r="Q208" s="170"/>
      <c r="R208" s="170"/>
      <c r="S208" s="170"/>
      <c r="T208" s="171"/>
      <c r="AT208" s="165" t="s">
        <v>191</v>
      </c>
      <c r="AU208" s="165" t="s">
        <v>81</v>
      </c>
      <c r="AV208" s="13" t="s">
        <v>81</v>
      </c>
      <c r="AW208" s="13" t="s">
        <v>33</v>
      </c>
      <c r="AX208" s="13" t="s">
        <v>72</v>
      </c>
      <c r="AY208" s="165" t="s">
        <v>182</v>
      </c>
    </row>
    <row r="209" spans="2:51" s="13" customFormat="1" ht="12">
      <c r="B209" s="164"/>
      <c r="D209" s="159" t="s">
        <v>191</v>
      </c>
      <c r="E209" s="165" t="s">
        <v>3</v>
      </c>
      <c r="F209" s="166" t="s">
        <v>2532</v>
      </c>
      <c r="H209" s="167">
        <v>219.426</v>
      </c>
      <c r="I209" s="168"/>
      <c r="L209" s="164"/>
      <c r="M209" s="169"/>
      <c r="N209" s="170"/>
      <c r="O209" s="170"/>
      <c r="P209" s="170"/>
      <c r="Q209" s="170"/>
      <c r="R209" s="170"/>
      <c r="S209" s="170"/>
      <c r="T209" s="171"/>
      <c r="AT209" s="165" t="s">
        <v>191</v>
      </c>
      <c r="AU209" s="165" t="s">
        <v>81</v>
      </c>
      <c r="AV209" s="13" t="s">
        <v>81</v>
      </c>
      <c r="AW209" s="13" t="s">
        <v>33</v>
      </c>
      <c r="AX209" s="13" t="s">
        <v>72</v>
      </c>
      <c r="AY209" s="165" t="s">
        <v>182</v>
      </c>
    </row>
    <row r="210" spans="2:51" s="14" customFormat="1" ht="12">
      <c r="B210" s="172"/>
      <c r="D210" s="159" t="s">
        <v>191</v>
      </c>
      <c r="E210" s="173" t="s">
        <v>1751</v>
      </c>
      <c r="F210" s="174" t="s">
        <v>211</v>
      </c>
      <c r="H210" s="175">
        <v>4086.0730000000003</v>
      </c>
      <c r="I210" s="176"/>
      <c r="L210" s="172"/>
      <c r="M210" s="177"/>
      <c r="N210" s="178"/>
      <c r="O210" s="178"/>
      <c r="P210" s="178"/>
      <c r="Q210" s="178"/>
      <c r="R210" s="178"/>
      <c r="S210" s="178"/>
      <c r="T210" s="179"/>
      <c r="AT210" s="173" t="s">
        <v>191</v>
      </c>
      <c r="AU210" s="173" t="s">
        <v>81</v>
      </c>
      <c r="AV210" s="14" t="s">
        <v>189</v>
      </c>
      <c r="AW210" s="14" t="s">
        <v>33</v>
      </c>
      <c r="AX210" s="14" t="s">
        <v>79</v>
      </c>
      <c r="AY210" s="173" t="s">
        <v>182</v>
      </c>
    </row>
    <row r="211" spans="1:65" s="2" customFormat="1" ht="22.8">
      <c r="A211" s="34"/>
      <c r="B211" s="145"/>
      <c r="C211" s="146" t="s">
        <v>336</v>
      </c>
      <c r="D211" s="146" t="s">
        <v>184</v>
      </c>
      <c r="E211" s="147" t="s">
        <v>1689</v>
      </c>
      <c r="F211" s="148" t="s">
        <v>1690</v>
      </c>
      <c r="G211" s="149" t="s">
        <v>233</v>
      </c>
      <c r="H211" s="150">
        <v>6537.717</v>
      </c>
      <c r="I211" s="151"/>
      <c r="J211" s="152">
        <f>ROUND(I211*H211,2)</f>
        <v>0</v>
      </c>
      <c r="K211" s="148" t="s">
        <v>188</v>
      </c>
      <c r="L211" s="35"/>
      <c r="M211" s="153" t="s">
        <v>3</v>
      </c>
      <c r="N211" s="154" t="s">
        <v>43</v>
      </c>
      <c r="O211" s="55"/>
      <c r="P211" s="155">
        <f>O211*H211</f>
        <v>0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57" t="s">
        <v>189</v>
      </c>
      <c r="AT211" s="157" t="s">
        <v>184</v>
      </c>
      <c r="AU211" s="157" t="s">
        <v>81</v>
      </c>
      <c r="AY211" s="19" t="s">
        <v>182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9" t="s">
        <v>79</v>
      </c>
      <c r="BK211" s="158">
        <f>ROUND(I211*H211,2)</f>
        <v>0</v>
      </c>
      <c r="BL211" s="19" t="s">
        <v>189</v>
      </c>
      <c r="BM211" s="157" t="s">
        <v>2533</v>
      </c>
    </row>
    <row r="212" spans="1:47" s="2" customFormat="1" ht="19.2">
      <c r="A212" s="34"/>
      <c r="B212" s="35"/>
      <c r="C212" s="34"/>
      <c r="D212" s="159" t="s">
        <v>120</v>
      </c>
      <c r="E212" s="34"/>
      <c r="F212" s="160" t="s">
        <v>1690</v>
      </c>
      <c r="G212" s="34"/>
      <c r="H212" s="34"/>
      <c r="I212" s="161"/>
      <c r="J212" s="34"/>
      <c r="K212" s="34"/>
      <c r="L212" s="35"/>
      <c r="M212" s="162"/>
      <c r="N212" s="163"/>
      <c r="O212" s="55"/>
      <c r="P212" s="55"/>
      <c r="Q212" s="55"/>
      <c r="R212" s="55"/>
      <c r="S212" s="55"/>
      <c r="T212" s="56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9" t="s">
        <v>120</v>
      </c>
      <c r="AU212" s="19" t="s">
        <v>81</v>
      </c>
    </row>
    <row r="213" spans="2:51" s="13" customFormat="1" ht="12">
      <c r="B213" s="164"/>
      <c r="D213" s="159" t="s">
        <v>191</v>
      </c>
      <c r="E213" s="165" t="s">
        <v>3</v>
      </c>
      <c r="F213" s="166" t="s">
        <v>2534</v>
      </c>
      <c r="H213" s="167">
        <v>6537.717</v>
      </c>
      <c r="I213" s="168"/>
      <c r="L213" s="164"/>
      <c r="M213" s="169"/>
      <c r="N213" s="170"/>
      <c r="O213" s="170"/>
      <c r="P213" s="170"/>
      <c r="Q213" s="170"/>
      <c r="R213" s="170"/>
      <c r="S213" s="170"/>
      <c r="T213" s="171"/>
      <c r="AT213" s="165" t="s">
        <v>191</v>
      </c>
      <c r="AU213" s="165" t="s">
        <v>81</v>
      </c>
      <c r="AV213" s="13" t="s">
        <v>81</v>
      </c>
      <c r="AW213" s="13" t="s">
        <v>33</v>
      </c>
      <c r="AX213" s="13" t="s">
        <v>79</v>
      </c>
      <c r="AY213" s="165" t="s">
        <v>182</v>
      </c>
    </row>
    <row r="214" spans="1:65" s="2" customFormat="1" ht="22.8">
      <c r="A214" s="34"/>
      <c r="B214" s="145"/>
      <c r="C214" s="146" t="s">
        <v>341</v>
      </c>
      <c r="D214" s="146" t="s">
        <v>184</v>
      </c>
      <c r="E214" s="147" t="s">
        <v>282</v>
      </c>
      <c r="F214" s="148" t="s">
        <v>283</v>
      </c>
      <c r="G214" s="149" t="s">
        <v>122</v>
      </c>
      <c r="H214" s="150">
        <v>4968.95</v>
      </c>
      <c r="I214" s="151"/>
      <c r="J214" s="152">
        <f>ROUND(I214*H214,2)</f>
        <v>0</v>
      </c>
      <c r="K214" s="148" t="s">
        <v>188</v>
      </c>
      <c r="L214" s="35"/>
      <c r="M214" s="153" t="s">
        <v>3</v>
      </c>
      <c r="N214" s="154" t="s">
        <v>43</v>
      </c>
      <c r="O214" s="55"/>
      <c r="P214" s="155">
        <f>O214*H214</f>
        <v>0</v>
      </c>
      <c r="Q214" s="155">
        <v>0</v>
      </c>
      <c r="R214" s="155">
        <f>Q214*H214</f>
        <v>0</v>
      </c>
      <c r="S214" s="155">
        <v>0</v>
      </c>
      <c r="T214" s="15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57" t="s">
        <v>189</v>
      </c>
      <c r="AT214" s="157" t="s">
        <v>184</v>
      </c>
      <c r="AU214" s="157" t="s">
        <v>81</v>
      </c>
      <c r="AY214" s="19" t="s">
        <v>182</v>
      </c>
      <c r="BE214" s="158">
        <f>IF(N214="základní",J214,0)</f>
        <v>0</v>
      </c>
      <c r="BF214" s="158">
        <f>IF(N214="snížená",J214,0)</f>
        <v>0</v>
      </c>
      <c r="BG214" s="158">
        <f>IF(N214="zákl. přenesená",J214,0)</f>
        <v>0</v>
      </c>
      <c r="BH214" s="158">
        <f>IF(N214="sníž. přenesená",J214,0)</f>
        <v>0</v>
      </c>
      <c r="BI214" s="158">
        <f>IF(N214="nulová",J214,0)</f>
        <v>0</v>
      </c>
      <c r="BJ214" s="19" t="s">
        <v>79</v>
      </c>
      <c r="BK214" s="158">
        <f>ROUND(I214*H214,2)</f>
        <v>0</v>
      </c>
      <c r="BL214" s="19" t="s">
        <v>189</v>
      </c>
      <c r="BM214" s="157" t="s">
        <v>2535</v>
      </c>
    </row>
    <row r="215" spans="1:47" s="2" customFormat="1" ht="19.2">
      <c r="A215" s="34"/>
      <c r="B215" s="35"/>
      <c r="C215" s="34"/>
      <c r="D215" s="159" t="s">
        <v>120</v>
      </c>
      <c r="E215" s="34"/>
      <c r="F215" s="160" t="s">
        <v>283</v>
      </c>
      <c r="G215" s="34"/>
      <c r="H215" s="34"/>
      <c r="I215" s="161"/>
      <c r="J215" s="34"/>
      <c r="K215" s="34"/>
      <c r="L215" s="35"/>
      <c r="M215" s="162"/>
      <c r="N215" s="163"/>
      <c r="O215" s="55"/>
      <c r="P215" s="55"/>
      <c r="Q215" s="55"/>
      <c r="R215" s="55"/>
      <c r="S215" s="55"/>
      <c r="T215" s="56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9" t="s">
        <v>120</v>
      </c>
      <c r="AU215" s="19" t="s">
        <v>81</v>
      </c>
    </row>
    <row r="216" spans="2:51" s="13" customFormat="1" ht="12">
      <c r="B216" s="164"/>
      <c r="D216" s="159" t="s">
        <v>191</v>
      </c>
      <c r="E216" s="165" t="s">
        <v>3</v>
      </c>
      <c r="F216" s="166" t="s">
        <v>1929</v>
      </c>
      <c r="H216" s="167">
        <v>3490.525</v>
      </c>
      <c r="I216" s="168"/>
      <c r="L216" s="164"/>
      <c r="M216" s="169"/>
      <c r="N216" s="170"/>
      <c r="O216" s="170"/>
      <c r="P216" s="170"/>
      <c r="Q216" s="170"/>
      <c r="R216" s="170"/>
      <c r="S216" s="170"/>
      <c r="T216" s="171"/>
      <c r="AT216" s="165" t="s">
        <v>191</v>
      </c>
      <c r="AU216" s="165" t="s">
        <v>81</v>
      </c>
      <c r="AV216" s="13" t="s">
        <v>81</v>
      </c>
      <c r="AW216" s="13" t="s">
        <v>33</v>
      </c>
      <c r="AX216" s="13" t="s">
        <v>72</v>
      </c>
      <c r="AY216" s="165" t="s">
        <v>182</v>
      </c>
    </row>
    <row r="217" spans="2:51" s="13" customFormat="1" ht="12">
      <c r="B217" s="164"/>
      <c r="D217" s="159" t="s">
        <v>191</v>
      </c>
      <c r="E217" s="165" t="s">
        <v>3</v>
      </c>
      <c r="F217" s="166" t="s">
        <v>1930</v>
      </c>
      <c r="H217" s="167">
        <v>1478.425</v>
      </c>
      <c r="I217" s="168"/>
      <c r="L217" s="164"/>
      <c r="M217" s="169"/>
      <c r="N217" s="170"/>
      <c r="O217" s="170"/>
      <c r="P217" s="170"/>
      <c r="Q217" s="170"/>
      <c r="R217" s="170"/>
      <c r="S217" s="170"/>
      <c r="T217" s="171"/>
      <c r="AT217" s="165" t="s">
        <v>191</v>
      </c>
      <c r="AU217" s="165" t="s">
        <v>81</v>
      </c>
      <c r="AV217" s="13" t="s">
        <v>81</v>
      </c>
      <c r="AW217" s="13" t="s">
        <v>33</v>
      </c>
      <c r="AX217" s="13" t="s">
        <v>72</v>
      </c>
      <c r="AY217" s="165" t="s">
        <v>182</v>
      </c>
    </row>
    <row r="218" spans="2:51" s="14" customFormat="1" ht="12">
      <c r="B218" s="172"/>
      <c r="D218" s="159" t="s">
        <v>191</v>
      </c>
      <c r="E218" s="173" t="s">
        <v>3</v>
      </c>
      <c r="F218" s="174" t="s">
        <v>211</v>
      </c>
      <c r="H218" s="175">
        <v>4968.95</v>
      </c>
      <c r="I218" s="176"/>
      <c r="L218" s="172"/>
      <c r="M218" s="177"/>
      <c r="N218" s="178"/>
      <c r="O218" s="178"/>
      <c r="P218" s="178"/>
      <c r="Q218" s="178"/>
      <c r="R218" s="178"/>
      <c r="S218" s="178"/>
      <c r="T218" s="179"/>
      <c r="AT218" s="173" t="s">
        <v>191</v>
      </c>
      <c r="AU218" s="173" t="s">
        <v>81</v>
      </c>
      <c r="AV218" s="14" t="s">
        <v>189</v>
      </c>
      <c r="AW218" s="14" t="s">
        <v>33</v>
      </c>
      <c r="AX218" s="14" t="s">
        <v>79</v>
      </c>
      <c r="AY218" s="173" t="s">
        <v>182</v>
      </c>
    </row>
    <row r="219" spans="1:65" s="2" customFormat="1" ht="16.5" customHeight="1">
      <c r="A219" s="34"/>
      <c r="B219" s="145"/>
      <c r="C219" s="180" t="s">
        <v>347</v>
      </c>
      <c r="D219" s="180" t="s">
        <v>232</v>
      </c>
      <c r="E219" s="181" t="s">
        <v>1334</v>
      </c>
      <c r="F219" s="182" t="s">
        <v>1335</v>
      </c>
      <c r="G219" s="183" t="s">
        <v>233</v>
      </c>
      <c r="H219" s="184">
        <v>2661.165</v>
      </c>
      <c r="I219" s="185"/>
      <c r="J219" s="186">
        <f>ROUND(I219*H219,2)</f>
        <v>0</v>
      </c>
      <c r="K219" s="182" t="s">
        <v>188</v>
      </c>
      <c r="L219" s="187"/>
      <c r="M219" s="188" t="s">
        <v>3</v>
      </c>
      <c r="N219" s="189" t="s">
        <v>43</v>
      </c>
      <c r="O219" s="55"/>
      <c r="P219" s="155">
        <f>O219*H219</f>
        <v>0</v>
      </c>
      <c r="Q219" s="155">
        <v>0</v>
      </c>
      <c r="R219" s="155">
        <f>Q219*H219</f>
        <v>0</v>
      </c>
      <c r="S219" s="155">
        <v>0</v>
      </c>
      <c r="T219" s="15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7" t="s">
        <v>223</v>
      </c>
      <c r="AT219" s="157" t="s">
        <v>232</v>
      </c>
      <c r="AU219" s="157" t="s">
        <v>81</v>
      </c>
      <c r="AY219" s="19" t="s">
        <v>182</v>
      </c>
      <c r="BE219" s="158">
        <f>IF(N219="základní",J219,0)</f>
        <v>0</v>
      </c>
      <c r="BF219" s="158">
        <f>IF(N219="snížená",J219,0)</f>
        <v>0</v>
      </c>
      <c r="BG219" s="158">
        <f>IF(N219="zákl. přenesená",J219,0)</f>
        <v>0</v>
      </c>
      <c r="BH219" s="158">
        <f>IF(N219="sníž. přenesená",J219,0)</f>
        <v>0</v>
      </c>
      <c r="BI219" s="158">
        <f>IF(N219="nulová",J219,0)</f>
        <v>0</v>
      </c>
      <c r="BJ219" s="19" t="s">
        <v>79</v>
      </c>
      <c r="BK219" s="158">
        <f>ROUND(I219*H219,2)</f>
        <v>0</v>
      </c>
      <c r="BL219" s="19" t="s">
        <v>189</v>
      </c>
      <c r="BM219" s="157" t="s">
        <v>2536</v>
      </c>
    </row>
    <row r="220" spans="1:47" s="2" customFormat="1" ht="12">
      <c r="A220" s="34"/>
      <c r="B220" s="35"/>
      <c r="C220" s="34"/>
      <c r="D220" s="159" t="s">
        <v>120</v>
      </c>
      <c r="E220" s="34"/>
      <c r="F220" s="160" t="s">
        <v>1335</v>
      </c>
      <c r="G220" s="34"/>
      <c r="H220" s="34"/>
      <c r="I220" s="161"/>
      <c r="J220" s="34"/>
      <c r="K220" s="34"/>
      <c r="L220" s="35"/>
      <c r="M220" s="162"/>
      <c r="N220" s="163"/>
      <c r="O220" s="55"/>
      <c r="P220" s="55"/>
      <c r="Q220" s="55"/>
      <c r="R220" s="55"/>
      <c r="S220" s="55"/>
      <c r="T220" s="56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9" t="s">
        <v>120</v>
      </c>
      <c r="AU220" s="19" t="s">
        <v>81</v>
      </c>
    </row>
    <row r="221" spans="2:51" s="15" customFormat="1" ht="12">
      <c r="B221" s="190"/>
      <c r="D221" s="159" t="s">
        <v>191</v>
      </c>
      <c r="E221" s="191" t="s">
        <v>3</v>
      </c>
      <c r="F221" s="192" t="s">
        <v>1932</v>
      </c>
      <c r="H221" s="191" t="s">
        <v>3</v>
      </c>
      <c r="I221" s="193"/>
      <c r="L221" s="190"/>
      <c r="M221" s="194"/>
      <c r="N221" s="195"/>
      <c r="O221" s="195"/>
      <c r="P221" s="195"/>
      <c r="Q221" s="195"/>
      <c r="R221" s="195"/>
      <c r="S221" s="195"/>
      <c r="T221" s="196"/>
      <c r="AT221" s="191" t="s">
        <v>191</v>
      </c>
      <c r="AU221" s="191" t="s">
        <v>81</v>
      </c>
      <c r="AV221" s="15" t="s">
        <v>79</v>
      </c>
      <c r="AW221" s="15" t="s">
        <v>33</v>
      </c>
      <c r="AX221" s="15" t="s">
        <v>72</v>
      </c>
      <c r="AY221" s="191" t="s">
        <v>182</v>
      </c>
    </row>
    <row r="222" spans="2:51" s="13" customFormat="1" ht="12">
      <c r="B222" s="164"/>
      <c r="D222" s="159" t="s">
        <v>191</v>
      </c>
      <c r="E222" s="165" t="s">
        <v>3</v>
      </c>
      <c r="F222" s="166" t="s">
        <v>1933</v>
      </c>
      <c r="H222" s="167">
        <v>2661.165</v>
      </c>
      <c r="I222" s="168"/>
      <c r="L222" s="164"/>
      <c r="M222" s="169"/>
      <c r="N222" s="170"/>
      <c r="O222" s="170"/>
      <c r="P222" s="170"/>
      <c r="Q222" s="170"/>
      <c r="R222" s="170"/>
      <c r="S222" s="170"/>
      <c r="T222" s="171"/>
      <c r="AT222" s="165" t="s">
        <v>191</v>
      </c>
      <c r="AU222" s="165" t="s">
        <v>81</v>
      </c>
      <c r="AV222" s="13" t="s">
        <v>81</v>
      </c>
      <c r="AW222" s="13" t="s">
        <v>33</v>
      </c>
      <c r="AX222" s="13" t="s">
        <v>79</v>
      </c>
      <c r="AY222" s="165" t="s">
        <v>182</v>
      </c>
    </row>
    <row r="223" spans="1:65" s="2" customFormat="1" ht="33" customHeight="1">
      <c r="A223" s="34"/>
      <c r="B223" s="145"/>
      <c r="C223" s="146" t="s">
        <v>355</v>
      </c>
      <c r="D223" s="146" t="s">
        <v>184</v>
      </c>
      <c r="E223" s="147" t="s">
        <v>1934</v>
      </c>
      <c r="F223" s="148" t="s">
        <v>1935</v>
      </c>
      <c r="G223" s="149" t="s">
        <v>122</v>
      </c>
      <c r="H223" s="150">
        <v>1890.7</v>
      </c>
      <c r="I223" s="151"/>
      <c r="J223" s="152">
        <f>ROUND(I223*H223,2)</f>
        <v>0</v>
      </c>
      <c r="K223" s="148" t="s">
        <v>188</v>
      </c>
      <c r="L223" s="35"/>
      <c r="M223" s="153" t="s">
        <v>3</v>
      </c>
      <c r="N223" s="154" t="s">
        <v>43</v>
      </c>
      <c r="O223" s="55"/>
      <c r="P223" s="155">
        <f>O223*H223</f>
        <v>0</v>
      </c>
      <c r="Q223" s="155">
        <v>0</v>
      </c>
      <c r="R223" s="155">
        <f>Q223*H223</f>
        <v>0</v>
      </c>
      <c r="S223" s="155">
        <v>0</v>
      </c>
      <c r="T223" s="15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7" t="s">
        <v>189</v>
      </c>
      <c r="AT223" s="157" t="s">
        <v>184</v>
      </c>
      <c r="AU223" s="157" t="s">
        <v>81</v>
      </c>
      <c r="AY223" s="19" t="s">
        <v>182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19" t="s">
        <v>79</v>
      </c>
      <c r="BK223" s="158">
        <f>ROUND(I223*H223,2)</f>
        <v>0</v>
      </c>
      <c r="BL223" s="19" t="s">
        <v>189</v>
      </c>
      <c r="BM223" s="157" t="s">
        <v>2537</v>
      </c>
    </row>
    <row r="224" spans="1:47" s="2" customFormat="1" ht="19.2">
      <c r="A224" s="34"/>
      <c r="B224" s="35"/>
      <c r="C224" s="34"/>
      <c r="D224" s="159" t="s">
        <v>120</v>
      </c>
      <c r="E224" s="34"/>
      <c r="F224" s="160" t="s">
        <v>1935</v>
      </c>
      <c r="G224" s="34"/>
      <c r="H224" s="34"/>
      <c r="I224" s="161"/>
      <c r="J224" s="34"/>
      <c r="K224" s="34"/>
      <c r="L224" s="35"/>
      <c r="M224" s="162"/>
      <c r="N224" s="163"/>
      <c r="O224" s="55"/>
      <c r="P224" s="55"/>
      <c r="Q224" s="55"/>
      <c r="R224" s="55"/>
      <c r="S224" s="55"/>
      <c r="T224" s="56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120</v>
      </c>
      <c r="AU224" s="19" t="s">
        <v>81</v>
      </c>
    </row>
    <row r="225" spans="2:51" s="13" customFormat="1" ht="12">
      <c r="B225" s="164"/>
      <c r="D225" s="159" t="s">
        <v>191</v>
      </c>
      <c r="E225" s="165" t="s">
        <v>3</v>
      </c>
      <c r="F225" s="166" t="s">
        <v>2538</v>
      </c>
      <c r="H225" s="167">
        <v>94</v>
      </c>
      <c r="I225" s="168"/>
      <c r="L225" s="164"/>
      <c r="M225" s="169"/>
      <c r="N225" s="170"/>
      <c r="O225" s="170"/>
      <c r="P225" s="170"/>
      <c r="Q225" s="170"/>
      <c r="R225" s="170"/>
      <c r="S225" s="170"/>
      <c r="T225" s="171"/>
      <c r="AT225" s="165" t="s">
        <v>191</v>
      </c>
      <c r="AU225" s="165" t="s">
        <v>81</v>
      </c>
      <c r="AV225" s="13" t="s">
        <v>81</v>
      </c>
      <c r="AW225" s="13" t="s">
        <v>33</v>
      </c>
      <c r="AX225" s="13" t="s">
        <v>72</v>
      </c>
      <c r="AY225" s="165" t="s">
        <v>182</v>
      </c>
    </row>
    <row r="226" spans="2:51" s="13" customFormat="1" ht="12">
      <c r="B226" s="164"/>
      <c r="D226" s="159" t="s">
        <v>191</v>
      </c>
      <c r="E226" s="165" t="s">
        <v>3</v>
      </c>
      <c r="F226" s="166" t="s">
        <v>2539</v>
      </c>
      <c r="H226" s="167">
        <v>1717.43</v>
      </c>
      <c r="I226" s="168"/>
      <c r="L226" s="164"/>
      <c r="M226" s="169"/>
      <c r="N226" s="170"/>
      <c r="O226" s="170"/>
      <c r="P226" s="170"/>
      <c r="Q226" s="170"/>
      <c r="R226" s="170"/>
      <c r="S226" s="170"/>
      <c r="T226" s="171"/>
      <c r="AT226" s="165" t="s">
        <v>191</v>
      </c>
      <c r="AU226" s="165" t="s">
        <v>81</v>
      </c>
      <c r="AV226" s="13" t="s">
        <v>81</v>
      </c>
      <c r="AW226" s="13" t="s">
        <v>33</v>
      </c>
      <c r="AX226" s="13" t="s">
        <v>72</v>
      </c>
      <c r="AY226" s="165" t="s">
        <v>182</v>
      </c>
    </row>
    <row r="227" spans="2:51" s="13" customFormat="1" ht="12">
      <c r="B227" s="164"/>
      <c r="D227" s="159" t="s">
        <v>191</v>
      </c>
      <c r="E227" s="165" t="s">
        <v>3</v>
      </c>
      <c r="F227" s="166" t="s">
        <v>2540</v>
      </c>
      <c r="H227" s="167">
        <v>-117.938</v>
      </c>
      <c r="I227" s="168"/>
      <c r="L227" s="164"/>
      <c r="M227" s="169"/>
      <c r="N227" s="170"/>
      <c r="O227" s="170"/>
      <c r="P227" s="170"/>
      <c r="Q227" s="170"/>
      <c r="R227" s="170"/>
      <c r="S227" s="170"/>
      <c r="T227" s="171"/>
      <c r="AT227" s="165" t="s">
        <v>191</v>
      </c>
      <c r="AU227" s="165" t="s">
        <v>81</v>
      </c>
      <c r="AV227" s="13" t="s">
        <v>81</v>
      </c>
      <c r="AW227" s="13" t="s">
        <v>33</v>
      </c>
      <c r="AX227" s="13" t="s">
        <v>72</v>
      </c>
      <c r="AY227" s="165" t="s">
        <v>182</v>
      </c>
    </row>
    <row r="228" spans="2:51" s="13" customFormat="1" ht="12">
      <c r="B228" s="164"/>
      <c r="D228" s="159" t="s">
        <v>191</v>
      </c>
      <c r="E228" s="165" t="s">
        <v>3</v>
      </c>
      <c r="F228" s="166" t="s">
        <v>2541</v>
      </c>
      <c r="H228" s="167">
        <v>197.208</v>
      </c>
      <c r="I228" s="168"/>
      <c r="L228" s="164"/>
      <c r="M228" s="169"/>
      <c r="N228" s="170"/>
      <c r="O228" s="170"/>
      <c r="P228" s="170"/>
      <c r="Q228" s="170"/>
      <c r="R228" s="170"/>
      <c r="S228" s="170"/>
      <c r="T228" s="171"/>
      <c r="AT228" s="165" t="s">
        <v>191</v>
      </c>
      <c r="AU228" s="165" t="s">
        <v>81</v>
      </c>
      <c r="AV228" s="13" t="s">
        <v>81</v>
      </c>
      <c r="AW228" s="13" t="s">
        <v>33</v>
      </c>
      <c r="AX228" s="13" t="s">
        <v>72</v>
      </c>
      <c r="AY228" s="165" t="s">
        <v>182</v>
      </c>
    </row>
    <row r="229" spans="2:51" s="14" customFormat="1" ht="12">
      <c r="B229" s="172"/>
      <c r="D229" s="159" t="s">
        <v>191</v>
      </c>
      <c r="E229" s="173" t="s">
        <v>1274</v>
      </c>
      <c r="F229" s="174" t="s">
        <v>211</v>
      </c>
      <c r="H229" s="175">
        <v>1890.7</v>
      </c>
      <c r="I229" s="176"/>
      <c r="L229" s="172"/>
      <c r="M229" s="177"/>
      <c r="N229" s="178"/>
      <c r="O229" s="178"/>
      <c r="P229" s="178"/>
      <c r="Q229" s="178"/>
      <c r="R229" s="178"/>
      <c r="S229" s="178"/>
      <c r="T229" s="179"/>
      <c r="AT229" s="173" t="s">
        <v>191</v>
      </c>
      <c r="AU229" s="173" t="s">
        <v>81</v>
      </c>
      <c r="AV229" s="14" t="s">
        <v>189</v>
      </c>
      <c r="AW229" s="14" t="s">
        <v>33</v>
      </c>
      <c r="AX229" s="14" t="s">
        <v>79</v>
      </c>
      <c r="AY229" s="173" t="s">
        <v>182</v>
      </c>
    </row>
    <row r="230" spans="1:65" s="2" customFormat="1" ht="16.5" customHeight="1">
      <c r="A230" s="34"/>
      <c r="B230" s="145"/>
      <c r="C230" s="180" t="s">
        <v>360</v>
      </c>
      <c r="D230" s="180" t="s">
        <v>232</v>
      </c>
      <c r="E230" s="181" t="s">
        <v>1945</v>
      </c>
      <c r="F230" s="182" t="s">
        <v>1335</v>
      </c>
      <c r="G230" s="183" t="s">
        <v>233</v>
      </c>
      <c r="H230" s="184">
        <v>3403.26</v>
      </c>
      <c r="I230" s="185"/>
      <c r="J230" s="186">
        <f>ROUND(I230*H230,2)</f>
        <v>0</v>
      </c>
      <c r="K230" s="182" t="s">
        <v>188</v>
      </c>
      <c r="L230" s="187"/>
      <c r="M230" s="188" t="s">
        <v>3</v>
      </c>
      <c r="N230" s="189" t="s">
        <v>43</v>
      </c>
      <c r="O230" s="55"/>
      <c r="P230" s="155">
        <f>O230*H230</f>
        <v>0</v>
      </c>
      <c r="Q230" s="155">
        <v>0</v>
      </c>
      <c r="R230" s="155">
        <f>Q230*H230</f>
        <v>0</v>
      </c>
      <c r="S230" s="155">
        <v>0</v>
      </c>
      <c r="T230" s="15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7" t="s">
        <v>223</v>
      </c>
      <c r="AT230" s="157" t="s">
        <v>232</v>
      </c>
      <c r="AU230" s="157" t="s">
        <v>81</v>
      </c>
      <c r="AY230" s="19" t="s">
        <v>182</v>
      </c>
      <c r="BE230" s="158">
        <f>IF(N230="základní",J230,0)</f>
        <v>0</v>
      </c>
      <c r="BF230" s="158">
        <f>IF(N230="snížená",J230,0)</f>
        <v>0</v>
      </c>
      <c r="BG230" s="158">
        <f>IF(N230="zákl. přenesená",J230,0)</f>
        <v>0</v>
      </c>
      <c r="BH230" s="158">
        <f>IF(N230="sníž. přenesená",J230,0)</f>
        <v>0</v>
      </c>
      <c r="BI230" s="158">
        <f>IF(N230="nulová",J230,0)</f>
        <v>0</v>
      </c>
      <c r="BJ230" s="19" t="s">
        <v>79</v>
      </c>
      <c r="BK230" s="158">
        <f>ROUND(I230*H230,2)</f>
        <v>0</v>
      </c>
      <c r="BL230" s="19" t="s">
        <v>189</v>
      </c>
      <c r="BM230" s="157" t="s">
        <v>2542</v>
      </c>
    </row>
    <row r="231" spans="1:47" s="2" customFormat="1" ht="12">
      <c r="A231" s="34"/>
      <c r="B231" s="35"/>
      <c r="C231" s="34"/>
      <c r="D231" s="159" t="s">
        <v>120</v>
      </c>
      <c r="E231" s="34"/>
      <c r="F231" s="160" t="s">
        <v>1335</v>
      </c>
      <c r="G231" s="34"/>
      <c r="H231" s="34"/>
      <c r="I231" s="161"/>
      <c r="J231" s="34"/>
      <c r="K231" s="34"/>
      <c r="L231" s="35"/>
      <c r="M231" s="162"/>
      <c r="N231" s="163"/>
      <c r="O231" s="55"/>
      <c r="P231" s="55"/>
      <c r="Q231" s="55"/>
      <c r="R231" s="55"/>
      <c r="S231" s="55"/>
      <c r="T231" s="56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9" t="s">
        <v>120</v>
      </c>
      <c r="AU231" s="19" t="s">
        <v>81</v>
      </c>
    </row>
    <row r="232" spans="2:51" s="13" customFormat="1" ht="12">
      <c r="B232" s="164"/>
      <c r="D232" s="159" t="s">
        <v>191</v>
      </c>
      <c r="E232" s="165" t="s">
        <v>3</v>
      </c>
      <c r="F232" s="166" t="s">
        <v>2543</v>
      </c>
      <c r="H232" s="167">
        <v>3403.26</v>
      </c>
      <c r="I232" s="168"/>
      <c r="L232" s="164"/>
      <c r="M232" s="169"/>
      <c r="N232" s="170"/>
      <c r="O232" s="170"/>
      <c r="P232" s="170"/>
      <c r="Q232" s="170"/>
      <c r="R232" s="170"/>
      <c r="S232" s="170"/>
      <c r="T232" s="171"/>
      <c r="AT232" s="165" t="s">
        <v>191</v>
      </c>
      <c r="AU232" s="165" t="s">
        <v>81</v>
      </c>
      <c r="AV232" s="13" t="s">
        <v>81</v>
      </c>
      <c r="AW232" s="13" t="s">
        <v>33</v>
      </c>
      <c r="AX232" s="13" t="s">
        <v>79</v>
      </c>
      <c r="AY232" s="165" t="s">
        <v>182</v>
      </c>
    </row>
    <row r="233" spans="1:65" s="2" customFormat="1" ht="22.8">
      <c r="A233" s="34"/>
      <c r="B233" s="145"/>
      <c r="C233" s="146" t="s">
        <v>365</v>
      </c>
      <c r="D233" s="146" t="s">
        <v>184</v>
      </c>
      <c r="E233" s="147" t="s">
        <v>1948</v>
      </c>
      <c r="F233" s="148" t="s">
        <v>1949</v>
      </c>
      <c r="G233" s="149" t="s">
        <v>113</v>
      </c>
      <c r="H233" s="150">
        <v>328.25</v>
      </c>
      <c r="I233" s="151"/>
      <c r="J233" s="152">
        <f>ROUND(I233*H233,2)</f>
        <v>0</v>
      </c>
      <c r="K233" s="148" t="s">
        <v>188</v>
      </c>
      <c r="L233" s="35"/>
      <c r="M233" s="153" t="s">
        <v>3</v>
      </c>
      <c r="N233" s="154" t="s">
        <v>43</v>
      </c>
      <c r="O233" s="55"/>
      <c r="P233" s="155">
        <f>O233*H233</f>
        <v>0</v>
      </c>
      <c r="Q233" s="155">
        <v>0</v>
      </c>
      <c r="R233" s="155">
        <f>Q233*H233</f>
        <v>0</v>
      </c>
      <c r="S233" s="155">
        <v>0</v>
      </c>
      <c r="T233" s="15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57" t="s">
        <v>189</v>
      </c>
      <c r="AT233" s="157" t="s">
        <v>184</v>
      </c>
      <c r="AU233" s="157" t="s">
        <v>81</v>
      </c>
      <c r="AY233" s="19" t="s">
        <v>182</v>
      </c>
      <c r="BE233" s="158">
        <f>IF(N233="základní",J233,0)</f>
        <v>0</v>
      </c>
      <c r="BF233" s="158">
        <f>IF(N233="snížená",J233,0)</f>
        <v>0</v>
      </c>
      <c r="BG233" s="158">
        <f>IF(N233="zákl. přenesená",J233,0)</f>
        <v>0</v>
      </c>
      <c r="BH233" s="158">
        <f>IF(N233="sníž. přenesená",J233,0)</f>
        <v>0</v>
      </c>
      <c r="BI233" s="158">
        <f>IF(N233="nulová",J233,0)</f>
        <v>0</v>
      </c>
      <c r="BJ233" s="19" t="s">
        <v>79</v>
      </c>
      <c r="BK233" s="158">
        <f>ROUND(I233*H233,2)</f>
        <v>0</v>
      </c>
      <c r="BL233" s="19" t="s">
        <v>189</v>
      </c>
      <c r="BM233" s="157" t="s">
        <v>2544</v>
      </c>
    </row>
    <row r="234" spans="1:47" s="2" customFormat="1" ht="12">
      <c r="A234" s="34"/>
      <c r="B234" s="35"/>
      <c r="C234" s="34"/>
      <c r="D234" s="159" t="s">
        <v>120</v>
      </c>
      <c r="E234" s="34"/>
      <c r="F234" s="160" t="s">
        <v>1949</v>
      </c>
      <c r="G234" s="34"/>
      <c r="H234" s="34"/>
      <c r="I234" s="161"/>
      <c r="J234" s="34"/>
      <c r="K234" s="34"/>
      <c r="L234" s="35"/>
      <c r="M234" s="162"/>
      <c r="N234" s="163"/>
      <c r="O234" s="55"/>
      <c r="P234" s="55"/>
      <c r="Q234" s="55"/>
      <c r="R234" s="55"/>
      <c r="S234" s="55"/>
      <c r="T234" s="56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9" t="s">
        <v>120</v>
      </c>
      <c r="AU234" s="19" t="s">
        <v>81</v>
      </c>
    </row>
    <row r="235" spans="2:51" s="13" customFormat="1" ht="12">
      <c r="B235" s="164"/>
      <c r="D235" s="159" t="s">
        <v>191</v>
      </c>
      <c r="E235" s="165" t="s">
        <v>3</v>
      </c>
      <c r="F235" s="166" t="s">
        <v>1746</v>
      </c>
      <c r="H235" s="167">
        <v>328.25</v>
      </c>
      <c r="I235" s="168"/>
      <c r="L235" s="164"/>
      <c r="M235" s="169"/>
      <c r="N235" s="170"/>
      <c r="O235" s="170"/>
      <c r="P235" s="170"/>
      <c r="Q235" s="170"/>
      <c r="R235" s="170"/>
      <c r="S235" s="170"/>
      <c r="T235" s="171"/>
      <c r="AT235" s="165" t="s">
        <v>191</v>
      </c>
      <c r="AU235" s="165" t="s">
        <v>81</v>
      </c>
      <c r="AV235" s="13" t="s">
        <v>81</v>
      </c>
      <c r="AW235" s="13" t="s">
        <v>33</v>
      </c>
      <c r="AX235" s="13" t="s">
        <v>79</v>
      </c>
      <c r="AY235" s="165" t="s">
        <v>182</v>
      </c>
    </row>
    <row r="236" spans="1:65" s="2" customFormat="1" ht="22.8">
      <c r="A236" s="34"/>
      <c r="B236" s="145"/>
      <c r="C236" s="146" t="s">
        <v>370</v>
      </c>
      <c r="D236" s="146" t="s">
        <v>184</v>
      </c>
      <c r="E236" s="147" t="s">
        <v>1951</v>
      </c>
      <c r="F236" s="148" t="s">
        <v>1952</v>
      </c>
      <c r="G236" s="149" t="s">
        <v>113</v>
      </c>
      <c r="H236" s="150">
        <v>328.25</v>
      </c>
      <c r="I236" s="151"/>
      <c r="J236" s="152">
        <f>ROUND(I236*H236,2)</f>
        <v>0</v>
      </c>
      <c r="K236" s="148" t="s">
        <v>188</v>
      </c>
      <c r="L236" s="35"/>
      <c r="M236" s="153" t="s">
        <v>3</v>
      </c>
      <c r="N236" s="154" t="s">
        <v>43</v>
      </c>
      <c r="O236" s="55"/>
      <c r="P236" s="155">
        <f>O236*H236</f>
        <v>0</v>
      </c>
      <c r="Q236" s="155">
        <v>0</v>
      </c>
      <c r="R236" s="155">
        <f>Q236*H236</f>
        <v>0</v>
      </c>
      <c r="S236" s="155">
        <v>0</v>
      </c>
      <c r="T236" s="156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57" t="s">
        <v>189</v>
      </c>
      <c r="AT236" s="157" t="s">
        <v>184</v>
      </c>
      <c r="AU236" s="157" t="s">
        <v>81</v>
      </c>
      <c r="AY236" s="19" t="s">
        <v>182</v>
      </c>
      <c r="BE236" s="158">
        <f>IF(N236="základní",J236,0)</f>
        <v>0</v>
      </c>
      <c r="BF236" s="158">
        <f>IF(N236="snížená",J236,0)</f>
        <v>0</v>
      </c>
      <c r="BG236" s="158">
        <f>IF(N236="zákl. přenesená",J236,0)</f>
        <v>0</v>
      </c>
      <c r="BH236" s="158">
        <f>IF(N236="sníž. přenesená",J236,0)</f>
        <v>0</v>
      </c>
      <c r="BI236" s="158">
        <f>IF(N236="nulová",J236,0)</f>
        <v>0</v>
      </c>
      <c r="BJ236" s="19" t="s">
        <v>79</v>
      </c>
      <c r="BK236" s="158">
        <f>ROUND(I236*H236,2)</f>
        <v>0</v>
      </c>
      <c r="BL236" s="19" t="s">
        <v>189</v>
      </c>
      <c r="BM236" s="157" t="s">
        <v>2545</v>
      </c>
    </row>
    <row r="237" spans="1:47" s="2" customFormat="1" ht="19.2">
      <c r="A237" s="34"/>
      <c r="B237" s="35"/>
      <c r="C237" s="34"/>
      <c r="D237" s="159" t="s">
        <v>120</v>
      </c>
      <c r="E237" s="34"/>
      <c r="F237" s="160" t="s">
        <v>1952</v>
      </c>
      <c r="G237" s="34"/>
      <c r="H237" s="34"/>
      <c r="I237" s="161"/>
      <c r="J237" s="34"/>
      <c r="K237" s="34"/>
      <c r="L237" s="35"/>
      <c r="M237" s="162"/>
      <c r="N237" s="163"/>
      <c r="O237" s="55"/>
      <c r="P237" s="55"/>
      <c r="Q237" s="55"/>
      <c r="R237" s="55"/>
      <c r="S237" s="55"/>
      <c r="T237" s="56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9" t="s">
        <v>120</v>
      </c>
      <c r="AU237" s="19" t="s">
        <v>81</v>
      </c>
    </row>
    <row r="238" spans="2:51" s="15" customFormat="1" ht="12">
      <c r="B238" s="190"/>
      <c r="D238" s="159" t="s">
        <v>191</v>
      </c>
      <c r="E238" s="191" t="s">
        <v>3</v>
      </c>
      <c r="F238" s="192" t="s">
        <v>1747</v>
      </c>
      <c r="H238" s="191" t="s">
        <v>3</v>
      </c>
      <c r="I238" s="193"/>
      <c r="L238" s="190"/>
      <c r="M238" s="194"/>
      <c r="N238" s="195"/>
      <c r="O238" s="195"/>
      <c r="P238" s="195"/>
      <c r="Q238" s="195"/>
      <c r="R238" s="195"/>
      <c r="S238" s="195"/>
      <c r="T238" s="196"/>
      <c r="AT238" s="191" t="s">
        <v>191</v>
      </c>
      <c r="AU238" s="191" t="s">
        <v>81</v>
      </c>
      <c r="AV238" s="15" t="s">
        <v>79</v>
      </c>
      <c r="AW238" s="15" t="s">
        <v>33</v>
      </c>
      <c r="AX238" s="15" t="s">
        <v>72</v>
      </c>
      <c r="AY238" s="191" t="s">
        <v>182</v>
      </c>
    </row>
    <row r="239" spans="2:51" s="13" customFormat="1" ht="12">
      <c r="B239" s="164"/>
      <c r="D239" s="159" t="s">
        <v>191</v>
      </c>
      <c r="E239" s="165" t="s">
        <v>3</v>
      </c>
      <c r="F239" s="166" t="s">
        <v>2546</v>
      </c>
      <c r="H239" s="167">
        <v>328.25</v>
      </c>
      <c r="I239" s="168"/>
      <c r="L239" s="164"/>
      <c r="M239" s="169"/>
      <c r="N239" s="170"/>
      <c r="O239" s="170"/>
      <c r="P239" s="170"/>
      <c r="Q239" s="170"/>
      <c r="R239" s="170"/>
      <c r="S239" s="170"/>
      <c r="T239" s="171"/>
      <c r="AT239" s="165" t="s">
        <v>191</v>
      </c>
      <c r="AU239" s="165" t="s">
        <v>81</v>
      </c>
      <c r="AV239" s="13" t="s">
        <v>81</v>
      </c>
      <c r="AW239" s="13" t="s">
        <v>33</v>
      </c>
      <c r="AX239" s="13" t="s">
        <v>72</v>
      </c>
      <c r="AY239" s="165" t="s">
        <v>182</v>
      </c>
    </row>
    <row r="240" spans="2:51" s="14" customFormat="1" ht="12">
      <c r="B240" s="172"/>
      <c r="D240" s="159" t="s">
        <v>191</v>
      </c>
      <c r="E240" s="173" t="s">
        <v>1746</v>
      </c>
      <c r="F240" s="174" t="s">
        <v>211</v>
      </c>
      <c r="H240" s="175">
        <v>328.25</v>
      </c>
      <c r="I240" s="176"/>
      <c r="L240" s="172"/>
      <c r="M240" s="177"/>
      <c r="N240" s="178"/>
      <c r="O240" s="178"/>
      <c r="P240" s="178"/>
      <c r="Q240" s="178"/>
      <c r="R240" s="178"/>
      <c r="S240" s="178"/>
      <c r="T240" s="179"/>
      <c r="AT240" s="173" t="s">
        <v>191</v>
      </c>
      <c r="AU240" s="173" t="s">
        <v>81</v>
      </c>
      <c r="AV240" s="14" t="s">
        <v>189</v>
      </c>
      <c r="AW240" s="14" t="s">
        <v>33</v>
      </c>
      <c r="AX240" s="14" t="s">
        <v>79</v>
      </c>
      <c r="AY240" s="173" t="s">
        <v>182</v>
      </c>
    </row>
    <row r="241" spans="1:65" s="2" customFormat="1" ht="16.5" customHeight="1">
      <c r="A241" s="34"/>
      <c r="B241" s="145"/>
      <c r="C241" s="180" t="s">
        <v>379</v>
      </c>
      <c r="D241" s="180" t="s">
        <v>232</v>
      </c>
      <c r="E241" s="181" t="s">
        <v>1955</v>
      </c>
      <c r="F241" s="182" t="s">
        <v>1956</v>
      </c>
      <c r="G241" s="183" t="s">
        <v>254</v>
      </c>
      <c r="H241" s="184">
        <v>8.206</v>
      </c>
      <c r="I241" s="185"/>
      <c r="J241" s="186">
        <f>ROUND(I241*H241,2)</f>
        <v>0</v>
      </c>
      <c r="K241" s="182" t="s">
        <v>188</v>
      </c>
      <c r="L241" s="187"/>
      <c r="M241" s="188" t="s">
        <v>3</v>
      </c>
      <c r="N241" s="189" t="s">
        <v>43</v>
      </c>
      <c r="O241" s="55"/>
      <c r="P241" s="155">
        <f>O241*H241</f>
        <v>0</v>
      </c>
      <c r="Q241" s="155">
        <v>0.001</v>
      </c>
      <c r="R241" s="155">
        <f>Q241*H241</f>
        <v>0.008206</v>
      </c>
      <c r="S241" s="155">
        <v>0</v>
      </c>
      <c r="T241" s="15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7" t="s">
        <v>223</v>
      </c>
      <c r="AT241" s="157" t="s">
        <v>232</v>
      </c>
      <c r="AU241" s="157" t="s">
        <v>81</v>
      </c>
      <c r="AY241" s="19" t="s">
        <v>182</v>
      </c>
      <c r="BE241" s="158">
        <f>IF(N241="základní",J241,0)</f>
        <v>0</v>
      </c>
      <c r="BF241" s="158">
        <f>IF(N241="snížená",J241,0)</f>
        <v>0</v>
      </c>
      <c r="BG241" s="158">
        <f>IF(N241="zákl. přenesená",J241,0)</f>
        <v>0</v>
      </c>
      <c r="BH241" s="158">
        <f>IF(N241="sníž. přenesená",J241,0)</f>
        <v>0</v>
      </c>
      <c r="BI241" s="158">
        <f>IF(N241="nulová",J241,0)</f>
        <v>0</v>
      </c>
      <c r="BJ241" s="19" t="s">
        <v>79</v>
      </c>
      <c r="BK241" s="158">
        <f>ROUND(I241*H241,2)</f>
        <v>0</v>
      </c>
      <c r="BL241" s="19" t="s">
        <v>189</v>
      </c>
      <c r="BM241" s="157" t="s">
        <v>2547</v>
      </c>
    </row>
    <row r="242" spans="1:47" s="2" customFormat="1" ht="12">
      <c r="A242" s="34"/>
      <c r="B242" s="35"/>
      <c r="C242" s="34"/>
      <c r="D242" s="159" t="s">
        <v>120</v>
      </c>
      <c r="E242" s="34"/>
      <c r="F242" s="160" t="s">
        <v>1956</v>
      </c>
      <c r="G242" s="34"/>
      <c r="H242" s="34"/>
      <c r="I242" s="161"/>
      <c r="J242" s="34"/>
      <c r="K242" s="34"/>
      <c r="L242" s="35"/>
      <c r="M242" s="162"/>
      <c r="N242" s="163"/>
      <c r="O242" s="55"/>
      <c r="P242" s="55"/>
      <c r="Q242" s="55"/>
      <c r="R242" s="55"/>
      <c r="S242" s="55"/>
      <c r="T242" s="56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9" t="s">
        <v>120</v>
      </c>
      <c r="AU242" s="19" t="s">
        <v>81</v>
      </c>
    </row>
    <row r="243" spans="2:51" s="13" customFormat="1" ht="12">
      <c r="B243" s="164"/>
      <c r="D243" s="159" t="s">
        <v>191</v>
      </c>
      <c r="E243" s="165" t="s">
        <v>3</v>
      </c>
      <c r="F243" s="166" t="s">
        <v>2548</v>
      </c>
      <c r="H243" s="167">
        <v>8.206</v>
      </c>
      <c r="I243" s="168"/>
      <c r="L243" s="164"/>
      <c r="M243" s="169"/>
      <c r="N243" s="170"/>
      <c r="O243" s="170"/>
      <c r="P243" s="170"/>
      <c r="Q243" s="170"/>
      <c r="R243" s="170"/>
      <c r="S243" s="170"/>
      <c r="T243" s="171"/>
      <c r="AT243" s="165" t="s">
        <v>191</v>
      </c>
      <c r="AU243" s="165" t="s">
        <v>81</v>
      </c>
      <c r="AV243" s="13" t="s">
        <v>81</v>
      </c>
      <c r="AW243" s="13" t="s">
        <v>33</v>
      </c>
      <c r="AX243" s="13" t="s">
        <v>79</v>
      </c>
      <c r="AY243" s="165" t="s">
        <v>182</v>
      </c>
    </row>
    <row r="244" spans="1:65" s="2" customFormat="1" ht="16.5" customHeight="1">
      <c r="A244" s="34"/>
      <c r="B244" s="145"/>
      <c r="C244" s="146" t="s">
        <v>385</v>
      </c>
      <c r="D244" s="146" t="s">
        <v>184</v>
      </c>
      <c r="E244" s="147" t="s">
        <v>1959</v>
      </c>
      <c r="F244" s="148" t="s">
        <v>1960</v>
      </c>
      <c r="G244" s="149" t="s">
        <v>113</v>
      </c>
      <c r="H244" s="150">
        <v>328.25</v>
      </c>
      <c r="I244" s="151"/>
      <c r="J244" s="152">
        <f>ROUND(I244*H244,2)</f>
        <v>0</v>
      </c>
      <c r="K244" s="148" t="s">
        <v>188</v>
      </c>
      <c r="L244" s="35"/>
      <c r="M244" s="153" t="s">
        <v>3</v>
      </c>
      <c r="N244" s="154" t="s">
        <v>43</v>
      </c>
      <c r="O244" s="55"/>
      <c r="P244" s="155">
        <f>O244*H244</f>
        <v>0</v>
      </c>
      <c r="Q244" s="155">
        <v>0</v>
      </c>
      <c r="R244" s="155">
        <f>Q244*H244</f>
        <v>0</v>
      </c>
      <c r="S244" s="155">
        <v>0</v>
      </c>
      <c r="T244" s="156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7" t="s">
        <v>189</v>
      </c>
      <c r="AT244" s="157" t="s">
        <v>184</v>
      </c>
      <c r="AU244" s="157" t="s">
        <v>81</v>
      </c>
      <c r="AY244" s="19" t="s">
        <v>182</v>
      </c>
      <c r="BE244" s="158">
        <f>IF(N244="základní",J244,0)</f>
        <v>0</v>
      </c>
      <c r="BF244" s="158">
        <f>IF(N244="snížená",J244,0)</f>
        <v>0</v>
      </c>
      <c r="BG244" s="158">
        <f>IF(N244="zákl. přenesená",J244,0)</f>
        <v>0</v>
      </c>
      <c r="BH244" s="158">
        <f>IF(N244="sníž. přenesená",J244,0)</f>
        <v>0</v>
      </c>
      <c r="BI244" s="158">
        <f>IF(N244="nulová",J244,0)</f>
        <v>0</v>
      </c>
      <c r="BJ244" s="19" t="s">
        <v>79</v>
      </c>
      <c r="BK244" s="158">
        <f>ROUND(I244*H244,2)</f>
        <v>0</v>
      </c>
      <c r="BL244" s="19" t="s">
        <v>189</v>
      </c>
      <c r="BM244" s="157" t="s">
        <v>2549</v>
      </c>
    </row>
    <row r="245" spans="1:47" s="2" customFormat="1" ht="12">
      <c r="A245" s="34"/>
      <c r="B245" s="35"/>
      <c r="C245" s="34"/>
      <c r="D245" s="159" t="s">
        <v>120</v>
      </c>
      <c r="E245" s="34"/>
      <c r="F245" s="160" t="s">
        <v>1960</v>
      </c>
      <c r="G245" s="34"/>
      <c r="H245" s="34"/>
      <c r="I245" s="161"/>
      <c r="J245" s="34"/>
      <c r="K245" s="34"/>
      <c r="L245" s="35"/>
      <c r="M245" s="162"/>
      <c r="N245" s="163"/>
      <c r="O245" s="55"/>
      <c r="P245" s="55"/>
      <c r="Q245" s="55"/>
      <c r="R245" s="55"/>
      <c r="S245" s="55"/>
      <c r="T245" s="56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9" t="s">
        <v>120</v>
      </c>
      <c r="AU245" s="19" t="s">
        <v>81</v>
      </c>
    </row>
    <row r="246" spans="1:65" s="2" customFormat="1" ht="16.5" customHeight="1">
      <c r="A246" s="34"/>
      <c r="B246" s="145"/>
      <c r="C246" s="146" t="s">
        <v>391</v>
      </c>
      <c r="D246" s="146" t="s">
        <v>184</v>
      </c>
      <c r="E246" s="147" t="s">
        <v>1962</v>
      </c>
      <c r="F246" s="148" t="s">
        <v>1963</v>
      </c>
      <c r="G246" s="149" t="s">
        <v>113</v>
      </c>
      <c r="H246" s="150">
        <v>328.25</v>
      </c>
      <c r="I246" s="151"/>
      <c r="J246" s="152">
        <f>ROUND(I246*H246,2)</f>
        <v>0</v>
      </c>
      <c r="K246" s="148" t="s">
        <v>188</v>
      </c>
      <c r="L246" s="35"/>
      <c r="M246" s="153" t="s">
        <v>3</v>
      </c>
      <c r="N246" s="154" t="s">
        <v>43</v>
      </c>
      <c r="O246" s="55"/>
      <c r="P246" s="155">
        <f>O246*H246</f>
        <v>0</v>
      </c>
      <c r="Q246" s="155">
        <v>0</v>
      </c>
      <c r="R246" s="155">
        <f>Q246*H246</f>
        <v>0</v>
      </c>
      <c r="S246" s="155">
        <v>0</v>
      </c>
      <c r="T246" s="156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57" t="s">
        <v>189</v>
      </c>
      <c r="AT246" s="157" t="s">
        <v>184</v>
      </c>
      <c r="AU246" s="157" t="s">
        <v>81</v>
      </c>
      <c r="AY246" s="19" t="s">
        <v>182</v>
      </c>
      <c r="BE246" s="158">
        <f>IF(N246="základní",J246,0)</f>
        <v>0</v>
      </c>
      <c r="BF246" s="158">
        <f>IF(N246="snížená",J246,0)</f>
        <v>0</v>
      </c>
      <c r="BG246" s="158">
        <f>IF(N246="zákl. přenesená",J246,0)</f>
        <v>0</v>
      </c>
      <c r="BH246" s="158">
        <f>IF(N246="sníž. přenesená",J246,0)</f>
        <v>0</v>
      </c>
      <c r="BI246" s="158">
        <f>IF(N246="nulová",J246,0)</f>
        <v>0</v>
      </c>
      <c r="BJ246" s="19" t="s">
        <v>79</v>
      </c>
      <c r="BK246" s="158">
        <f>ROUND(I246*H246,2)</f>
        <v>0</v>
      </c>
      <c r="BL246" s="19" t="s">
        <v>189</v>
      </c>
      <c r="BM246" s="157" t="s">
        <v>2550</v>
      </c>
    </row>
    <row r="247" spans="1:47" s="2" customFormat="1" ht="12">
      <c r="A247" s="34"/>
      <c r="B247" s="35"/>
      <c r="C247" s="34"/>
      <c r="D247" s="159" t="s">
        <v>120</v>
      </c>
      <c r="E247" s="34"/>
      <c r="F247" s="160" t="s">
        <v>1963</v>
      </c>
      <c r="G247" s="34"/>
      <c r="H247" s="34"/>
      <c r="I247" s="161"/>
      <c r="J247" s="34"/>
      <c r="K247" s="34"/>
      <c r="L247" s="35"/>
      <c r="M247" s="162"/>
      <c r="N247" s="163"/>
      <c r="O247" s="55"/>
      <c r="P247" s="55"/>
      <c r="Q247" s="55"/>
      <c r="R247" s="55"/>
      <c r="S247" s="55"/>
      <c r="T247" s="56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9" t="s">
        <v>120</v>
      </c>
      <c r="AU247" s="19" t="s">
        <v>81</v>
      </c>
    </row>
    <row r="248" spans="1:65" s="2" customFormat="1" ht="16.5" customHeight="1">
      <c r="A248" s="34"/>
      <c r="B248" s="145"/>
      <c r="C248" s="146" t="s">
        <v>399</v>
      </c>
      <c r="D248" s="146" t="s">
        <v>184</v>
      </c>
      <c r="E248" s="147" t="s">
        <v>1965</v>
      </c>
      <c r="F248" s="148" t="s">
        <v>1966</v>
      </c>
      <c r="G248" s="149" t="s">
        <v>122</v>
      </c>
      <c r="H248" s="150">
        <v>32.825</v>
      </c>
      <c r="I248" s="151"/>
      <c r="J248" s="152">
        <f>ROUND(I248*H248,2)</f>
        <v>0</v>
      </c>
      <c r="K248" s="148" t="s">
        <v>188</v>
      </c>
      <c r="L248" s="35"/>
      <c r="M248" s="153" t="s">
        <v>3</v>
      </c>
      <c r="N248" s="154" t="s">
        <v>43</v>
      </c>
      <c r="O248" s="55"/>
      <c r="P248" s="155">
        <f>O248*H248</f>
        <v>0</v>
      </c>
      <c r="Q248" s="155">
        <v>0</v>
      </c>
      <c r="R248" s="155">
        <f>Q248*H248</f>
        <v>0</v>
      </c>
      <c r="S248" s="155">
        <v>0</v>
      </c>
      <c r="T248" s="156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7" t="s">
        <v>189</v>
      </c>
      <c r="AT248" s="157" t="s">
        <v>184</v>
      </c>
      <c r="AU248" s="157" t="s">
        <v>81</v>
      </c>
      <c r="AY248" s="19" t="s">
        <v>182</v>
      </c>
      <c r="BE248" s="158">
        <f>IF(N248="základní",J248,0)</f>
        <v>0</v>
      </c>
      <c r="BF248" s="158">
        <f>IF(N248="snížená",J248,0)</f>
        <v>0</v>
      </c>
      <c r="BG248" s="158">
        <f>IF(N248="zákl. přenesená",J248,0)</f>
        <v>0</v>
      </c>
      <c r="BH248" s="158">
        <f>IF(N248="sníž. přenesená",J248,0)</f>
        <v>0</v>
      </c>
      <c r="BI248" s="158">
        <f>IF(N248="nulová",J248,0)</f>
        <v>0</v>
      </c>
      <c r="BJ248" s="19" t="s">
        <v>79</v>
      </c>
      <c r="BK248" s="158">
        <f>ROUND(I248*H248,2)</f>
        <v>0</v>
      </c>
      <c r="BL248" s="19" t="s">
        <v>189</v>
      </c>
      <c r="BM248" s="157" t="s">
        <v>2551</v>
      </c>
    </row>
    <row r="249" spans="1:47" s="2" customFormat="1" ht="12">
      <c r="A249" s="34"/>
      <c r="B249" s="35"/>
      <c r="C249" s="34"/>
      <c r="D249" s="159" t="s">
        <v>120</v>
      </c>
      <c r="E249" s="34"/>
      <c r="F249" s="160" t="s">
        <v>1966</v>
      </c>
      <c r="G249" s="34"/>
      <c r="H249" s="34"/>
      <c r="I249" s="161"/>
      <c r="J249" s="34"/>
      <c r="K249" s="34"/>
      <c r="L249" s="35"/>
      <c r="M249" s="162"/>
      <c r="N249" s="163"/>
      <c r="O249" s="55"/>
      <c r="P249" s="55"/>
      <c r="Q249" s="55"/>
      <c r="R249" s="55"/>
      <c r="S249" s="55"/>
      <c r="T249" s="56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9" t="s">
        <v>120</v>
      </c>
      <c r="AU249" s="19" t="s">
        <v>81</v>
      </c>
    </row>
    <row r="250" spans="2:51" s="13" customFormat="1" ht="12">
      <c r="B250" s="164"/>
      <c r="D250" s="159" t="s">
        <v>191</v>
      </c>
      <c r="E250" s="165" t="s">
        <v>3</v>
      </c>
      <c r="F250" s="166" t="s">
        <v>2552</v>
      </c>
      <c r="H250" s="167">
        <v>32.825</v>
      </c>
      <c r="I250" s="168"/>
      <c r="L250" s="164"/>
      <c r="M250" s="169"/>
      <c r="N250" s="170"/>
      <c r="O250" s="170"/>
      <c r="P250" s="170"/>
      <c r="Q250" s="170"/>
      <c r="R250" s="170"/>
      <c r="S250" s="170"/>
      <c r="T250" s="171"/>
      <c r="AT250" s="165" t="s">
        <v>191</v>
      </c>
      <c r="AU250" s="165" t="s">
        <v>81</v>
      </c>
      <c r="AV250" s="13" t="s">
        <v>81</v>
      </c>
      <c r="AW250" s="13" t="s">
        <v>33</v>
      </c>
      <c r="AX250" s="13" t="s">
        <v>79</v>
      </c>
      <c r="AY250" s="165" t="s">
        <v>182</v>
      </c>
    </row>
    <row r="251" spans="1:65" s="2" customFormat="1" ht="16.5" customHeight="1">
      <c r="A251" s="34"/>
      <c r="B251" s="145"/>
      <c r="C251" s="180" t="s">
        <v>403</v>
      </c>
      <c r="D251" s="180" t="s">
        <v>232</v>
      </c>
      <c r="E251" s="181" t="s">
        <v>1969</v>
      </c>
      <c r="F251" s="182" t="s">
        <v>1970</v>
      </c>
      <c r="G251" s="183" t="s">
        <v>122</v>
      </c>
      <c r="H251" s="184">
        <v>32.825</v>
      </c>
      <c r="I251" s="185"/>
      <c r="J251" s="186">
        <f>ROUND(I251*H251,2)</f>
        <v>0</v>
      </c>
      <c r="K251" s="182" t="s">
        <v>188</v>
      </c>
      <c r="L251" s="187"/>
      <c r="M251" s="188" t="s">
        <v>3</v>
      </c>
      <c r="N251" s="189" t="s">
        <v>43</v>
      </c>
      <c r="O251" s="55"/>
      <c r="P251" s="155">
        <f>O251*H251</f>
        <v>0</v>
      </c>
      <c r="Q251" s="155">
        <v>0</v>
      </c>
      <c r="R251" s="155">
        <f>Q251*H251</f>
        <v>0</v>
      </c>
      <c r="S251" s="155">
        <v>0</v>
      </c>
      <c r="T251" s="156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57" t="s">
        <v>223</v>
      </c>
      <c r="AT251" s="157" t="s">
        <v>232</v>
      </c>
      <c r="AU251" s="157" t="s">
        <v>81</v>
      </c>
      <c r="AY251" s="19" t="s">
        <v>182</v>
      </c>
      <c r="BE251" s="158">
        <f>IF(N251="základní",J251,0)</f>
        <v>0</v>
      </c>
      <c r="BF251" s="158">
        <f>IF(N251="snížená",J251,0)</f>
        <v>0</v>
      </c>
      <c r="BG251" s="158">
        <f>IF(N251="zákl. přenesená",J251,0)</f>
        <v>0</v>
      </c>
      <c r="BH251" s="158">
        <f>IF(N251="sníž. přenesená",J251,0)</f>
        <v>0</v>
      </c>
      <c r="BI251" s="158">
        <f>IF(N251="nulová",J251,0)</f>
        <v>0</v>
      </c>
      <c r="BJ251" s="19" t="s">
        <v>79</v>
      </c>
      <c r="BK251" s="158">
        <f>ROUND(I251*H251,2)</f>
        <v>0</v>
      </c>
      <c r="BL251" s="19" t="s">
        <v>189</v>
      </c>
      <c r="BM251" s="157" t="s">
        <v>2553</v>
      </c>
    </row>
    <row r="252" spans="1:47" s="2" customFormat="1" ht="12">
      <c r="A252" s="34"/>
      <c r="B252" s="35"/>
      <c r="C252" s="34"/>
      <c r="D252" s="159" t="s">
        <v>120</v>
      </c>
      <c r="E252" s="34"/>
      <c r="F252" s="160" t="s">
        <v>1970</v>
      </c>
      <c r="G252" s="34"/>
      <c r="H252" s="34"/>
      <c r="I252" s="161"/>
      <c r="J252" s="34"/>
      <c r="K252" s="34"/>
      <c r="L252" s="35"/>
      <c r="M252" s="162"/>
      <c r="N252" s="163"/>
      <c r="O252" s="55"/>
      <c r="P252" s="55"/>
      <c r="Q252" s="55"/>
      <c r="R252" s="55"/>
      <c r="S252" s="55"/>
      <c r="T252" s="56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9" t="s">
        <v>120</v>
      </c>
      <c r="AU252" s="19" t="s">
        <v>81</v>
      </c>
    </row>
    <row r="253" spans="2:63" s="12" customFormat="1" ht="22.95" customHeight="1">
      <c r="B253" s="132"/>
      <c r="D253" s="133" t="s">
        <v>71</v>
      </c>
      <c r="E253" s="143" t="s">
        <v>197</v>
      </c>
      <c r="F253" s="143" t="s">
        <v>318</v>
      </c>
      <c r="I253" s="135"/>
      <c r="J253" s="144">
        <f>BK253</f>
        <v>0</v>
      </c>
      <c r="L253" s="132"/>
      <c r="M253" s="137"/>
      <c r="N253" s="138"/>
      <c r="O253" s="138"/>
      <c r="P253" s="139">
        <f>SUM(P254:P259)</f>
        <v>0</v>
      </c>
      <c r="Q253" s="138"/>
      <c r="R253" s="139">
        <f>SUM(R254:R259)</f>
        <v>0</v>
      </c>
      <c r="S253" s="138"/>
      <c r="T253" s="140">
        <f>SUM(T254:T259)</f>
        <v>0</v>
      </c>
      <c r="AR253" s="133" t="s">
        <v>79</v>
      </c>
      <c r="AT253" s="141" t="s">
        <v>71</v>
      </c>
      <c r="AU253" s="141" t="s">
        <v>79</v>
      </c>
      <c r="AY253" s="133" t="s">
        <v>182</v>
      </c>
      <c r="BK253" s="142">
        <f>SUM(BK254:BK259)</f>
        <v>0</v>
      </c>
    </row>
    <row r="254" spans="1:65" s="2" customFormat="1" ht="16.5" customHeight="1">
      <c r="A254" s="34"/>
      <c r="B254" s="145"/>
      <c r="C254" s="146" t="s">
        <v>408</v>
      </c>
      <c r="D254" s="146" t="s">
        <v>184</v>
      </c>
      <c r="E254" s="147" t="s">
        <v>1988</v>
      </c>
      <c r="F254" s="148" t="s">
        <v>1989</v>
      </c>
      <c r="G254" s="149" t="s">
        <v>117</v>
      </c>
      <c r="H254" s="150">
        <v>2418</v>
      </c>
      <c r="I254" s="151"/>
      <c r="J254" s="152">
        <f>ROUND(I254*H254,2)</f>
        <v>0</v>
      </c>
      <c r="K254" s="148" t="s">
        <v>188</v>
      </c>
      <c r="L254" s="35"/>
      <c r="M254" s="153" t="s">
        <v>3</v>
      </c>
      <c r="N254" s="154" t="s">
        <v>43</v>
      </c>
      <c r="O254" s="55"/>
      <c r="P254" s="155">
        <f>O254*H254</f>
        <v>0</v>
      </c>
      <c r="Q254" s="155">
        <v>0</v>
      </c>
      <c r="R254" s="155">
        <f>Q254*H254</f>
        <v>0</v>
      </c>
      <c r="S254" s="155">
        <v>0</v>
      </c>
      <c r="T254" s="156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57" t="s">
        <v>189</v>
      </c>
      <c r="AT254" s="157" t="s">
        <v>184</v>
      </c>
      <c r="AU254" s="157" t="s">
        <v>81</v>
      </c>
      <c r="AY254" s="19" t="s">
        <v>182</v>
      </c>
      <c r="BE254" s="158">
        <f>IF(N254="základní",J254,0)</f>
        <v>0</v>
      </c>
      <c r="BF254" s="158">
        <f>IF(N254="snížená",J254,0)</f>
        <v>0</v>
      </c>
      <c r="BG254" s="158">
        <f>IF(N254="zákl. přenesená",J254,0)</f>
        <v>0</v>
      </c>
      <c r="BH254" s="158">
        <f>IF(N254="sníž. přenesená",J254,0)</f>
        <v>0</v>
      </c>
      <c r="BI254" s="158">
        <f>IF(N254="nulová",J254,0)</f>
        <v>0</v>
      </c>
      <c r="BJ254" s="19" t="s">
        <v>79</v>
      </c>
      <c r="BK254" s="158">
        <f>ROUND(I254*H254,2)</f>
        <v>0</v>
      </c>
      <c r="BL254" s="19" t="s">
        <v>189</v>
      </c>
      <c r="BM254" s="157" t="s">
        <v>2554</v>
      </c>
    </row>
    <row r="255" spans="1:47" s="2" customFormat="1" ht="12">
      <c r="A255" s="34"/>
      <c r="B255" s="35"/>
      <c r="C255" s="34"/>
      <c r="D255" s="159" t="s">
        <v>120</v>
      </c>
      <c r="E255" s="34"/>
      <c r="F255" s="160" t="s">
        <v>1989</v>
      </c>
      <c r="G255" s="34"/>
      <c r="H255" s="34"/>
      <c r="I255" s="161"/>
      <c r="J255" s="34"/>
      <c r="K255" s="34"/>
      <c r="L255" s="35"/>
      <c r="M255" s="162"/>
      <c r="N255" s="163"/>
      <c r="O255" s="55"/>
      <c r="P255" s="55"/>
      <c r="Q255" s="55"/>
      <c r="R255" s="55"/>
      <c r="S255" s="55"/>
      <c r="T255" s="56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9" t="s">
        <v>120</v>
      </c>
      <c r="AU255" s="19" t="s">
        <v>81</v>
      </c>
    </row>
    <row r="256" spans="2:51" s="13" customFormat="1" ht="12">
      <c r="B256" s="164"/>
      <c r="D256" s="159" t="s">
        <v>191</v>
      </c>
      <c r="E256" s="165" t="s">
        <v>3</v>
      </c>
      <c r="F256" s="166" t="s">
        <v>1279</v>
      </c>
      <c r="H256" s="167">
        <v>2418</v>
      </c>
      <c r="I256" s="168"/>
      <c r="L256" s="164"/>
      <c r="M256" s="169"/>
      <c r="N256" s="170"/>
      <c r="O256" s="170"/>
      <c r="P256" s="170"/>
      <c r="Q256" s="170"/>
      <c r="R256" s="170"/>
      <c r="S256" s="170"/>
      <c r="T256" s="171"/>
      <c r="AT256" s="165" t="s">
        <v>191</v>
      </c>
      <c r="AU256" s="165" t="s">
        <v>81</v>
      </c>
      <c r="AV256" s="13" t="s">
        <v>81</v>
      </c>
      <c r="AW256" s="13" t="s">
        <v>33</v>
      </c>
      <c r="AX256" s="13" t="s">
        <v>79</v>
      </c>
      <c r="AY256" s="165" t="s">
        <v>182</v>
      </c>
    </row>
    <row r="257" spans="1:65" s="2" customFormat="1" ht="16.5" customHeight="1">
      <c r="A257" s="34"/>
      <c r="B257" s="145"/>
      <c r="C257" s="146" t="s">
        <v>415</v>
      </c>
      <c r="D257" s="146" t="s">
        <v>184</v>
      </c>
      <c r="E257" s="147" t="s">
        <v>1991</v>
      </c>
      <c r="F257" s="148" t="s">
        <v>1992</v>
      </c>
      <c r="G257" s="149" t="s">
        <v>117</v>
      </c>
      <c r="H257" s="150">
        <v>2418</v>
      </c>
      <c r="I257" s="151"/>
      <c r="J257" s="152">
        <f>ROUND(I257*H257,2)</f>
        <v>0</v>
      </c>
      <c r="K257" s="148" t="s">
        <v>188</v>
      </c>
      <c r="L257" s="35"/>
      <c r="M257" s="153" t="s">
        <v>3</v>
      </c>
      <c r="N257" s="154" t="s">
        <v>43</v>
      </c>
      <c r="O257" s="55"/>
      <c r="P257" s="155">
        <f>O257*H257</f>
        <v>0</v>
      </c>
      <c r="Q257" s="155">
        <v>0</v>
      </c>
      <c r="R257" s="155">
        <f>Q257*H257</f>
        <v>0</v>
      </c>
      <c r="S257" s="155">
        <v>0</v>
      </c>
      <c r="T257" s="15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57" t="s">
        <v>189</v>
      </c>
      <c r="AT257" s="157" t="s">
        <v>184</v>
      </c>
      <c r="AU257" s="157" t="s">
        <v>81</v>
      </c>
      <c r="AY257" s="19" t="s">
        <v>182</v>
      </c>
      <c r="BE257" s="158">
        <f>IF(N257="základní",J257,0)</f>
        <v>0</v>
      </c>
      <c r="BF257" s="158">
        <f>IF(N257="snížená",J257,0)</f>
        <v>0</v>
      </c>
      <c r="BG257" s="158">
        <f>IF(N257="zákl. přenesená",J257,0)</f>
        <v>0</v>
      </c>
      <c r="BH257" s="158">
        <f>IF(N257="sníž. přenesená",J257,0)</f>
        <v>0</v>
      </c>
      <c r="BI257" s="158">
        <f>IF(N257="nulová",J257,0)</f>
        <v>0</v>
      </c>
      <c r="BJ257" s="19" t="s">
        <v>79</v>
      </c>
      <c r="BK257" s="158">
        <f>ROUND(I257*H257,2)</f>
        <v>0</v>
      </c>
      <c r="BL257" s="19" t="s">
        <v>189</v>
      </c>
      <c r="BM257" s="157" t="s">
        <v>2555</v>
      </c>
    </row>
    <row r="258" spans="1:47" s="2" customFormat="1" ht="12">
      <c r="A258" s="34"/>
      <c r="B258" s="35"/>
      <c r="C258" s="34"/>
      <c r="D258" s="159" t="s">
        <v>120</v>
      </c>
      <c r="E258" s="34"/>
      <c r="F258" s="160" t="s">
        <v>1992</v>
      </c>
      <c r="G258" s="34"/>
      <c r="H258" s="34"/>
      <c r="I258" s="161"/>
      <c r="J258" s="34"/>
      <c r="K258" s="34"/>
      <c r="L258" s="35"/>
      <c r="M258" s="162"/>
      <c r="N258" s="163"/>
      <c r="O258" s="55"/>
      <c r="P258" s="55"/>
      <c r="Q258" s="55"/>
      <c r="R258" s="55"/>
      <c r="S258" s="55"/>
      <c r="T258" s="56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9" t="s">
        <v>120</v>
      </c>
      <c r="AU258" s="19" t="s">
        <v>81</v>
      </c>
    </row>
    <row r="259" spans="2:51" s="13" customFormat="1" ht="12">
      <c r="B259" s="164"/>
      <c r="D259" s="159" t="s">
        <v>191</v>
      </c>
      <c r="E259" s="165" t="s">
        <v>3</v>
      </c>
      <c r="F259" s="166" t="s">
        <v>1279</v>
      </c>
      <c r="H259" s="167">
        <v>2418</v>
      </c>
      <c r="I259" s="168"/>
      <c r="L259" s="164"/>
      <c r="M259" s="169"/>
      <c r="N259" s="170"/>
      <c r="O259" s="170"/>
      <c r="P259" s="170"/>
      <c r="Q259" s="170"/>
      <c r="R259" s="170"/>
      <c r="S259" s="170"/>
      <c r="T259" s="171"/>
      <c r="AT259" s="165" t="s">
        <v>191</v>
      </c>
      <c r="AU259" s="165" t="s">
        <v>81</v>
      </c>
      <c r="AV259" s="13" t="s">
        <v>81</v>
      </c>
      <c r="AW259" s="13" t="s">
        <v>33</v>
      </c>
      <c r="AX259" s="13" t="s">
        <v>79</v>
      </c>
      <c r="AY259" s="165" t="s">
        <v>182</v>
      </c>
    </row>
    <row r="260" spans="2:63" s="12" customFormat="1" ht="22.95" customHeight="1">
      <c r="B260" s="132"/>
      <c r="D260" s="133" t="s">
        <v>71</v>
      </c>
      <c r="E260" s="143" t="s">
        <v>189</v>
      </c>
      <c r="F260" s="143" t="s">
        <v>434</v>
      </c>
      <c r="I260" s="135"/>
      <c r="J260" s="144">
        <f>BK260</f>
        <v>0</v>
      </c>
      <c r="L260" s="132"/>
      <c r="M260" s="137"/>
      <c r="N260" s="138"/>
      <c r="O260" s="138"/>
      <c r="P260" s="139">
        <f>SUM(P261:P280)</f>
        <v>0</v>
      </c>
      <c r="Q260" s="138"/>
      <c r="R260" s="139">
        <f>SUM(R261:R280)</f>
        <v>6.0954</v>
      </c>
      <c r="S260" s="138"/>
      <c r="T260" s="140">
        <f>SUM(T261:T280)</f>
        <v>0</v>
      </c>
      <c r="AR260" s="133" t="s">
        <v>79</v>
      </c>
      <c r="AT260" s="141" t="s">
        <v>71</v>
      </c>
      <c r="AU260" s="141" t="s">
        <v>79</v>
      </c>
      <c r="AY260" s="133" t="s">
        <v>182</v>
      </c>
      <c r="BK260" s="142">
        <f>SUM(BK261:BK280)</f>
        <v>0</v>
      </c>
    </row>
    <row r="261" spans="1:65" s="2" customFormat="1" ht="21.75" customHeight="1">
      <c r="A261" s="34"/>
      <c r="B261" s="145"/>
      <c r="C261" s="146" t="s">
        <v>421</v>
      </c>
      <c r="D261" s="146" t="s">
        <v>184</v>
      </c>
      <c r="E261" s="147" t="s">
        <v>1381</v>
      </c>
      <c r="F261" s="148" t="s">
        <v>1382</v>
      </c>
      <c r="G261" s="149" t="s">
        <v>122</v>
      </c>
      <c r="H261" s="150">
        <v>379.584</v>
      </c>
      <c r="I261" s="151"/>
      <c r="J261" s="152">
        <f>ROUND(I261*H261,2)</f>
        <v>0</v>
      </c>
      <c r="K261" s="148" t="s">
        <v>188</v>
      </c>
      <c r="L261" s="35"/>
      <c r="M261" s="153" t="s">
        <v>3</v>
      </c>
      <c r="N261" s="154" t="s">
        <v>43</v>
      </c>
      <c r="O261" s="55"/>
      <c r="P261" s="155">
        <f>O261*H261</f>
        <v>0</v>
      </c>
      <c r="Q261" s="155">
        <v>0</v>
      </c>
      <c r="R261" s="155">
        <f>Q261*H261</f>
        <v>0</v>
      </c>
      <c r="S261" s="155">
        <v>0</v>
      </c>
      <c r="T261" s="156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57" t="s">
        <v>189</v>
      </c>
      <c r="AT261" s="157" t="s">
        <v>184</v>
      </c>
      <c r="AU261" s="157" t="s">
        <v>81</v>
      </c>
      <c r="AY261" s="19" t="s">
        <v>182</v>
      </c>
      <c r="BE261" s="158">
        <f>IF(N261="základní",J261,0)</f>
        <v>0</v>
      </c>
      <c r="BF261" s="158">
        <f>IF(N261="snížená",J261,0)</f>
        <v>0</v>
      </c>
      <c r="BG261" s="158">
        <f>IF(N261="zákl. přenesená",J261,0)</f>
        <v>0</v>
      </c>
      <c r="BH261" s="158">
        <f>IF(N261="sníž. přenesená",J261,0)</f>
        <v>0</v>
      </c>
      <c r="BI261" s="158">
        <f>IF(N261="nulová",J261,0)</f>
        <v>0</v>
      </c>
      <c r="BJ261" s="19" t="s">
        <v>79</v>
      </c>
      <c r="BK261" s="158">
        <f>ROUND(I261*H261,2)</f>
        <v>0</v>
      </c>
      <c r="BL261" s="19" t="s">
        <v>189</v>
      </c>
      <c r="BM261" s="157" t="s">
        <v>2556</v>
      </c>
    </row>
    <row r="262" spans="1:47" s="2" customFormat="1" ht="12">
      <c r="A262" s="34"/>
      <c r="B262" s="35"/>
      <c r="C262" s="34"/>
      <c r="D262" s="159" t="s">
        <v>120</v>
      </c>
      <c r="E262" s="34"/>
      <c r="F262" s="160" t="s">
        <v>1382</v>
      </c>
      <c r="G262" s="34"/>
      <c r="H262" s="34"/>
      <c r="I262" s="161"/>
      <c r="J262" s="34"/>
      <c r="K262" s="34"/>
      <c r="L262" s="35"/>
      <c r="M262" s="162"/>
      <c r="N262" s="163"/>
      <c r="O262" s="55"/>
      <c r="P262" s="55"/>
      <c r="Q262" s="55"/>
      <c r="R262" s="55"/>
      <c r="S262" s="55"/>
      <c r="T262" s="56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9" t="s">
        <v>120</v>
      </c>
      <c r="AU262" s="19" t="s">
        <v>81</v>
      </c>
    </row>
    <row r="263" spans="2:51" s="13" customFormat="1" ht="12">
      <c r="B263" s="164"/>
      <c r="D263" s="159" t="s">
        <v>191</v>
      </c>
      <c r="E263" s="165" t="s">
        <v>3</v>
      </c>
      <c r="F263" s="166" t="s">
        <v>2557</v>
      </c>
      <c r="H263" s="167">
        <v>23.5</v>
      </c>
      <c r="I263" s="168"/>
      <c r="L263" s="164"/>
      <c r="M263" s="169"/>
      <c r="N263" s="170"/>
      <c r="O263" s="170"/>
      <c r="P263" s="170"/>
      <c r="Q263" s="170"/>
      <c r="R263" s="170"/>
      <c r="S263" s="170"/>
      <c r="T263" s="171"/>
      <c r="AT263" s="165" t="s">
        <v>191</v>
      </c>
      <c r="AU263" s="165" t="s">
        <v>81</v>
      </c>
      <c r="AV263" s="13" t="s">
        <v>81</v>
      </c>
      <c r="AW263" s="13" t="s">
        <v>33</v>
      </c>
      <c r="AX263" s="13" t="s">
        <v>72</v>
      </c>
      <c r="AY263" s="165" t="s">
        <v>182</v>
      </c>
    </row>
    <row r="264" spans="2:51" s="13" customFormat="1" ht="12">
      <c r="B264" s="164"/>
      <c r="D264" s="159" t="s">
        <v>191</v>
      </c>
      <c r="E264" s="165" t="s">
        <v>3</v>
      </c>
      <c r="F264" s="166" t="s">
        <v>2558</v>
      </c>
      <c r="H264" s="167">
        <v>43.824</v>
      </c>
      <c r="I264" s="168"/>
      <c r="L264" s="164"/>
      <c r="M264" s="169"/>
      <c r="N264" s="170"/>
      <c r="O264" s="170"/>
      <c r="P264" s="170"/>
      <c r="Q264" s="170"/>
      <c r="R264" s="170"/>
      <c r="S264" s="170"/>
      <c r="T264" s="171"/>
      <c r="AT264" s="165" t="s">
        <v>191</v>
      </c>
      <c r="AU264" s="165" t="s">
        <v>81</v>
      </c>
      <c r="AV264" s="13" t="s">
        <v>81</v>
      </c>
      <c r="AW264" s="13" t="s">
        <v>33</v>
      </c>
      <c r="AX264" s="13" t="s">
        <v>72</v>
      </c>
      <c r="AY264" s="165" t="s">
        <v>182</v>
      </c>
    </row>
    <row r="265" spans="2:51" s="13" customFormat="1" ht="12">
      <c r="B265" s="164"/>
      <c r="D265" s="159" t="s">
        <v>191</v>
      </c>
      <c r="E265" s="165" t="s">
        <v>3</v>
      </c>
      <c r="F265" s="166" t="s">
        <v>2559</v>
      </c>
      <c r="H265" s="167">
        <v>312.26</v>
      </c>
      <c r="I265" s="168"/>
      <c r="L265" s="164"/>
      <c r="M265" s="169"/>
      <c r="N265" s="170"/>
      <c r="O265" s="170"/>
      <c r="P265" s="170"/>
      <c r="Q265" s="170"/>
      <c r="R265" s="170"/>
      <c r="S265" s="170"/>
      <c r="T265" s="171"/>
      <c r="AT265" s="165" t="s">
        <v>191</v>
      </c>
      <c r="AU265" s="165" t="s">
        <v>81</v>
      </c>
      <c r="AV265" s="13" t="s">
        <v>81</v>
      </c>
      <c r="AW265" s="13" t="s">
        <v>33</v>
      </c>
      <c r="AX265" s="13" t="s">
        <v>72</v>
      </c>
      <c r="AY265" s="165" t="s">
        <v>182</v>
      </c>
    </row>
    <row r="266" spans="2:51" s="14" customFormat="1" ht="12">
      <c r="B266" s="172"/>
      <c r="D266" s="159" t="s">
        <v>191</v>
      </c>
      <c r="E266" s="173" t="s">
        <v>1271</v>
      </c>
      <c r="F266" s="174" t="s">
        <v>211</v>
      </c>
      <c r="H266" s="175">
        <v>379.584</v>
      </c>
      <c r="I266" s="176"/>
      <c r="L266" s="172"/>
      <c r="M266" s="177"/>
      <c r="N266" s="178"/>
      <c r="O266" s="178"/>
      <c r="P266" s="178"/>
      <c r="Q266" s="178"/>
      <c r="R266" s="178"/>
      <c r="S266" s="178"/>
      <c r="T266" s="179"/>
      <c r="AT266" s="173" t="s">
        <v>191</v>
      </c>
      <c r="AU266" s="173" t="s">
        <v>81</v>
      </c>
      <c r="AV266" s="14" t="s">
        <v>189</v>
      </c>
      <c r="AW266" s="14" t="s">
        <v>33</v>
      </c>
      <c r="AX266" s="14" t="s">
        <v>79</v>
      </c>
      <c r="AY266" s="173" t="s">
        <v>182</v>
      </c>
    </row>
    <row r="267" spans="1:65" s="2" customFormat="1" ht="16.5" customHeight="1">
      <c r="A267" s="34"/>
      <c r="B267" s="145"/>
      <c r="C267" s="146" t="s">
        <v>425</v>
      </c>
      <c r="D267" s="146" t="s">
        <v>184</v>
      </c>
      <c r="E267" s="147" t="s">
        <v>2042</v>
      </c>
      <c r="F267" s="148" t="s">
        <v>2043</v>
      </c>
      <c r="G267" s="149" t="s">
        <v>344</v>
      </c>
      <c r="H267" s="150">
        <v>93</v>
      </c>
      <c r="I267" s="151"/>
      <c r="J267" s="152">
        <f>ROUND(I267*H267,2)</f>
        <v>0</v>
      </c>
      <c r="K267" s="148" t="s">
        <v>188</v>
      </c>
      <c r="L267" s="35"/>
      <c r="M267" s="153" t="s">
        <v>3</v>
      </c>
      <c r="N267" s="154" t="s">
        <v>43</v>
      </c>
      <c r="O267" s="55"/>
      <c r="P267" s="155">
        <f>O267*H267</f>
        <v>0</v>
      </c>
      <c r="Q267" s="155">
        <v>0.0066</v>
      </c>
      <c r="R267" s="155">
        <f>Q267*H267</f>
        <v>0.6138</v>
      </c>
      <c r="S267" s="155">
        <v>0</v>
      </c>
      <c r="T267" s="156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57" t="s">
        <v>189</v>
      </c>
      <c r="AT267" s="157" t="s">
        <v>184</v>
      </c>
      <c r="AU267" s="157" t="s">
        <v>81</v>
      </c>
      <c r="AY267" s="19" t="s">
        <v>182</v>
      </c>
      <c r="BE267" s="158">
        <f>IF(N267="základní",J267,0)</f>
        <v>0</v>
      </c>
      <c r="BF267" s="158">
        <f>IF(N267="snížená",J267,0)</f>
        <v>0</v>
      </c>
      <c r="BG267" s="158">
        <f>IF(N267="zákl. přenesená",J267,0)</f>
        <v>0</v>
      </c>
      <c r="BH267" s="158">
        <f>IF(N267="sníž. přenesená",J267,0)</f>
        <v>0</v>
      </c>
      <c r="BI267" s="158">
        <f>IF(N267="nulová",J267,0)</f>
        <v>0</v>
      </c>
      <c r="BJ267" s="19" t="s">
        <v>79</v>
      </c>
      <c r="BK267" s="158">
        <f>ROUND(I267*H267,2)</f>
        <v>0</v>
      </c>
      <c r="BL267" s="19" t="s">
        <v>189</v>
      </c>
      <c r="BM267" s="157" t="s">
        <v>2560</v>
      </c>
    </row>
    <row r="268" spans="1:47" s="2" customFormat="1" ht="12">
      <c r="A268" s="34"/>
      <c r="B268" s="35"/>
      <c r="C268" s="34"/>
      <c r="D268" s="159" t="s">
        <v>120</v>
      </c>
      <c r="E268" s="34"/>
      <c r="F268" s="160" t="s">
        <v>2043</v>
      </c>
      <c r="G268" s="34"/>
      <c r="H268" s="34"/>
      <c r="I268" s="161"/>
      <c r="J268" s="34"/>
      <c r="K268" s="34"/>
      <c r="L268" s="35"/>
      <c r="M268" s="162"/>
      <c r="N268" s="163"/>
      <c r="O268" s="55"/>
      <c r="P268" s="55"/>
      <c r="Q268" s="55"/>
      <c r="R268" s="55"/>
      <c r="S268" s="55"/>
      <c r="T268" s="56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9" t="s">
        <v>120</v>
      </c>
      <c r="AU268" s="19" t="s">
        <v>81</v>
      </c>
    </row>
    <row r="269" spans="1:65" s="2" customFormat="1" ht="16.5" customHeight="1">
      <c r="A269" s="34"/>
      <c r="B269" s="145"/>
      <c r="C269" s="180" t="s">
        <v>430</v>
      </c>
      <c r="D269" s="180" t="s">
        <v>232</v>
      </c>
      <c r="E269" s="181" t="s">
        <v>2045</v>
      </c>
      <c r="F269" s="182" t="s">
        <v>2046</v>
      </c>
      <c r="G269" s="183" t="s">
        <v>344</v>
      </c>
      <c r="H269" s="184">
        <v>9</v>
      </c>
      <c r="I269" s="185"/>
      <c r="J269" s="186">
        <f>ROUND(I269*H269,2)</f>
        <v>0</v>
      </c>
      <c r="K269" s="182" t="s">
        <v>188</v>
      </c>
      <c r="L269" s="187"/>
      <c r="M269" s="188" t="s">
        <v>3</v>
      </c>
      <c r="N269" s="189" t="s">
        <v>43</v>
      </c>
      <c r="O269" s="55"/>
      <c r="P269" s="155">
        <f>O269*H269</f>
        <v>0</v>
      </c>
      <c r="Q269" s="155">
        <v>0.028</v>
      </c>
      <c r="R269" s="155">
        <f>Q269*H269</f>
        <v>0.252</v>
      </c>
      <c r="S269" s="155">
        <v>0</v>
      </c>
      <c r="T269" s="156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57" t="s">
        <v>223</v>
      </c>
      <c r="AT269" s="157" t="s">
        <v>232</v>
      </c>
      <c r="AU269" s="157" t="s">
        <v>81</v>
      </c>
      <c r="AY269" s="19" t="s">
        <v>182</v>
      </c>
      <c r="BE269" s="158">
        <f>IF(N269="základní",J269,0)</f>
        <v>0</v>
      </c>
      <c r="BF269" s="158">
        <f>IF(N269="snížená",J269,0)</f>
        <v>0</v>
      </c>
      <c r="BG269" s="158">
        <f>IF(N269="zákl. přenesená",J269,0)</f>
        <v>0</v>
      </c>
      <c r="BH269" s="158">
        <f>IF(N269="sníž. přenesená",J269,0)</f>
        <v>0</v>
      </c>
      <c r="BI269" s="158">
        <f>IF(N269="nulová",J269,0)</f>
        <v>0</v>
      </c>
      <c r="BJ269" s="19" t="s">
        <v>79</v>
      </c>
      <c r="BK269" s="158">
        <f>ROUND(I269*H269,2)</f>
        <v>0</v>
      </c>
      <c r="BL269" s="19" t="s">
        <v>189</v>
      </c>
      <c r="BM269" s="157" t="s">
        <v>2561</v>
      </c>
    </row>
    <row r="270" spans="1:47" s="2" customFormat="1" ht="12">
      <c r="A270" s="34"/>
      <c r="B270" s="35"/>
      <c r="C270" s="34"/>
      <c r="D270" s="159" t="s">
        <v>120</v>
      </c>
      <c r="E270" s="34"/>
      <c r="F270" s="160" t="s">
        <v>2046</v>
      </c>
      <c r="G270" s="34"/>
      <c r="H270" s="34"/>
      <c r="I270" s="161"/>
      <c r="J270" s="34"/>
      <c r="K270" s="34"/>
      <c r="L270" s="35"/>
      <c r="M270" s="162"/>
      <c r="N270" s="163"/>
      <c r="O270" s="55"/>
      <c r="P270" s="55"/>
      <c r="Q270" s="55"/>
      <c r="R270" s="55"/>
      <c r="S270" s="55"/>
      <c r="T270" s="56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9" t="s">
        <v>120</v>
      </c>
      <c r="AU270" s="19" t="s">
        <v>81</v>
      </c>
    </row>
    <row r="271" spans="1:65" s="2" customFormat="1" ht="16.5" customHeight="1">
      <c r="A271" s="34"/>
      <c r="B271" s="145"/>
      <c r="C271" s="180" t="s">
        <v>435</v>
      </c>
      <c r="D271" s="180" t="s">
        <v>232</v>
      </c>
      <c r="E271" s="181" t="s">
        <v>2048</v>
      </c>
      <c r="F271" s="182" t="s">
        <v>2049</v>
      </c>
      <c r="G271" s="183" t="s">
        <v>344</v>
      </c>
      <c r="H271" s="184">
        <v>19</v>
      </c>
      <c r="I271" s="185"/>
      <c r="J271" s="186">
        <f>ROUND(I271*H271,2)</f>
        <v>0</v>
      </c>
      <c r="K271" s="182" t="s">
        <v>188</v>
      </c>
      <c r="L271" s="187"/>
      <c r="M271" s="188" t="s">
        <v>3</v>
      </c>
      <c r="N271" s="189" t="s">
        <v>43</v>
      </c>
      <c r="O271" s="55"/>
      <c r="P271" s="155">
        <f>O271*H271</f>
        <v>0</v>
      </c>
      <c r="Q271" s="155">
        <v>0.04</v>
      </c>
      <c r="R271" s="155">
        <f>Q271*H271</f>
        <v>0.76</v>
      </c>
      <c r="S271" s="155">
        <v>0</v>
      </c>
      <c r="T271" s="156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57" t="s">
        <v>223</v>
      </c>
      <c r="AT271" s="157" t="s">
        <v>232</v>
      </c>
      <c r="AU271" s="157" t="s">
        <v>81</v>
      </c>
      <c r="AY271" s="19" t="s">
        <v>182</v>
      </c>
      <c r="BE271" s="158">
        <f>IF(N271="základní",J271,0)</f>
        <v>0</v>
      </c>
      <c r="BF271" s="158">
        <f>IF(N271="snížená",J271,0)</f>
        <v>0</v>
      </c>
      <c r="BG271" s="158">
        <f>IF(N271="zákl. přenesená",J271,0)</f>
        <v>0</v>
      </c>
      <c r="BH271" s="158">
        <f>IF(N271="sníž. přenesená",J271,0)</f>
        <v>0</v>
      </c>
      <c r="BI271" s="158">
        <f>IF(N271="nulová",J271,0)</f>
        <v>0</v>
      </c>
      <c r="BJ271" s="19" t="s">
        <v>79</v>
      </c>
      <c r="BK271" s="158">
        <f>ROUND(I271*H271,2)</f>
        <v>0</v>
      </c>
      <c r="BL271" s="19" t="s">
        <v>189</v>
      </c>
      <c r="BM271" s="157" t="s">
        <v>2562</v>
      </c>
    </row>
    <row r="272" spans="1:47" s="2" customFormat="1" ht="12">
      <c r="A272" s="34"/>
      <c r="B272" s="35"/>
      <c r="C272" s="34"/>
      <c r="D272" s="159" t="s">
        <v>120</v>
      </c>
      <c r="E272" s="34"/>
      <c r="F272" s="160" t="s">
        <v>2049</v>
      </c>
      <c r="G272" s="34"/>
      <c r="H272" s="34"/>
      <c r="I272" s="161"/>
      <c r="J272" s="34"/>
      <c r="K272" s="34"/>
      <c r="L272" s="35"/>
      <c r="M272" s="162"/>
      <c r="N272" s="163"/>
      <c r="O272" s="55"/>
      <c r="P272" s="55"/>
      <c r="Q272" s="55"/>
      <c r="R272" s="55"/>
      <c r="S272" s="55"/>
      <c r="T272" s="56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9" t="s">
        <v>120</v>
      </c>
      <c r="AU272" s="19" t="s">
        <v>81</v>
      </c>
    </row>
    <row r="273" spans="1:65" s="2" customFormat="1" ht="16.5" customHeight="1">
      <c r="A273" s="34"/>
      <c r="B273" s="145"/>
      <c r="C273" s="180" t="s">
        <v>442</v>
      </c>
      <c r="D273" s="180" t="s">
        <v>232</v>
      </c>
      <c r="E273" s="181" t="s">
        <v>2051</v>
      </c>
      <c r="F273" s="182" t="s">
        <v>2052</v>
      </c>
      <c r="G273" s="183" t="s">
        <v>344</v>
      </c>
      <c r="H273" s="184">
        <v>28</v>
      </c>
      <c r="I273" s="185"/>
      <c r="J273" s="186">
        <f>ROUND(I273*H273,2)</f>
        <v>0</v>
      </c>
      <c r="K273" s="182" t="s">
        <v>188</v>
      </c>
      <c r="L273" s="187"/>
      <c r="M273" s="188" t="s">
        <v>3</v>
      </c>
      <c r="N273" s="189" t="s">
        <v>43</v>
      </c>
      <c r="O273" s="55"/>
      <c r="P273" s="155">
        <f>O273*H273</f>
        <v>0</v>
      </c>
      <c r="Q273" s="155">
        <v>0.051</v>
      </c>
      <c r="R273" s="155">
        <f>Q273*H273</f>
        <v>1.428</v>
      </c>
      <c r="S273" s="155">
        <v>0</v>
      </c>
      <c r="T273" s="156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57" t="s">
        <v>223</v>
      </c>
      <c r="AT273" s="157" t="s">
        <v>232</v>
      </c>
      <c r="AU273" s="157" t="s">
        <v>81</v>
      </c>
      <c r="AY273" s="19" t="s">
        <v>182</v>
      </c>
      <c r="BE273" s="158">
        <f>IF(N273="základní",J273,0)</f>
        <v>0</v>
      </c>
      <c r="BF273" s="158">
        <f>IF(N273="snížená",J273,0)</f>
        <v>0</v>
      </c>
      <c r="BG273" s="158">
        <f>IF(N273="zákl. přenesená",J273,0)</f>
        <v>0</v>
      </c>
      <c r="BH273" s="158">
        <f>IF(N273="sníž. přenesená",J273,0)</f>
        <v>0</v>
      </c>
      <c r="BI273" s="158">
        <f>IF(N273="nulová",J273,0)</f>
        <v>0</v>
      </c>
      <c r="BJ273" s="19" t="s">
        <v>79</v>
      </c>
      <c r="BK273" s="158">
        <f>ROUND(I273*H273,2)</f>
        <v>0</v>
      </c>
      <c r="BL273" s="19" t="s">
        <v>189</v>
      </c>
      <c r="BM273" s="157" t="s">
        <v>2563</v>
      </c>
    </row>
    <row r="274" spans="1:47" s="2" customFormat="1" ht="12">
      <c r="A274" s="34"/>
      <c r="B274" s="35"/>
      <c r="C274" s="34"/>
      <c r="D274" s="159" t="s">
        <v>120</v>
      </c>
      <c r="E274" s="34"/>
      <c r="F274" s="160" t="s">
        <v>2052</v>
      </c>
      <c r="G274" s="34"/>
      <c r="H274" s="34"/>
      <c r="I274" s="161"/>
      <c r="J274" s="34"/>
      <c r="K274" s="34"/>
      <c r="L274" s="35"/>
      <c r="M274" s="162"/>
      <c r="N274" s="163"/>
      <c r="O274" s="55"/>
      <c r="P274" s="55"/>
      <c r="Q274" s="55"/>
      <c r="R274" s="55"/>
      <c r="S274" s="55"/>
      <c r="T274" s="56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9" t="s">
        <v>120</v>
      </c>
      <c r="AU274" s="19" t="s">
        <v>81</v>
      </c>
    </row>
    <row r="275" spans="1:65" s="2" customFormat="1" ht="16.5" customHeight="1">
      <c r="A275" s="34"/>
      <c r="B275" s="145"/>
      <c r="C275" s="180" t="s">
        <v>448</v>
      </c>
      <c r="D275" s="180" t="s">
        <v>232</v>
      </c>
      <c r="E275" s="181" t="s">
        <v>2054</v>
      </c>
      <c r="F275" s="182" t="s">
        <v>2055</v>
      </c>
      <c r="G275" s="183" t="s">
        <v>344</v>
      </c>
      <c r="H275" s="184">
        <v>37</v>
      </c>
      <c r="I275" s="185"/>
      <c r="J275" s="186">
        <f>ROUND(I275*H275,2)</f>
        <v>0</v>
      </c>
      <c r="K275" s="182" t="s">
        <v>188</v>
      </c>
      <c r="L275" s="187"/>
      <c r="M275" s="188" t="s">
        <v>3</v>
      </c>
      <c r="N275" s="189" t="s">
        <v>43</v>
      </c>
      <c r="O275" s="55"/>
      <c r="P275" s="155">
        <f>O275*H275</f>
        <v>0</v>
      </c>
      <c r="Q275" s="155">
        <v>0.068</v>
      </c>
      <c r="R275" s="155">
        <f>Q275*H275</f>
        <v>2.516</v>
      </c>
      <c r="S275" s="155">
        <v>0</v>
      </c>
      <c r="T275" s="156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57" t="s">
        <v>223</v>
      </c>
      <c r="AT275" s="157" t="s">
        <v>232</v>
      </c>
      <c r="AU275" s="157" t="s">
        <v>81</v>
      </c>
      <c r="AY275" s="19" t="s">
        <v>182</v>
      </c>
      <c r="BE275" s="158">
        <f>IF(N275="základní",J275,0)</f>
        <v>0</v>
      </c>
      <c r="BF275" s="158">
        <f>IF(N275="snížená",J275,0)</f>
        <v>0</v>
      </c>
      <c r="BG275" s="158">
        <f>IF(N275="zákl. přenesená",J275,0)</f>
        <v>0</v>
      </c>
      <c r="BH275" s="158">
        <f>IF(N275="sníž. přenesená",J275,0)</f>
        <v>0</v>
      </c>
      <c r="BI275" s="158">
        <f>IF(N275="nulová",J275,0)</f>
        <v>0</v>
      </c>
      <c r="BJ275" s="19" t="s">
        <v>79</v>
      </c>
      <c r="BK275" s="158">
        <f>ROUND(I275*H275,2)</f>
        <v>0</v>
      </c>
      <c r="BL275" s="19" t="s">
        <v>189</v>
      </c>
      <c r="BM275" s="157" t="s">
        <v>2564</v>
      </c>
    </row>
    <row r="276" spans="1:47" s="2" customFormat="1" ht="12">
      <c r="A276" s="34"/>
      <c r="B276" s="35"/>
      <c r="C276" s="34"/>
      <c r="D276" s="159" t="s">
        <v>120</v>
      </c>
      <c r="E276" s="34"/>
      <c r="F276" s="160" t="s">
        <v>2055</v>
      </c>
      <c r="G276" s="34"/>
      <c r="H276" s="34"/>
      <c r="I276" s="161"/>
      <c r="J276" s="34"/>
      <c r="K276" s="34"/>
      <c r="L276" s="35"/>
      <c r="M276" s="162"/>
      <c r="N276" s="163"/>
      <c r="O276" s="55"/>
      <c r="P276" s="55"/>
      <c r="Q276" s="55"/>
      <c r="R276" s="55"/>
      <c r="S276" s="55"/>
      <c r="T276" s="56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9" t="s">
        <v>120</v>
      </c>
      <c r="AU276" s="19" t="s">
        <v>81</v>
      </c>
    </row>
    <row r="277" spans="1:65" s="2" customFormat="1" ht="21.75" customHeight="1">
      <c r="A277" s="34"/>
      <c r="B277" s="145"/>
      <c r="C277" s="146" t="s">
        <v>452</v>
      </c>
      <c r="D277" s="146" t="s">
        <v>184</v>
      </c>
      <c r="E277" s="147" t="s">
        <v>2057</v>
      </c>
      <c r="F277" s="148" t="s">
        <v>2058</v>
      </c>
      <c r="G277" s="149" t="s">
        <v>344</v>
      </c>
      <c r="H277" s="150">
        <v>6</v>
      </c>
      <c r="I277" s="151"/>
      <c r="J277" s="152">
        <f>ROUND(I277*H277,2)</f>
        <v>0</v>
      </c>
      <c r="K277" s="148" t="s">
        <v>188</v>
      </c>
      <c r="L277" s="35"/>
      <c r="M277" s="153" t="s">
        <v>3</v>
      </c>
      <c r="N277" s="154" t="s">
        <v>43</v>
      </c>
      <c r="O277" s="55"/>
      <c r="P277" s="155">
        <f>O277*H277</f>
        <v>0</v>
      </c>
      <c r="Q277" s="155">
        <v>0.0066</v>
      </c>
      <c r="R277" s="155">
        <f>Q277*H277</f>
        <v>0.039599999999999996</v>
      </c>
      <c r="S277" s="155">
        <v>0</v>
      </c>
      <c r="T277" s="156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57" t="s">
        <v>189</v>
      </c>
      <c r="AT277" s="157" t="s">
        <v>184</v>
      </c>
      <c r="AU277" s="157" t="s">
        <v>81</v>
      </c>
      <c r="AY277" s="19" t="s">
        <v>182</v>
      </c>
      <c r="BE277" s="158">
        <f>IF(N277="základní",J277,0)</f>
        <v>0</v>
      </c>
      <c r="BF277" s="158">
        <f>IF(N277="snížená",J277,0)</f>
        <v>0</v>
      </c>
      <c r="BG277" s="158">
        <f>IF(N277="zákl. přenesená",J277,0)</f>
        <v>0</v>
      </c>
      <c r="BH277" s="158">
        <f>IF(N277="sníž. přenesená",J277,0)</f>
        <v>0</v>
      </c>
      <c r="BI277" s="158">
        <f>IF(N277="nulová",J277,0)</f>
        <v>0</v>
      </c>
      <c r="BJ277" s="19" t="s">
        <v>79</v>
      </c>
      <c r="BK277" s="158">
        <f>ROUND(I277*H277,2)</f>
        <v>0</v>
      </c>
      <c r="BL277" s="19" t="s">
        <v>189</v>
      </c>
      <c r="BM277" s="157" t="s">
        <v>2565</v>
      </c>
    </row>
    <row r="278" spans="1:47" s="2" customFormat="1" ht="12">
      <c r="A278" s="34"/>
      <c r="B278" s="35"/>
      <c r="C278" s="34"/>
      <c r="D278" s="159" t="s">
        <v>120</v>
      </c>
      <c r="E278" s="34"/>
      <c r="F278" s="160" t="s">
        <v>2058</v>
      </c>
      <c r="G278" s="34"/>
      <c r="H278" s="34"/>
      <c r="I278" s="161"/>
      <c r="J278" s="34"/>
      <c r="K278" s="34"/>
      <c r="L278" s="35"/>
      <c r="M278" s="162"/>
      <c r="N278" s="163"/>
      <c r="O278" s="55"/>
      <c r="P278" s="55"/>
      <c r="Q278" s="55"/>
      <c r="R278" s="55"/>
      <c r="S278" s="55"/>
      <c r="T278" s="56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9" t="s">
        <v>120</v>
      </c>
      <c r="AU278" s="19" t="s">
        <v>81</v>
      </c>
    </row>
    <row r="279" spans="1:65" s="2" customFormat="1" ht="16.5" customHeight="1">
      <c r="A279" s="34"/>
      <c r="B279" s="145"/>
      <c r="C279" s="180" t="s">
        <v>458</v>
      </c>
      <c r="D279" s="180" t="s">
        <v>232</v>
      </c>
      <c r="E279" s="181" t="s">
        <v>2060</v>
      </c>
      <c r="F279" s="182" t="s">
        <v>2061</v>
      </c>
      <c r="G279" s="183" t="s">
        <v>344</v>
      </c>
      <c r="H279" s="184">
        <v>6</v>
      </c>
      <c r="I279" s="185"/>
      <c r="J279" s="186">
        <f>ROUND(I279*H279,2)</f>
        <v>0</v>
      </c>
      <c r="K279" s="182" t="s">
        <v>188</v>
      </c>
      <c r="L279" s="187"/>
      <c r="M279" s="188" t="s">
        <v>3</v>
      </c>
      <c r="N279" s="189" t="s">
        <v>43</v>
      </c>
      <c r="O279" s="55"/>
      <c r="P279" s="155">
        <f>O279*H279</f>
        <v>0</v>
      </c>
      <c r="Q279" s="155">
        <v>0.081</v>
      </c>
      <c r="R279" s="155">
        <f>Q279*H279</f>
        <v>0.486</v>
      </c>
      <c r="S279" s="155">
        <v>0</v>
      </c>
      <c r="T279" s="156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57" t="s">
        <v>223</v>
      </c>
      <c r="AT279" s="157" t="s">
        <v>232</v>
      </c>
      <c r="AU279" s="157" t="s">
        <v>81</v>
      </c>
      <c r="AY279" s="19" t="s">
        <v>182</v>
      </c>
      <c r="BE279" s="158">
        <f>IF(N279="základní",J279,0)</f>
        <v>0</v>
      </c>
      <c r="BF279" s="158">
        <f>IF(N279="snížená",J279,0)</f>
        <v>0</v>
      </c>
      <c r="BG279" s="158">
        <f>IF(N279="zákl. přenesená",J279,0)</f>
        <v>0</v>
      </c>
      <c r="BH279" s="158">
        <f>IF(N279="sníž. přenesená",J279,0)</f>
        <v>0</v>
      </c>
      <c r="BI279" s="158">
        <f>IF(N279="nulová",J279,0)</f>
        <v>0</v>
      </c>
      <c r="BJ279" s="19" t="s">
        <v>79</v>
      </c>
      <c r="BK279" s="158">
        <f>ROUND(I279*H279,2)</f>
        <v>0</v>
      </c>
      <c r="BL279" s="19" t="s">
        <v>189</v>
      </c>
      <c r="BM279" s="157" t="s">
        <v>2566</v>
      </c>
    </row>
    <row r="280" spans="1:47" s="2" customFormat="1" ht="12">
      <c r="A280" s="34"/>
      <c r="B280" s="35"/>
      <c r="C280" s="34"/>
      <c r="D280" s="159" t="s">
        <v>120</v>
      </c>
      <c r="E280" s="34"/>
      <c r="F280" s="160" t="s">
        <v>2061</v>
      </c>
      <c r="G280" s="34"/>
      <c r="H280" s="34"/>
      <c r="I280" s="161"/>
      <c r="J280" s="34"/>
      <c r="K280" s="34"/>
      <c r="L280" s="35"/>
      <c r="M280" s="162"/>
      <c r="N280" s="163"/>
      <c r="O280" s="55"/>
      <c r="P280" s="55"/>
      <c r="Q280" s="55"/>
      <c r="R280" s="55"/>
      <c r="S280" s="55"/>
      <c r="T280" s="56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9" t="s">
        <v>120</v>
      </c>
      <c r="AU280" s="19" t="s">
        <v>81</v>
      </c>
    </row>
    <row r="281" spans="2:63" s="12" customFormat="1" ht="22.95" customHeight="1">
      <c r="B281" s="132"/>
      <c r="D281" s="133" t="s">
        <v>71</v>
      </c>
      <c r="E281" s="143" t="s">
        <v>206</v>
      </c>
      <c r="F281" s="143" t="s">
        <v>1522</v>
      </c>
      <c r="I281" s="135"/>
      <c r="J281" s="144">
        <f>BK281</f>
        <v>0</v>
      </c>
      <c r="L281" s="132"/>
      <c r="M281" s="137"/>
      <c r="N281" s="138"/>
      <c r="O281" s="138"/>
      <c r="P281" s="139">
        <f>SUM(P282:P329)</f>
        <v>0</v>
      </c>
      <c r="Q281" s="138"/>
      <c r="R281" s="139">
        <f>SUM(R282:R329)</f>
        <v>0.39325000000000004</v>
      </c>
      <c r="S281" s="138"/>
      <c r="T281" s="140">
        <f>SUM(T282:T329)</f>
        <v>0</v>
      </c>
      <c r="AR281" s="133" t="s">
        <v>79</v>
      </c>
      <c r="AT281" s="141" t="s">
        <v>71</v>
      </c>
      <c r="AU281" s="141" t="s">
        <v>79</v>
      </c>
      <c r="AY281" s="133" t="s">
        <v>182</v>
      </c>
      <c r="BK281" s="142">
        <f>SUM(BK282:BK329)</f>
        <v>0</v>
      </c>
    </row>
    <row r="282" spans="1:65" s="2" customFormat="1" ht="22.8">
      <c r="A282" s="34"/>
      <c r="B282" s="145"/>
      <c r="C282" s="146" t="s">
        <v>467</v>
      </c>
      <c r="D282" s="146" t="s">
        <v>184</v>
      </c>
      <c r="E282" s="147" t="s">
        <v>2075</v>
      </c>
      <c r="F282" s="148" t="s">
        <v>2076</v>
      </c>
      <c r="G282" s="149" t="s">
        <v>113</v>
      </c>
      <c r="H282" s="150">
        <v>2070.25</v>
      </c>
      <c r="I282" s="151"/>
      <c r="J282" s="152">
        <f>ROUND(I282*H282,2)</f>
        <v>0</v>
      </c>
      <c r="K282" s="148" t="s">
        <v>188</v>
      </c>
      <c r="L282" s="35"/>
      <c r="M282" s="153" t="s">
        <v>3</v>
      </c>
      <c r="N282" s="154" t="s">
        <v>43</v>
      </c>
      <c r="O282" s="55"/>
      <c r="P282" s="155">
        <f>O282*H282</f>
        <v>0</v>
      </c>
      <c r="Q282" s="155">
        <v>0</v>
      </c>
      <c r="R282" s="155">
        <f>Q282*H282</f>
        <v>0</v>
      </c>
      <c r="S282" s="155">
        <v>0</v>
      </c>
      <c r="T282" s="156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57" t="s">
        <v>189</v>
      </c>
      <c r="AT282" s="157" t="s">
        <v>184</v>
      </c>
      <c r="AU282" s="157" t="s">
        <v>81</v>
      </c>
      <c r="AY282" s="19" t="s">
        <v>182</v>
      </c>
      <c r="BE282" s="158">
        <f>IF(N282="základní",J282,0)</f>
        <v>0</v>
      </c>
      <c r="BF282" s="158">
        <f>IF(N282="snížená",J282,0)</f>
        <v>0</v>
      </c>
      <c r="BG282" s="158">
        <f>IF(N282="zákl. přenesená",J282,0)</f>
        <v>0</v>
      </c>
      <c r="BH282" s="158">
        <f>IF(N282="sníž. přenesená",J282,0)</f>
        <v>0</v>
      </c>
      <c r="BI282" s="158">
        <f>IF(N282="nulová",J282,0)</f>
        <v>0</v>
      </c>
      <c r="BJ282" s="19" t="s">
        <v>79</v>
      </c>
      <c r="BK282" s="158">
        <f>ROUND(I282*H282,2)</f>
        <v>0</v>
      </c>
      <c r="BL282" s="19" t="s">
        <v>189</v>
      </c>
      <c r="BM282" s="157" t="s">
        <v>2567</v>
      </c>
    </row>
    <row r="283" spans="1:47" s="2" customFormat="1" ht="12">
      <c r="A283" s="34"/>
      <c r="B283" s="35"/>
      <c r="C283" s="34"/>
      <c r="D283" s="159" t="s">
        <v>120</v>
      </c>
      <c r="E283" s="34"/>
      <c r="F283" s="160" t="s">
        <v>2076</v>
      </c>
      <c r="G283" s="34"/>
      <c r="H283" s="34"/>
      <c r="I283" s="161"/>
      <c r="J283" s="34"/>
      <c r="K283" s="34"/>
      <c r="L283" s="35"/>
      <c r="M283" s="162"/>
      <c r="N283" s="163"/>
      <c r="O283" s="55"/>
      <c r="P283" s="55"/>
      <c r="Q283" s="55"/>
      <c r="R283" s="55"/>
      <c r="S283" s="55"/>
      <c r="T283" s="56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9" t="s">
        <v>120</v>
      </c>
      <c r="AU283" s="19" t="s">
        <v>81</v>
      </c>
    </row>
    <row r="284" spans="2:51" s="13" customFormat="1" ht="12">
      <c r="B284" s="164"/>
      <c r="D284" s="159" t="s">
        <v>191</v>
      </c>
      <c r="E284" s="165" t="s">
        <v>3</v>
      </c>
      <c r="F284" s="166" t="s">
        <v>2477</v>
      </c>
      <c r="H284" s="167">
        <v>2070.25</v>
      </c>
      <c r="I284" s="168"/>
      <c r="L284" s="164"/>
      <c r="M284" s="169"/>
      <c r="N284" s="170"/>
      <c r="O284" s="170"/>
      <c r="P284" s="170"/>
      <c r="Q284" s="170"/>
      <c r="R284" s="170"/>
      <c r="S284" s="170"/>
      <c r="T284" s="171"/>
      <c r="AT284" s="165" t="s">
        <v>191</v>
      </c>
      <c r="AU284" s="165" t="s">
        <v>81</v>
      </c>
      <c r="AV284" s="13" t="s">
        <v>81</v>
      </c>
      <c r="AW284" s="13" t="s">
        <v>33</v>
      </c>
      <c r="AX284" s="13" t="s">
        <v>79</v>
      </c>
      <c r="AY284" s="165" t="s">
        <v>182</v>
      </c>
    </row>
    <row r="285" spans="1:65" s="2" customFormat="1" ht="22.8">
      <c r="A285" s="34"/>
      <c r="B285" s="145"/>
      <c r="C285" s="146" t="s">
        <v>471</v>
      </c>
      <c r="D285" s="146" t="s">
        <v>184</v>
      </c>
      <c r="E285" s="147" t="s">
        <v>2078</v>
      </c>
      <c r="F285" s="148" t="s">
        <v>2079</v>
      </c>
      <c r="G285" s="149" t="s">
        <v>113</v>
      </c>
      <c r="H285" s="150">
        <v>2.6</v>
      </c>
      <c r="I285" s="151"/>
      <c r="J285" s="152">
        <f>ROUND(I285*H285,2)</f>
        <v>0</v>
      </c>
      <c r="K285" s="148" t="s">
        <v>188</v>
      </c>
      <c r="L285" s="35"/>
      <c r="M285" s="153" t="s">
        <v>3</v>
      </c>
      <c r="N285" s="154" t="s">
        <v>43</v>
      </c>
      <c r="O285" s="55"/>
      <c r="P285" s="155">
        <f>O285*H285</f>
        <v>0</v>
      </c>
      <c r="Q285" s="155">
        <v>0</v>
      </c>
      <c r="R285" s="155">
        <f>Q285*H285</f>
        <v>0</v>
      </c>
      <c r="S285" s="155">
        <v>0</v>
      </c>
      <c r="T285" s="156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57" t="s">
        <v>189</v>
      </c>
      <c r="AT285" s="157" t="s">
        <v>184</v>
      </c>
      <c r="AU285" s="157" t="s">
        <v>81</v>
      </c>
      <c r="AY285" s="19" t="s">
        <v>182</v>
      </c>
      <c r="BE285" s="158">
        <f>IF(N285="základní",J285,0)</f>
        <v>0</v>
      </c>
      <c r="BF285" s="158">
        <f>IF(N285="snížená",J285,0)</f>
        <v>0</v>
      </c>
      <c r="BG285" s="158">
        <f>IF(N285="zákl. přenesená",J285,0)</f>
        <v>0</v>
      </c>
      <c r="BH285" s="158">
        <f>IF(N285="sníž. přenesená",J285,0)</f>
        <v>0</v>
      </c>
      <c r="BI285" s="158">
        <f>IF(N285="nulová",J285,0)</f>
        <v>0</v>
      </c>
      <c r="BJ285" s="19" t="s">
        <v>79</v>
      </c>
      <c r="BK285" s="158">
        <f>ROUND(I285*H285,2)</f>
        <v>0</v>
      </c>
      <c r="BL285" s="19" t="s">
        <v>189</v>
      </c>
      <c r="BM285" s="157" t="s">
        <v>2568</v>
      </c>
    </row>
    <row r="286" spans="1:47" s="2" customFormat="1" ht="12">
      <c r="A286" s="34"/>
      <c r="B286" s="35"/>
      <c r="C286" s="34"/>
      <c r="D286" s="159" t="s">
        <v>120</v>
      </c>
      <c r="E286" s="34"/>
      <c r="F286" s="160" t="s">
        <v>2079</v>
      </c>
      <c r="G286" s="34"/>
      <c r="H286" s="34"/>
      <c r="I286" s="161"/>
      <c r="J286" s="34"/>
      <c r="K286" s="34"/>
      <c r="L286" s="35"/>
      <c r="M286" s="162"/>
      <c r="N286" s="163"/>
      <c r="O286" s="55"/>
      <c r="P286" s="55"/>
      <c r="Q286" s="55"/>
      <c r="R286" s="55"/>
      <c r="S286" s="55"/>
      <c r="T286" s="56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9" t="s">
        <v>120</v>
      </c>
      <c r="AU286" s="19" t="s">
        <v>81</v>
      </c>
    </row>
    <row r="287" spans="2:51" s="13" customFormat="1" ht="12">
      <c r="B287" s="164"/>
      <c r="D287" s="159" t="s">
        <v>191</v>
      </c>
      <c r="E287" s="165" t="s">
        <v>3</v>
      </c>
      <c r="F287" s="166" t="s">
        <v>1826</v>
      </c>
      <c r="H287" s="167">
        <v>2.6</v>
      </c>
      <c r="I287" s="168"/>
      <c r="L287" s="164"/>
      <c r="M287" s="169"/>
      <c r="N287" s="170"/>
      <c r="O287" s="170"/>
      <c r="P287" s="170"/>
      <c r="Q287" s="170"/>
      <c r="R287" s="170"/>
      <c r="S287" s="170"/>
      <c r="T287" s="171"/>
      <c r="AT287" s="165" t="s">
        <v>191</v>
      </c>
      <c r="AU287" s="165" t="s">
        <v>81</v>
      </c>
      <c r="AV287" s="13" t="s">
        <v>81</v>
      </c>
      <c r="AW287" s="13" t="s">
        <v>33</v>
      </c>
      <c r="AX287" s="13" t="s">
        <v>79</v>
      </c>
      <c r="AY287" s="165" t="s">
        <v>182</v>
      </c>
    </row>
    <row r="288" spans="1:65" s="2" customFormat="1" ht="22.8">
      <c r="A288" s="34"/>
      <c r="B288" s="145"/>
      <c r="C288" s="146" t="s">
        <v>478</v>
      </c>
      <c r="D288" s="146" t="s">
        <v>184</v>
      </c>
      <c r="E288" s="147" t="s">
        <v>2081</v>
      </c>
      <c r="F288" s="148" t="s">
        <v>2082</v>
      </c>
      <c r="G288" s="149" t="s">
        <v>113</v>
      </c>
      <c r="H288" s="150">
        <v>2070.25</v>
      </c>
      <c r="I288" s="151"/>
      <c r="J288" s="152">
        <f>ROUND(I288*H288,2)</f>
        <v>0</v>
      </c>
      <c r="K288" s="148" t="s">
        <v>188</v>
      </c>
      <c r="L288" s="35"/>
      <c r="M288" s="153" t="s">
        <v>3</v>
      </c>
      <c r="N288" s="154" t="s">
        <v>43</v>
      </c>
      <c r="O288" s="55"/>
      <c r="P288" s="155">
        <f>O288*H288</f>
        <v>0</v>
      </c>
      <c r="Q288" s="155">
        <v>0</v>
      </c>
      <c r="R288" s="155">
        <f>Q288*H288</f>
        <v>0</v>
      </c>
      <c r="S288" s="155">
        <v>0</v>
      </c>
      <c r="T288" s="156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57" t="s">
        <v>189</v>
      </c>
      <c r="AT288" s="157" t="s">
        <v>184</v>
      </c>
      <c r="AU288" s="157" t="s">
        <v>81</v>
      </c>
      <c r="AY288" s="19" t="s">
        <v>182</v>
      </c>
      <c r="BE288" s="158">
        <f>IF(N288="základní",J288,0)</f>
        <v>0</v>
      </c>
      <c r="BF288" s="158">
        <f>IF(N288="snížená",J288,0)</f>
        <v>0</v>
      </c>
      <c r="BG288" s="158">
        <f>IF(N288="zákl. přenesená",J288,0)</f>
        <v>0</v>
      </c>
      <c r="BH288" s="158">
        <f>IF(N288="sníž. přenesená",J288,0)</f>
        <v>0</v>
      </c>
      <c r="BI288" s="158">
        <f>IF(N288="nulová",J288,0)</f>
        <v>0</v>
      </c>
      <c r="BJ288" s="19" t="s">
        <v>79</v>
      </c>
      <c r="BK288" s="158">
        <f>ROUND(I288*H288,2)</f>
        <v>0</v>
      </c>
      <c r="BL288" s="19" t="s">
        <v>189</v>
      </c>
      <c r="BM288" s="157" t="s">
        <v>2569</v>
      </c>
    </row>
    <row r="289" spans="1:47" s="2" customFormat="1" ht="12">
      <c r="A289" s="34"/>
      <c r="B289" s="35"/>
      <c r="C289" s="34"/>
      <c r="D289" s="159" t="s">
        <v>120</v>
      </c>
      <c r="E289" s="34"/>
      <c r="F289" s="160" t="s">
        <v>2082</v>
      </c>
      <c r="G289" s="34"/>
      <c r="H289" s="34"/>
      <c r="I289" s="161"/>
      <c r="J289" s="34"/>
      <c r="K289" s="34"/>
      <c r="L289" s="35"/>
      <c r="M289" s="162"/>
      <c r="N289" s="163"/>
      <c r="O289" s="55"/>
      <c r="P289" s="55"/>
      <c r="Q289" s="55"/>
      <c r="R289" s="55"/>
      <c r="S289" s="55"/>
      <c r="T289" s="56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9" t="s">
        <v>120</v>
      </c>
      <c r="AU289" s="19" t="s">
        <v>81</v>
      </c>
    </row>
    <row r="290" spans="2:51" s="13" customFormat="1" ht="12">
      <c r="B290" s="164"/>
      <c r="D290" s="159" t="s">
        <v>191</v>
      </c>
      <c r="E290" s="165" t="s">
        <v>3</v>
      </c>
      <c r="F290" s="166" t="s">
        <v>2477</v>
      </c>
      <c r="H290" s="167">
        <v>2070.25</v>
      </c>
      <c r="I290" s="168"/>
      <c r="L290" s="164"/>
      <c r="M290" s="169"/>
      <c r="N290" s="170"/>
      <c r="O290" s="170"/>
      <c r="P290" s="170"/>
      <c r="Q290" s="170"/>
      <c r="R290" s="170"/>
      <c r="S290" s="170"/>
      <c r="T290" s="171"/>
      <c r="AT290" s="165" t="s">
        <v>191</v>
      </c>
      <c r="AU290" s="165" t="s">
        <v>81</v>
      </c>
      <c r="AV290" s="13" t="s">
        <v>81</v>
      </c>
      <c r="AW290" s="13" t="s">
        <v>33</v>
      </c>
      <c r="AX290" s="13" t="s">
        <v>79</v>
      </c>
      <c r="AY290" s="165" t="s">
        <v>182</v>
      </c>
    </row>
    <row r="291" spans="1:65" s="2" customFormat="1" ht="16.5" customHeight="1">
      <c r="A291" s="34"/>
      <c r="B291" s="145"/>
      <c r="C291" s="146" t="s">
        <v>483</v>
      </c>
      <c r="D291" s="146" t="s">
        <v>184</v>
      </c>
      <c r="E291" s="147" t="s">
        <v>2084</v>
      </c>
      <c r="F291" s="148" t="s">
        <v>2085</v>
      </c>
      <c r="G291" s="149" t="s">
        <v>113</v>
      </c>
      <c r="H291" s="150">
        <v>140.4</v>
      </c>
      <c r="I291" s="151"/>
      <c r="J291" s="152">
        <f>ROUND(I291*H291,2)</f>
        <v>0</v>
      </c>
      <c r="K291" s="148" t="s">
        <v>188</v>
      </c>
      <c r="L291" s="35"/>
      <c r="M291" s="153" t="s">
        <v>3</v>
      </c>
      <c r="N291" s="154" t="s">
        <v>43</v>
      </c>
      <c r="O291" s="55"/>
      <c r="P291" s="155">
        <f>O291*H291</f>
        <v>0</v>
      </c>
      <c r="Q291" s="155">
        <v>0</v>
      </c>
      <c r="R291" s="155">
        <f>Q291*H291</f>
        <v>0</v>
      </c>
      <c r="S291" s="155">
        <v>0</v>
      </c>
      <c r="T291" s="156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57" t="s">
        <v>189</v>
      </c>
      <c r="AT291" s="157" t="s">
        <v>184</v>
      </c>
      <c r="AU291" s="157" t="s">
        <v>81</v>
      </c>
      <c r="AY291" s="19" t="s">
        <v>182</v>
      </c>
      <c r="BE291" s="158">
        <f>IF(N291="základní",J291,0)</f>
        <v>0</v>
      </c>
      <c r="BF291" s="158">
        <f>IF(N291="snížená",J291,0)</f>
        <v>0</v>
      </c>
      <c r="BG291" s="158">
        <f>IF(N291="zákl. přenesená",J291,0)</f>
        <v>0</v>
      </c>
      <c r="BH291" s="158">
        <f>IF(N291="sníž. přenesená",J291,0)</f>
        <v>0</v>
      </c>
      <c r="BI291" s="158">
        <f>IF(N291="nulová",J291,0)</f>
        <v>0</v>
      </c>
      <c r="BJ291" s="19" t="s">
        <v>79</v>
      </c>
      <c r="BK291" s="158">
        <f>ROUND(I291*H291,2)</f>
        <v>0</v>
      </c>
      <c r="BL291" s="19" t="s">
        <v>189</v>
      </c>
      <c r="BM291" s="157" t="s">
        <v>2570</v>
      </c>
    </row>
    <row r="292" spans="1:47" s="2" customFormat="1" ht="12">
      <c r="A292" s="34"/>
      <c r="B292" s="35"/>
      <c r="C292" s="34"/>
      <c r="D292" s="159" t="s">
        <v>120</v>
      </c>
      <c r="E292" s="34"/>
      <c r="F292" s="160" t="s">
        <v>2085</v>
      </c>
      <c r="G292" s="34"/>
      <c r="H292" s="34"/>
      <c r="I292" s="161"/>
      <c r="J292" s="34"/>
      <c r="K292" s="34"/>
      <c r="L292" s="35"/>
      <c r="M292" s="162"/>
      <c r="N292" s="163"/>
      <c r="O292" s="55"/>
      <c r="P292" s="55"/>
      <c r="Q292" s="55"/>
      <c r="R292" s="55"/>
      <c r="S292" s="55"/>
      <c r="T292" s="56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9" t="s">
        <v>120</v>
      </c>
      <c r="AU292" s="19" t="s">
        <v>81</v>
      </c>
    </row>
    <row r="293" spans="2:51" s="15" customFormat="1" ht="12">
      <c r="B293" s="190"/>
      <c r="D293" s="159" t="s">
        <v>191</v>
      </c>
      <c r="E293" s="191" t="s">
        <v>3</v>
      </c>
      <c r="F293" s="192" t="s">
        <v>2087</v>
      </c>
      <c r="H293" s="191" t="s">
        <v>3</v>
      </c>
      <c r="I293" s="193"/>
      <c r="L293" s="190"/>
      <c r="M293" s="194"/>
      <c r="N293" s="195"/>
      <c r="O293" s="195"/>
      <c r="P293" s="195"/>
      <c r="Q293" s="195"/>
      <c r="R293" s="195"/>
      <c r="S293" s="195"/>
      <c r="T293" s="196"/>
      <c r="AT293" s="191" t="s">
        <v>191</v>
      </c>
      <c r="AU293" s="191" t="s">
        <v>81</v>
      </c>
      <c r="AV293" s="15" t="s">
        <v>79</v>
      </c>
      <c r="AW293" s="15" t="s">
        <v>33</v>
      </c>
      <c r="AX293" s="15" t="s">
        <v>72</v>
      </c>
      <c r="AY293" s="191" t="s">
        <v>182</v>
      </c>
    </row>
    <row r="294" spans="2:51" s="13" customFormat="1" ht="12">
      <c r="B294" s="164"/>
      <c r="D294" s="159" t="s">
        <v>191</v>
      </c>
      <c r="E294" s="165" t="s">
        <v>3</v>
      </c>
      <c r="F294" s="166" t="s">
        <v>2571</v>
      </c>
      <c r="H294" s="167">
        <v>140.4</v>
      </c>
      <c r="I294" s="168"/>
      <c r="L294" s="164"/>
      <c r="M294" s="169"/>
      <c r="N294" s="170"/>
      <c r="O294" s="170"/>
      <c r="P294" s="170"/>
      <c r="Q294" s="170"/>
      <c r="R294" s="170"/>
      <c r="S294" s="170"/>
      <c r="T294" s="171"/>
      <c r="AT294" s="165" t="s">
        <v>191</v>
      </c>
      <c r="AU294" s="165" t="s">
        <v>81</v>
      </c>
      <c r="AV294" s="13" t="s">
        <v>81</v>
      </c>
      <c r="AW294" s="13" t="s">
        <v>33</v>
      </c>
      <c r="AX294" s="13" t="s">
        <v>72</v>
      </c>
      <c r="AY294" s="165" t="s">
        <v>182</v>
      </c>
    </row>
    <row r="295" spans="2:51" s="14" customFormat="1" ht="12">
      <c r="B295" s="172"/>
      <c r="D295" s="159" t="s">
        <v>191</v>
      </c>
      <c r="E295" s="173" t="s">
        <v>1738</v>
      </c>
      <c r="F295" s="174" t="s">
        <v>211</v>
      </c>
      <c r="H295" s="175">
        <v>140.4</v>
      </c>
      <c r="I295" s="176"/>
      <c r="L295" s="172"/>
      <c r="M295" s="177"/>
      <c r="N295" s="178"/>
      <c r="O295" s="178"/>
      <c r="P295" s="178"/>
      <c r="Q295" s="178"/>
      <c r="R295" s="178"/>
      <c r="S295" s="178"/>
      <c r="T295" s="179"/>
      <c r="AT295" s="173" t="s">
        <v>191</v>
      </c>
      <c r="AU295" s="173" t="s">
        <v>81</v>
      </c>
      <c r="AV295" s="14" t="s">
        <v>189</v>
      </c>
      <c r="AW295" s="14" t="s">
        <v>33</v>
      </c>
      <c r="AX295" s="14" t="s">
        <v>79</v>
      </c>
      <c r="AY295" s="173" t="s">
        <v>182</v>
      </c>
    </row>
    <row r="296" spans="1:65" s="2" customFormat="1" ht="16.5" customHeight="1">
      <c r="A296" s="34"/>
      <c r="B296" s="145"/>
      <c r="C296" s="146" t="s">
        <v>487</v>
      </c>
      <c r="D296" s="146" t="s">
        <v>184</v>
      </c>
      <c r="E296" s="147" t="s">
        <v>2089</v>
      </c>
      <c r="F296" s="148" t="s">
        <v>2090</v>
      </c>
      <c r="G296" s="149" t="s">
        <v>113</v>
      </c>
      <c r="H296" s="150">
        <v>886.6</v>
      </c>
      <c r="I296" s="151"/>
      <c r="J296" s="152">
        <f>ROUND(I296*H296,2)</f>
        <v>0</v>
      </c>
      <c r="K296" s="148" t="s">
        <v>188</v>
      </c>
      <c r="L296" s="35"/>
      <c r="M296" s="153" t="s">
        <v>3</v>
      </c>
      <c r="N296" s="154" t="s">
        <v>43</v>
      </c>
      <c r="O296" s="55"/>
      <c r="P296" s="155">
        <f>O296*H296</f>
        <v>0</v>
      </c>
      <c r="Q296" s="155">
        <v>0</v>
      </c>
      <c r="R296" s="155">
        <f>Q296*H296</f>
        <v>0</v>
      </c>
      <c r="S296" s="155">
        <v>0</v>
      </c>
      <c r="T296" s="156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57" t="s">
        <v>189</v>
      </c>
      <c r="AT296" s="157" t="s">
        <v>184</v>
      </c>
      <c r="AU296" s="157" t="s">
        <v>81</v>
      </c>
      <c r="AY296" s="19" t="s">
        <v>182</v>
      </c>
      <c r="BE296" s="158">
        <f>IF(N296="základní",J296,0)</f>
        <v>0</v>
      </c>
      <c r="BF296" s="158">
        <f>IF(N296="snížená",J296,0)</f>
        <v>0</v>
      </c>
      <c r="BG296" s="158">
        <f>IF(N296="zákl. přenesená",J296,0)</f>
        <v>0</v>
      </c>
      <c r="BH296" s="158">
        <f>IF(N296="sníž. přenesená",J296,0)</f>
        <v>0</v>
      </c>
      <c r="BI296" s="158">
        <f>IF(N296="nulová",J296,0)</f>
        <v>0</v>
      </c>
      <c r="BJ296" s="19" t="s">
        <v>79</v>
      </c>
      <c r="BK296" s="158">
        <f>ROUND(I296*H296,2)</f>
        <v>0</v>
      </c>
      <c r="BL296" s="19" t="s">
        <v>189</v>
      </c>
      <c r="BM296" s="157" t="s">
        <v>2572</v>
      </c>
    </row>
    <row r="297" spans="1:47" s="2" customFormat="1" ht="12">
      <c r="A297" s="34"/>
      <c r="B297" s="35"/>
      <c r="C297" s="34"/>
      <c r="D297" s="159" t="s">
        <v>120</v>
      </c>
      <c r="E297" s="34"/>
      <c r="F297" s="160" t="s">
        <v>2090</v>
      </c>
      <c r="G297" s="34"/>
      <c r="H297" s="34"/>
      <c r="I297" s="161"/>
      <c r="J297" s="34"/>
      <c r="K297" s="34"/>
      <c r="L297" s="35"/>
      <c r="M297" s="162"/>
      <c r="N297" s="163"/>
      <c r="O297" s="55"/>
      <c r="P297" s="55"/>
      <c r="Q297" s="55"/>
      <c r="R297" s="55"/>
      <c r="S297" s="55"/>
      <c r="T297" s="56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9" t="s">
        <v>120</v>
      </c>
      <c r="AU297" s="19" t="s">
        <v>81</v>
      </c>
    </row>
    <row r="298" spans="2:51" s="13" customFormat="1" ht="12">
      <c r="B298" s="164"/>
      <c r="D298" s="159" t="s">
        <v>191</v>
      </c>
      <c r="E298" s="165" t="s">
        <v>3</v>
      </c>
      <c r="F298" s="166" t="s">
        <v>2474</v>
      </c>
      <c r="H298" s="167">
        <v>886.6</v>
      </c>
      <c r="I298" s="168"/>
      <c r="L298" s="164"/>
      <c r="M298" s="169"/>
      <c r="N298" s="170"/>
      <c r="O298" s="170"/>
      <c r="P298" s="170"/>
      <c r="Q298" s="170"/>
      <c r="R298" s="170"/>
      <c r="S298" s="170"/>
      <c r="T298" s="171"/>
      <c r="AT298" s="165" t="s">
        <v>191</v>
      </c>
      <c r="AU298" s="165" t="s">
        <v>81</v>
      </c>
      <c r="AV298" s="13" t="s">
        <v>81</v>
      </c>
      <c r="AW298" s="13" t="s">
        <v>33</v>
      </c>
      <c r="AX298" s="13" t="s">
        <v>79</v>
      </c>
      <c r="AY298" s="165" t="s">
        <v>182</v>
      </c>
    </row>
    <row r="299" spans="1:65" s="2" customFormat="1" ht="22.8">
      <c r="A299" s="34"/>
      <c r="B299" s="145"/>
      <c r="C299" s="146" t="s">
        <v>492</v>
      </c>
      <c r="D299" s="146" t="s">
        <v>184</v>
      </c>
      <c r="E299" s="147" t="s">
        <v>2092</v>
      </c>
      <c r="F299" s="148" t="s">
        <v>2093</v>
      </c>
      <c r="G299" s="149" t="s">
        <v>113</v>
      </c>
      <c r="H299" s="150">
        <v>886.6</v>
      </c>
      <c r="I299" s="151"/>
      <c r="J299" s="152">
        <f>ROUND(I299*H299,2)</f>
        <v>0</v>
      </c>
      <c r="K299" s="148" t="s">
        <v>188</v>
      </c>
      <c r="L299" s="35"/>
      <c r="M299" s="153" t="s">
        <v>3</v>
      </c>
      <c r="N299" s="154" t="s">
        <v>43</v>
      </c>
      <c r="O299" s="55"/>
      <c r="P299" s="155">
        <f>O299*H299</f>
        <v>0</v>
      </c>
      <c r="Q299" s="155">
        <v>0</v>
      </c>
      <c r="R299" s="155">
        <f>Q299*H299</f>
        <v>0</v>
      </c>
      <c r="S299" s="155">
        <v>0</v>
      </c>
      <c r="T299" s="156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57" t="s">
        <v>189</v>
      </c>
      <c r="AT299" s="157" t="s">
        <v>184</v>
      </c>
      <c r="AU299" s="157" t="s">
        <v>81</v>
      </c>
      <c r="AY299" s="19" t="s">
        <v>182</v>
      </c>
      <c r="BE299" s="158">
        <f>IF(N299="základní",J299,0)</f>
        <v>0</v>
      </c>
      <c r="BF299" s="158">
        <f>IF(N299="snížená",J299,0)</f>
        <v>0</v>
      </c>
      <c r="BG299" s="158">
        <f>IF(N299="zákl. přenesená",J299,0)</f>
        <v>0</v>
      </c>
      <c r="BH299" s="158">
        <f>IF(N299="sníž. přenesená",J299,0)</f>
        <v>0</v>
      </c>
      <c r="BI299" s="158">
        <f>IF(N299="nulová",J299,0)</f>
        <v>0</v>
      </c>
      <c r="BJ299" s="19" t="s">
        <v>79</v>
      </c>
      <c r="BK299" s="158">
        <f>ROUND(I299*H299,2)</f>
        <v>0</v>
      </c>
      <c r="BL299" s="19" t="s">
        <v>189</v>
      </c>
      <c r="BM299" s="157" t="s">
        <v>2573</v>
      </c>
    </row>
    <row r="300" spans="1:47" s="2" customFormat="1" ht="12">
      <c r="A300" s="34"/>
      <c r="B300" s="35"/>
      <c r="C300" s="34"/>
      <c r="D300" s="159" t="s">
        <v>120</v>
      </c>
      <c r="E300" s="34"/>
      <c r="F300" s="160" t="s">
        <v>2093</v>
      </c>
      <c r="G300" s="34"/>
      <c r="H300" s="34"/>
      <c r="I300" s="161"/>
      <c r="J300" s="34"/>
      <c r="K300" s="34"/>
      <c r="L300" s="35"/>
      <c r="M300" s="162"/>
      <c r="N300" s="163"/>
      <c r="O300" s="55"/>
      <c r="P300" s="55"/>
      <c r="Q300" s="55"/>
      <c r="R300" s="55"/>
      <c r="S300" s="55"/>
      <c r="T300" s="56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9" t="s">
        <v>120</v>
      </c>
      <c r="AU300" s="19" t="s">
        <v>81</v>
      </c>
    </row>
    <row r="301" spans="2:51" s="13" customFormat="1" ht="12">
      <c r="B301" s="164"/>
      <c r="D301" s="159" t="s">
        <v>191</v>
      </c>
      <c r="E301" s="165" t="s">
        <v>3</v>
      </c>
      <c r="F301" s="166" t="s">
        <v>2474</v>
      </c>
      <c r="H301" s="167">
        <v>886.6</v>
      </c>
      <c r="I301" s="168"/>
      <c r="L301" s="164"/>
      <c r="M301" s="169"/>
      <c r="N301" s="170"/>
      <c r="O301" s="170"/>
      <c r="P301" s="170"/>
      <c r="Q301" s="170"/>
      <c r="R301" s="170"/>
      <c r="S301" s="170"/>
      <c r="T301" s="171"/>
      <c r="AT301" s="165" t="s">
        <v>191</v>
      </c>
      <c r="AU301" s="165" t="s">
        <v>81</v>
      </c>
      <c r="AV301" s="13" t="s">
        <v>81</v>
      </c>
      <c r="AW301" s="13" t="s">
        <v>33</v>
      </c>
      <c r="AX301" s="13" t="s">
        <v>79</v>
      </c>
      <c r="AY301" s="165" t="s">
        <v>182</v>
      </c>
    </row>
    <row r="302" spans="1:65" s="2" customFormat="1" ht="22.8">
      <c r="A302" s="34"/>
      <c r="B302" s="145"/>
      <c r="C302" s="146" t="s">
        <v>497</v>
      </c>
      <c r="D302" s="146" t="s">
        <v>184</v>
      </c>
      <c r="E302" s="147" t="s">
        <v>2095</v>
      </c>
      <c r="F302" s="148" t="s">
        <v>2096</v>
      </c>
      <c r="G302" s="149" t="s">
        <v>113</v>
      </c>
      <c r="H302" s="150">
        <v>886.6</v>
      </c>
      <c r="I302" s="151"/>
      <c r="J302" s="152">
        <f>ROUND(I302*H302,2)</f>
        <v>0</v>
      </c>
      <c r="K302" s="148" t="s">
        <v>188</v>
      </c>
      <c r="L302" s="35"/>
      <c r="M302" s="153" t="s">
        <v>3</v>
      </c>
      <c r="N302" s="154" t="s">
        <v>43</v>
      </c>
      <c r="O302" s="55"/>
      <c r="P302" s="155">
        <f>O302*H302</f>
        <v>0</v>
      </c>
      <c r="Q302" s="155">
        <v>0</v>
      </c>
      <c r="R302" s="155">
        <f>Q302*H302</f>
        <v>0</v>
      </c>
      <c r="S302" s="155">
        <v>0</v>
      </c>
      <c r="T302" s="156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57" t="s">
        <v>189</v>
      </c>
      <c r="AT302" s="157" t="s">
        <v>184</v>
      </c>
      <c r="AU302" s="157" t="s">
        <v>81</v>
      </c>
      <c r="AY302" s="19" t="s">
        <v>182</v>
      </c>
      <c r="BE302" s="158">
        <f>IF(N302="základní",J302,0)</f>
        <v>0</v>
      </c>
      <c r="BF302" s="158">
        <f>IF(N302="snížená",J302,0)</f>
        <v>0</v>
      </c>
      <c r="BG302" s="158">
        <f>IF(N302="zákl. přenesená",J302,0)</f>
        <v>0</v>
      </c>
      <c r="BH302" s="158">
        <f>IF(N302="sníž. přenesená",J302,0)</f>
        <v>0</v>
      </c>
      <c r="BI302" s="158">
        <f>IF(N302="nulová",J302,0)</f>
        <v>0</v>
      </c>
      <c r="BJ302" s="19" t="s">
        <v>79</v>
      </c>
      <c r="BK302" s="158">
        <f>ROUND(I302*H302,2)</f>
        <v>0</v>
      </c>
      <c r="BL302" s="19" t="s">
        <v>189</v>
      </c>
      <c r="BM302" s="157" t="s">
        <v>2574</v>
      </c>
    </row>
    <row r="303" spans="1:47" s="2" customFormat="1" ht="19.2">
      <c r="A303" s="34"/>
      <c r="B303" s="35"/>
      <c r="C303" s="34"/>
      <c r="D303" s="159" t="s">
        <v>120</v>
      </c>
      <c r="E303" s="34"/>
      <c r="F303" s="160" t="s">
        <v>2096</v>
      </c>
      <c r="G303" s="34"/>
      <c r="H303" s="34"/>
      <c r="I303" s="161"/>
      <c r="J303" s="34"/>
      <c r="K303" s="34"/>
      <c r="L303" s="35"/>
      <c r="M303" s="162"/>
      <c r="N303" s="163"/>
      <c r="O303" s="55"/>
      <c r="P303" s="55"/>
      <c r="Q303" s="55"/>
      <c r="R303" s="55"/>
      <c r="S303" s="55"/>
      <c r="T303" s="56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9" t="s">
        <v>120</v>
      </c>
      <c r="AU303" s="19" t="s">
        <v>81</v>
      </c>
    </row>
    <row r="304" spans="2:51" s="13" customFormat="1" ht="12">
      <c r="B304" s="164"/>
      <c r="D304" s="159" t="s">
        <v>191</v>
      </c>
      <c r="E304" s="165" t="s">
        <v>3</v>
      </c>
      <c r="F304" s="166" t="s">
        <v>2474</v>
      </c>
      <c r="H304" s="167">
        <v>886.6</v>
      </c>
      <c r="I304" s="168"/>
      <c r="L304" s="164"/>
      <c r="M304" s="169"/>
      <c r="N304" s="170"/>
      <c r="O304" s="170"/>
      <c r="P304" s="170"/>
      <c r="Q304" s="170"/>
      <c r="R304" s="170"/>
      <c r="S304" s="170"/>
      <c r="T304" s="171"/>
      <c r="AT304" s="165" t="s">
        <v>191</v>
      </c>
      <c r="AU304" s="165" t="s">
        <v>81</v>
      </c>
      <c r="AV304" s="13" t="s">
        <v>81</v>
      </c>
      <c r="AW304" s="13" t="s">
        <v>33</v>
      </c>
      <c r="AX304" s="13" t="s">
        <v>79</v>
      </c>
      <c r="AY304" s="165" t="s">
        <v>182</v>
      </c>
    </row>
    <row r="305" spans="1:65" s="2" customFormat="1" ht="22.8">
      <c r="A305" s="34"/>
      <c r="B305" s="145"/>
      <c r="C305" s="146" t="s">
        <v>501</v>
      </c>
      <c r="D305" s="146" t="s">
        <v>184</v>
      </c>
      <c r="E305" s="147" t="s">
        <v>2098</v>
      </c>
      <c r="F305" s="148" t="s">
        <v>2099</v>
      </c>
      <c r="G305" s="149" t="s">
        <v>113</v>
      </c>
      <c r="H305" s="150">
        <v>3025.75</v>
      </c>
      <c r="I305" s="151"/>
      <c r="J305" s="152">
        <f>ROUND(I305*H305,2)</f>
        <v>0</v>
      </c>
      <c r="K305" s="148" t="s">
        <v>188</v>
      </c>
      <c r="L305" s="35"/>
      <c r="M305" s="153" t="s">
        <v>3</v>
      </c>
      <c r="N305" s="154" t="s">
        <v>43</v>
      </c>
      <c r="O305" s="55"/>
      <c r="P305" s="155">
        <f>O305*H305</f>
        <v>0</v>
      </c>
      <c r="Q305" s="155">
        <v>0</v>
      </c>
      <c r="R305" s="155">
        <f>Q305*H305</f>
        <v>0</v>
      </c>
      <c r="S305" s="155">
        <v>0</v>
      </c>
      <c r="T305" s="156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57" t="s">
        <v>189</v>
      </c>
      <c r="AT305" s="157" t="s">
        <v>184</v>
      </c>
      <c r="AU305" s="157" t="s">
        <v>81</v>
      </c>
      <c r="AY305" s="19" t="s">
        <v>182</v>
      </c>
      <c r="BE305" s="158">
        <f>IF(N305="základní",J305,0)</f>
        <v>0</v>
      </c>
      <c r="BF305" s="158">
        <f>IF(N305="snížená",J305,0)</f>
        <v>0</v>
      </c>
      <c r="BG305" s="158">
        <f>IF(N305="zákl. přenesená",J305,0)</f>
        <v>0</v>
      </c>
      <c r="BH305" s="158">
        <f>IF(N305="sníž. přenesená",J305,0)</f>
        <v>0</v>
      </c>
      <c r="BI305" s="158">
        <f>IF(N305="nulová",J305,0)</f>
        <v>0</v>
      </c>
      <c r="BJ305" s="19" t="s">
        <v>79</v>
      </c>
      <c r="BK305" s="158">
        <f>ROUND(I305*H305,2)</f>
        <v>0</v>
      </c>
      <c r="BL305" s="19" t="s">
        <v>189</v>
      </c>
      <c r="BM305" s="157" t="s">
        <v>2575</v>
      </c>
    </row>
    <row r="306" spans="1:47" s="2" customFormat="1" ht="19.2">
      <c r="A306" s="34"/>
      <c r="B306" s="35"/>
      <c r="C306" s="34"/>
      <c r="D306" s="159" t="s">
        <v>120</v>
      </c>
      <c r="E306" s="34"/>
      <c r="F306" s="160" t="s">
        <v>2099</v>
      </c>
      <c r="G306" s="34"/>
      <c r="H306" s="34"/>
      <c r="I306" s="161"/>
      <c r="J306" s="34"/>
      <c r="K306" s="34"/>
      <c r="L306" s="35"/>
      <c r="M306" s="162"/>
      <c r="N306" s="163"/>
      <c r="O306" s="55"/>
      <c r="P306" s="55"/>
      <c r="Q306" s="55"/>
      <c r="R306" s="55"/>
      <c r="S306" s="55"/>
      <c r="T306" s="56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9" t="s">
        <v>120</v>
      </c>
      <c r="AU306" s="19" t="s">
        <v>81</v>
      </c>
    </row>
    <row r="307" spans="2:51" s="13" customFormat="1" ht="12">
      <c r="B307" s="164"/>
      <c r="D307" s="159" t="s">
        <v>191</v>
      </c>
      <c r="E307" s="165" t="s">
        <v>3</v>
      </c>
      <c r="F307" s="166" t="s">
        <v>2481</v>
      </c>
      <c r="H307" s="167">
        <v>3025.75</v>
      </c>
      <c r="I307" s="168"/>
      <c r="L307" s="164"/>
      <c r="M307" s="169"/>
      <c r="N307" s="170"/>
      <c r="O307" s="170"/>
      <c r="P307" s="170"/>
      <c r="Q307" s="170"/>
      <c r="R307" s="170"/>
      <c r="S307" s="170"/>
      <c r="T307" s="171"/>
      <c r="AT307" s="165" t="s">
        <v>191</v>
      </c>
      <c r="AU307" s="165" t="s">
        <v>81</v>
      </c>
      <c r="AV307" s="13" t="s">
        <v>81</v>
      </c>
      <c r="AW307" s="13" t="s">
        <v>33</v>
      </c>
      <c r="AX307" s="13" t="s">
        <v>79</v>
      </c>
      <c r="AY307" s="165" t="s">
        <v>182</v>
      </c>
    </row>
    <row r="308" spans="1:65" s="2" customFormat="1" ht="16.5" customHeight="1">
      <c r="A308" s="34"/>
      <c r="B308" s="145"/>
      <c r="C308" s="146" t="s">
        <v>505</v>
      </c>
      <c r="D308" s="146" t="s">
        <v>184</v>
      </c>
      <c r="E308" s="147" t="s">
        <v>2101</v>
      </c>
      <c r="F308" s="148" t="s">
        <v>2102</v>
      </c>
      <c r="G308" s="149" t="s">
        <v>113</v>
      </c>
      <c r="H308" s="150">
        <v>6640.35</v>
      </c>
      <c r="I308" s="151"/>
      <c r="J308" s="152">
        <f>ROUND(I308*H308,2)</f>
        <v>0</v>
      </c>
      <c r="K308" s="148" t="s">
        <v>188</v>
      </c>
      <c r="L308" s="35"/>
      <c r="M308" s="153" t="s">
        <v>3</v>
      </c>
      <c r="N308" s="154" t="s">
        <v>43</v>
      </c>
      <c r="O308" s="55"/>
      <c r="P308" s="155">
        <f>O308*H308</f>
        <v>0</v>
      </c>
      <c r="Q308" s="155">
        <v>0</v>
      </c>
      <c r="R308" s="155">
        <f>Q308*H308</f>
        <v>0</v>
      </c>
      <c r="S308" s="155">
        <v>0</v>
      </c>
      <c r="T308" s="156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57" t="s">
        <v>189</v>
      </c>
      <c r="AT308" s="157" t="s">
        <v>184</v>
      </c>
      <c r="AU308" s="157" t="s">
        <v>81</v>
      </c>
      <c r="AY308" s="19" t="s">
        <v>182</v>
      </c>
      <c r="BE308" s="158">
        <f>IF(N308="základní",J308,0)</f>
        <v>0</v>
      </c>
      <c r="BF308" s="158">
        <f>IF(N308="snížená",J308,0)</f>
        <v>0</v>
      </c>
      <c r="BG308" s="158">
        <f>IF(N308="zákl. přenesená",J308,0)</f>
        <v>0</v>
      </c>
      <c r="BH308" s="158">
        <f>IF(N308="sníž. přenesená",J308,0)</f>
        <v>0</v>
      </c>
      <c r="BI308" s="158">
        <f>IF(N308="nulová",J308,0)</f>
        <v>0</v>
      </c>
      <c r="BJ308" s="19" t="s">
        <v>79</v>
      </c>
      <c r="BK308" s="158">
        <f>ROUND(I308*H308,2)</f>
        <v>0</v>
      </c>
      <c r="BL308" s="19" t="s">
        <v>189</v>
      </c>
      <c r="BM308" s="157" t="s">
        <v>2576</v>
      </c>
    </row>
    <row r="309" spans="1:47" s="2" customFormat="1" ht="12">
      <c r="A309" s="34"/>
      <c r="B309" s="35"/>
      <c r="C309" s="34"/>
      <c r="D309" s="159" t="s">
        <v>120</v>
      </c>
      <c r="E309" s="34"/>
      <c r="F309" s="160" t="s">
        <v>2102</v>
      </c>
      <c r="G309" s="34"/>
      <c r="H309" s="34"/>
      <c r="I309" s="161"/>
      <c r="J309" s="34"/>
      <c r="K309" s="34"/>
      <c r="L309" s="35"/>
      <c r="M309" s="162"/>
      <c r="N309" s="163"/>
      <c r="O309" s="55"/>
      <c r="P309" s="55"/>
      <c r="Q309" s="55"/>
      <c r="R309" s="55"/>
      <c r="S309" s="55"/>
      <c r="T309" s="56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9" t="s">
        <v>120</v>
      </c>
      <c r="AU309" s="19" t="s">
        <v>81</v>
      </c>
    </row>
    <row r="310" spans="2:51" s="13" customFormat="1" ht="12">
      <c r="B310" s="164"/>
      <c r="D310" s="159" t="s">
        <v>191</v>
      </c>
      <c r="E310" s="165" t="s">
        <v>3</v>
      </c>
      <c r="F310" s="166" t="s">
        <v>1849</v>
      </c>
      <c r="H310" s="167">
        <v>2387</v>
      </c>
      <c r="I310" s="168"/>
      <c r="L310" s="164"/>
      <c r="M310" s="169"/>
      <c r="N310" s="170"/>
      <c r="O310" s="170"/>
      <c r="P310" s="170"/>
      <c r="Q310" s="170"/>
      <c r="R310" s="170"/>
      <c r="S310" s="170"/>
      <c r="T310" s="171"/>
      <c r="AT310" s="165" t="s">
        <v>191</v>
      </c>
      <c r="AU310" s="165" t="s">
        <v>81</v>
      </c>
      <c r="AV310" s="13" t="s">
        <v>81</v>
      </c>
      <c r="AW310" s="13" t="s">
        <v>33</v>
      </c>
      <c r="AX310" s="13" t="s">
        <v>72</v>
      </c>
      <c r="AY310" s="165" t="s">
        <v>182</v>
      </c>
    </row>
    <row r="311" spans="2:51" s="13" customFormat="1" ht="12">
      <c r="B311" s="164"/>
      <c r="D311" s="159" t="s">
        <v>191</v>
      </c>
      <c r="E311" s="165" t="s">
        <v>3</v>
      </c>
      <c r="F311" s="166" t="s">
        <v>2476</v>
      </c>
      <c r="H311" s="167">
        <v>1227.6</v>
      </c>
      <c r="I311" s="168"/>
      <c r="L311" s="164"/>
      <c r="M311" s="169"/>
      <c r="N311" s="170"/>
      <c r="O311" s="170"/>
      <c r="P311" s="170"/>
      <c r="Q311" s="170"/>
      <c r="R311" s="170"/>
      <c r="S311" s="170"/>
      <c r="T311" s="171"/>
      <c r="AT311" s="165" t="s">
        <v>191</v>
      </c>
      <c r="AU311" s="165" t="s">
        <v>81</v>
      </c>
      <c r="AV311" s="13" t="s">
        <v>81</v>
      </c>
      <c r="AW311" s="13" t="s">
        <v>33</v>
      </c>
      <c r="AX311" s="13" t="s">
        <v>72</v>
      </c>
      <c r="AY311" s="165" t="s">
        <v>182</v>
      </c>
    </row>
    <row r="312" spans="2:51" s="13" customFormat="1" ht="12">
      <c r="B312" s="164"/>
      <c r="D312" s="159" t="s">
        <v>191</v>
      </c>
      <c r="E312" s="165" t="s">
        <v>3</v>
      </c>
      <c r="F312" s="166" t="s">
        <v>2481</v>
      </c>
      <c r="H312" s="167">
        <v>3025.75</v>
      </c>
      <c r="I312" s="168"/>
      <c r="L312" s="164"/>
      <c r="M312" s="169"/>
      <c r="N312" s="170"/>
      <c r="O312" s="170"/>
      <c r="P312" s="170"/>
      <c r="Q312" s="170"/>
      <c r="R312" s="170"/>
      <c r="S312" s="170"/>
      <c r="T312" s="171"/>
      <c r="AT312" s="165" t="s">
        <v>191</v>
      </c>
      <c r="AU312" s="165" t="s">
        <v>81</v>
      </c>
      <c r="AV312" s="13" t="s">
        <v>81</v>
      </c>
      <c r="AW312" s="13" t="s">
        <v>33</v>
      </c>
      <c r="AX312" s="13" t="s">
        <v>72</v>
      </c>
      <c r="AY312" s="165" t="s">
        <v>182</v>
      </c>
    </row>
    <row r="313" spans="2:51" s="14" customFormat="1" ht="12">
      <c r="B313" s="172"/>
      <c r="D313" s="159" t="s">
        <v>191</v>
      </c>
      <c r="E313" s="173" t="s">
        <v>3</v>
      </c>
      <c r="F313" s="174" t="s">
        <v>211</v>
      </c>
      <c r="H313" s="175">
        <v>6640.35</v>
      </c>
      <c r="I313" s="176"/>
      <c r="L313" s="172"/>
      <c r="M313" s="177"/>
      <c r="N313" s="178"/>
      <c r="O313" s="178"/>
      <c r="P313" s="178"/>
      <c r="Q313" s="178"/>
      <c r="R313" s="178"/>
      <c r="S313" s="178"/>
      <c r="T313" s="179"/>
      <c r="AT313" s="173" t="s">
        <v>191</v>
      </c>
      <c r="AU313" s="173" t="s">
        <v>81</v>
      </c>
      <c r="AV313" s="14" t="s">
        <v>189</v>
      </c>
      <c r="AW313" s="14" t="s">
        <v>33</v>
      </c>
      <c r="AX313" s="14" t="s">
        <v>79</v>
      </c>
      <c r="AY313" s="173" t="s">
        <v>182</v>
      </c>
    </row>
    <row r="314" spans="1:65" s="2" customFormat="1" ht="22.8">
      <c r="A314" s="34"/>
      <c r="B314" s="145"/>
      <c r="C314" s="146" t="s">
        <v>509</v>
      </c>
      <c r="D314" s="146" t="s">
        <v>184</v>
      </c>
      <c r="E314" s="147" t="s">
        <v>2104</v>
      </c>
      <c r="F314" s="148" t="s">
        <v>2105</v>
      </c>
      <c r="G314" s="149" t="s">
        <v>113</v>
      </c>
      <c r="H314" s="150">
        <v>2387</v>
      </c>
      <c r="I314" s="151"/>
      <c r="J314" s="152">
        <f>ROUND(I314*H314,2)</f>
        <v>0</v>
      </c>
      <c r="K314" s="148" t="s">
        <v>188</v>
      </c>
      <c r="L314" s="35"/>
      <c r="M314" s="153" t="s">
        <v>3</v>
      </c>
      <c r="N314" s="154" t="s">
        <v>43</v>
      </c>
      <c r="O314" s="55"/>
      <c r="P314" s="155">
        <f>O314*H314</f>
        <v>0</v>
      </c>
      <c r="Q314" s="155">
        <v>0</v>
      </c>
      <c r="R314" s="155">
        <f>Q314*H314</f>
        <v>0</v>
      </c>
      <c r="S314" s="155">
        <v>0</v>
      </c>
      <c r="T314" s="156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57" t="s">
        <v>189</v>
      </c>
      <c r="AT314" s="157" t="s">
        <v>184</v>
      </c>
      <c r="AU314" s="157" t="s">
        <v>81</v>
      </c>
      <c r="AY314" s="19" t="s">
        <v>182</v>
      </c>
      <c r="BE314" s="158">
        <f>IF(N314="základní",J314,0)</f>
        <v>0</v>
      </c>
      <c r="BF314" s="158">
        <f>IF(N314="snížená",J314,0)</f>
        <v>0</v>
      </c>
      <c r="BG314" s="158">
        <f>IF(N314="zákl. přenesená",J314,0)</f>
        <v>0</v>
      </c>
      <c r="BH314" s="158">
        <f>IF(N314="sníž. přenesená",J314,0)</f>
        <v>0</v>
      </c>
      <c r="BI314" s="158">
        <f>IF(N314="nulová",J314,0)</f>
        <v>0</v>
      </c>
      <c r="BJ314" s="19" t="s">
        <v>79</v>
      </c>
      <c r="BK314" s="158">
        <f>ROUND(I314*H314,2)</f>
        <v>0</v>
      </c>
      <c r="BL314" s="19" t="s">
        <v>189</v>
      </c>
      <c r="BM314" s="157" t="s">
        <v>2577</v>
      </c>
    </row>
    <row r="315" spans="1:47" s="2" customFormat="1" ht="19.2">
      <c r="A315" s="34"/>
      <c r="B315" s="35"/>
      <c r="C315" s="34"/>
      <c r="D315" s="159" t="s">
        <v>120</v>
      </c>
      <c r="E315" s="34"/>
      <c r="F315" s="160" t="s">
        <v>2105</v>
      </c>
      <c r="G315" s="34"/>
      <c r="H315" s="34"/>
      <c r="I315" s="161"/>
      <c r="J315" s="34"/>
      <c r="K315" s="34"/>
      <c r="L315" s="35"/>
      <c r="M315" s="162"/>
      <c r="N315" s="163"/>
      <c r="O315" s="55"/>
      <c r="P315" s="55"/>
      <c r="Q315" s="55"/>
      <c r="R315" s="55"/>
      <c r="S315" s="55"/>
      <c r="T315" s="56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9" t="s">
        <v>120</v>
      </c>
      <c r="AU315" s="19" t="s">
        <v>81</v>
      </c>
    </row>
    <row r="316" spans="2:51" s="13" customFormat="1" ht="12">
      <c r="B316" s="164"/>
      <c r="D316" s="159" t="s">
        <v>191</v>
      </c>
      <c r="E316" s="165" t="s">
        <v>3</v>
      </c>
      <c r="F316" s="166" t="s">
        <v>1849</v>
      </c>
      <c r="H316" s="167">
        <v>2387</v>
      </c>
      <c r="I316" s="168"/>
      <c r="L316" s="164"/>
      <c r="M316" s="169"/>
      <c r="N316" s="170"/>
      <c r="O316" s="170"/>
      <c r="P316" s="170"/>
      <c r="Q316" s="170"/>
      <c r="R316" s="170"/>
      <c r="S316" s="170"/>
      <c r="T316" s="171"/>
      <c r="AT316" s="165" t="s">
        <v>191</v>
      </c>
      <c r="AU316" s="165" t="s">
        <v>81</v>
      </c>
      <c r="AV316" s="13" t="s">
        <v>81</v>
      </c>
      <c r="AW316" s="13" t="s">
        <v>33</v>
      </c>
      <c r="AX316" s="13" t="s">
        <v>79</v>
      </c>
      <c r="AY316" s="165" t="s">
        <v>182</v>
      </c>
    </row>
    <row r="317" spans="1:65" s="2" customFormat="1" ht="22.8">
      <c r="A317" s="34"/>
      <c r="B317" s="145"/>
      <c r="C317" s="146" t="s">
        <v>514</v>
      </c>
      <c r="D317" s="146" t="s">
        <v>184</v>
      </c>
      <c r="E317" s="147" t="s">
        <v>2107</v>
      </c>
      <c r="F317" s="148" t="s">
        <v>2108</v>
      </c>
      <c r="G317" s="149" t="s">
        <v>113</v>
      </c>
      <c r="H317" s="150">
        <v>3025.75</v>
      </c>
      <c r="I317" s="151"/>
      <c r="J317" s="152">
        <f>ROUND(I317*H317,2)</f>
        <v>0</v>
      </c>
      <c r="K317" s="148" t="s">
        <v>188</v>
      </c>
      <c r="L317" s="35"/>
      <c r="M317" s="153" t="s">
        <v>3</v>
      </c>
      <c r="N317" s="154" t="s">
        <v>43</v>
      </c>
      <c r="O317" s="55"/>
      <c r="P317" s="155">
        <f>O317*H317</f>
        <v>0</v>
      </c>
      <c r="Q317" s="155">
        <v>0</v>
      </c>
      <c r="R317" s="155">
        <f>Q317*H317</f>
        <v>0</v>
      </c>
      <c r="S317" s="155">
        <v>0</v>
      </c>
      <c r="T317" s="156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57" t="s">
        <v>189</v>
      </c>
      <c r="AT317" s="157" t="s">
        <v>184</v>
      </c>
      <c r="AU317" s="157" t="s">
        <v>81</v>
      </c>
      <c r="AY317" s="19" t="s">
        <v>182</v>
      </c>
      <c r="BE317" s="158">
        <f>IF(N317="základní",J317,0)</f>
        <v>0</v>
      </c>
      <c r="BF317" s="158">
        <f>IF(N317="snížená",J317,0)</f>
        <v>0</v>
      </c>
      <c r="BG317" s="158">
        <f>IF(N317="zákl. přenesená",J317,0)</f>
        <v>0</v>
      </c>
      <c r="BH317" s="158">
        <f>IF(N317="sníž. přenesená",J317,0)</f>
        <v>0</v>
      </c>
      <c r="BI317" s="158">
        <f>IF(N317="nulová",J317,0)</f>
        <v>0</v>
      </c>
      <c r="BJ317" s="19" t="s">
        <v>79</v>
      </c>
      <c r="BK317" s="158">
        <f>ROUND(I317*H317,2)</f>
        <v>0</v>
      </c>
      <c r="BL317" s="19" t="s">
        <v>189</v>
      </c>
      <c r="BM317" s="157" t="s">
        <v>2578</v>
      </c>
    </row>
    <row r="318" spans="1:47" s="2" customFormat="1" ht="19.2">
      <c r="A318" s="34"/>
      <c r="B318" s="35"/>
      <c r="C318" s="34"/>
      <c r="D318" s="159" t="s">
        <v>120</v>
      </c>
      <c r="E318" s="34"/>
      <c r="F318" s="160" t="s">
        <v>2108</v>
      </c>
      <c r="G318" s="34"/>
      <c r="H318" s="34"/>
      <c r="I318" s="161"/>
      <c r="J318" s="34"/>
      <c r="K318" s="34"/>
      <c r="L318" s="35"/>
      <c r="M318" s="162"/>
      <c r="N318" s="163"/>
      <c r="O318" s="55"/>
      <c r="P318" s="55"/>
      <c r="Q318" s="55"/>
      <c r="R318" s="55"/>
      <c r="S318" s="55"/>
      <c r="T318" s="56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9" t="s">
        <v>120</v>
      </c>
      <c r="AU318" s="19" t="s">
        <v>81</v>
      </c>
    </row>
    <row r="319" spans="2:51" s="13" customFormat="1" ht="12">
      <c r="B319" s="164"/>
      <c r="D319" s="159" t="s">
        <v>191</v>
      </c>
      <c r="E319" s="165" t="s">
        <v>3</v>
      </c>
      <c r="F319" s="166" t="s">
        <v>2481</v>
      </c>
      <c r="H319" s="167">
        <v>3025.75</v>
      </c>
      <c r="I319" s="168"/>
      <c r="L319" s="164"/>
      <c r="M319" s="169"/>
      <c r="N319" s="170"/>
      <c r="O319" s="170"/>
      <c r="P319" s="170"/>
      <c r="Q319" s="170"/>
      <c r="R319" s="170"/>
      <c r="S319" s="170"/>
      <c r="T319" s="171"/>
      <c r="AT319" s="165" t="s">
        <v>191</v>
      </c>
      <c r="AU319" s="165" t="s">
        <v>81</v>
      </c>
      <c r="AV319" s="13" t="s">
        <v>81</v>
      </c>
      <c r="AW319" s="13" t="s">
        <v>33</v>
      </c>
      <c r="AX319" s="13" t="s">
        <v>79</v>
      </c>
      <c r="AY319" s="165" t="s">
        <v>182</v>
      </c>
    </row>
    <row r="320" spans="1:65" s="2" customFormat="1" ht="22.8">
      <c r="A320" s="34"/>
      <c r="B320" s="145"/>
      <c r="C320" s="146" t="s">
        <v>519</v>
      </c>
      <c r="D320" s="146" t="s">
        <v>184</v>
      </c>
      <c r="E320" s="147" t="s">
        <v>2110</v>
      </c>
      <c r="F320" s="148" t="s">
        <v>2111</v>
      </c>
      <c r="G320" s="149" t="s">
        <v>113</v>
      </c>
      <c r="H320" s="150">
        <v>1227.6</v>
      </c>
      <c r="I320" s="151"/>
      <c r="J320" s="152">
        <f>ROUND(I320*H320,2)</f>
        <v>0</v>
      </c>
      <c r="K320" s="148" t="s">
        <v>188</v>
      </c>
      <c r="L320" s="35"/>
      <c r="M320" s="153" t="s">
        <v>3</v>
      </c>
      <c r="N320" s="154" t="s">
        <v>43</v>
      </c>
      <c r="O320" s="55"/>
      <c r="P320" s="155">
        <f>O320*H320</f>
        <v>0</v>
      </c>
      <c r="Q320" s="155">
        <v>0</v>
      </c>
      <c r="R320" s="155">
        <f>Q320*H320</f>
        <v>0</v>
      </c>
      <c r="S320" s="155">
        <v>0</v>
      </c>
      <c r="T320" s="156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57" t="s">
        <v>189</v>
      </c>
      <c r="AT320" s="157" t="s">
        <v>184</v>
      </c>
      <c r="AU320" s="157" t="s">
        <v>81</v>
      </c>
      <c r="AY320" s="19" t="s">
        <v>182</v>
      </c>
      <c r="BE320" s="158">
        <f>IF(N320="základní",J320,0)</f>
        <v>0</v>
      </c>
      <c r="BF320" s="158">
        <f>IF(N320="snížená",J320,0)</f>
        <v>0</v>
      </c>
      <c r="BG320" s="158">
        <f>IF(N320="zákl. přenesená",J320,0)</f>
        <v>0</v>
      </c>
      <c r="BH320" s="158">
        <f>IF(N320="sníž. přenesená",J320,0)</f>
        <v>0</v>
      </c>
      <c r="BI320" s="158">
        <f>IF(N320="nulová",J320,0)</f>
        <v>0</v>
      </c>
      <c r="BJ320" s="19" t="s">
        <v>79</v>
      </c>
      <c r="BK320" s="158">
        <f>ROUND(I320*H320,2)</f>
        <v>0</v>
      </c>
      <c r="BL320" s="19" t="s">
        <v>189</v>
      </c>
      <c r="BM320" s="157" t="s">
        <v>2579</v>
      </c>
    </row>
    <row r="321" spans="1:47" s="2" customFormat="1" ht="19.2">
      <c r="A321" s="34"/>
      <c r="B321" s="35"/>
      <c r="C321" s="34"/>
      <c r="D321" s="159" t="s">
        <v>120</v>
      </c>
      <c r="E321" s="34"/>
      <c r="F321" s="160" t="s">
        <v>2111</v>
      </c>
      <c r="G321" s="34"/>
      <c r="H321" s="34"/>
      <c r="I321" s="161"/>
      <c r="J321" s="34"/>
      <c r="K321" s="34"/>
      <c r="L321" s="35"/>
      <c r="M321" s="162"/>
      <c r="N321" s="163"/>
      <c r="O321" s="55"/>
      <c r="P321" s="55"/>
      <c r="Q321" s="55"/>
      <c r="R321" s="55"/>
      <c r="S321" s="55"/>
      <c r="T321" s="56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9" t="s">
        <v>120</v>
      </c>
      <c r="AU321" s="19" t="s">
        <v>81</v>
      </c>
    </row>
    <row r="322" spans="2:51" s="13" customFormat="1" ht="12">
      <c r="B322" s="164"/>
      <c r="D322" s="159" t="s">
        <v>191</v>
      </c>
      <c r="E322" s="165" t="s">
        <v>3</v>
      </c>
      <c r="F322" s="166" t="s">
        <v>2476</v>
      </c>
      <c r="H322" s="167">
        <v>1227.6</v>
      </c>
      <c r="I322" s="168"/>
      <c r="L322" s="164"/>
      <c r="M322" s="169"/>
      <c r="N322" s="170"/>
      <c r="O322" s="170"/>
      <c r="P322" s="170"/>
      <c r="Q322" s="170"/>
      <c r="R322" s="170"/>
      <c r="S322" s="170"/>
      <c r="T322" s="171"/>
      <c r="AT322" s="165" t="s">
        <v>191</v>
      </c>
      <c r="AU322" s="165" t="s">
        <v>81</v>
      </c>
      <c r="AV322" s="13" t="s">
        <v>81</v>
      </c>
      <c r="AW322" s="13" t="s">
        <v>33</v>
      </c>
      <c r="AX322" s="13" t="s">
        <v>79</v>
      </c>
      <c r="AY322" s="165" t="s">
        <v>182</v>
      </c>
    </row>
    <row r="323" spans="1:65" s="2" customFormat="1" ht="34.2">
      <c r="A323" s="34"/>
      <c r="B323" s="145"/>
      <c r="C323" s="146" t="s">
        <v>524</v>
      </c>
      <c r="D323" s="146" t="s">
        <v>184</v>
      </c>
      <c r="E323" s="147" t="s">
        <v>2113</v>
      </c>
      <c r="F323" s="148" t="s">
        <v>2114</v>
      </c>
      <c r="G323" s="149" t="s">
        <v>113</v>
      </c>
      <c r="H323" s="150">
        <v>2.6</v>
      </c>
      <c r="I323" s="151"/>
      <c r="J323" s="152">
        <f>ROUND(I323*H323,2)</f>
        <v>0</v>
      </c>
      <c r="K323" s="148" t="s">
        <v>188</v>
      </c>
      <c r="L323" s="35"/>
      <c r="M323" s="153" t="s">
        <v>3</v>
      </c>
      <c r="N323" s="154" t="s">
        <v>43</v>
      </c>
      <c r="O323" s="55"/>
      <c r="P323" s="155">
        <f>O323*H323</f>
        <v>0</v>
      </c>
      <c r="Q323" s="155">
        <v>0.08425</v>
      </c>
      <c r="R323" s="155">
        <f>Q323*H323</f>
        <v>0.21905000000000002</v>
      </c>
      <c r="S323" s="155">
        <v>0</v>
      </c>
      <c r="T323" s="156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57" t="s">
        <v>189</v>
      </c>
      <c r="AT323" s="157" t="s">
        <v>184</v>
      </c>
      <c r="AU323" s="157" t="s">
        <v>81</v>
      </c>
      <c r="AY323" s="19" t="s">
        <v>182</v>
      </c>
      <c r="BE323" s="158">
        <f>IF(N323="základní",J323,0)</f>
        <v>0</v>
      </c>
      <c r="BF323" s="158">
        <f>IF(N323="snížená",J323,0)</f>
        <v>0</v>
      </c>
      <c r="BG323" s="158">
        <f>IF(N323="zákl. přenesená",J323,0)</f>
        <v>0</v>
      </c>
      <c r="BH323" s="158">
        <f>IF(N323="sníž. přenesená",J323,0)</f>
        <v>0</v>
      </c>
      <c r="BI323" s="158">
        <f>IF(N323="nulová",J323,0)</f>
        <v>0</v>
      </c>
      <c r="BJ323" s="19" t="s">
        <v>79</v>
      </c>
      <c r="BK323" s="158">
        <f>ROUND(I323*H323,2)</f>
        <v>0</v>
      </c>
      <c r="BL323" s="19" t="s">
        <v>189</v>
      </c>
      <c r="BM323" s="157" t="s">
        <v>2580</v>
      </c>
    </row>
    <row r="324" spans="1:47" s="2" customFormat="1" ht="28.8">
      <c r="A324" s="34"/>
      <c r="B324" s="35"/>
      <c r="C324" s="34"/>
      <c r="D324" s="159" t="s">
        <v>120</v>
      </c>
      <c r="E324" s="34"/>
      <c r="F324" s="160" t="s">
        <v>2116</v>
      </c>
      <c r="G324" s="34"/>
      <c r="H324" s="34"/>
      <c r="I324" s="161"/>
      <c r="J324" s="34"/>
      <c r="K324" s="34"/>
      <c r="L324" s="35"/>
      <c r="M324" s="162"/>
      <c r="N324" s="163"/>
      <c r="O324" s="55"/>
      <c r="P324" s="55"/>
      <c r="Q324" s="55"/>
      <c r="R324" s="55"/>
      <c r="S324" s="55"/>
      <c r="T324" s="56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9" t="s">
        <v>120</v>
      </c>
      <c r="AU324" s="19" t="s">
        <v>81</v>
      </c>
    </row>
    <row r="325" spans="2:51" s="13" customFormat="1" ht="12">
      <c r="B325" s="164"/>
      <c r="D325" s="159" t="s">
        <v>191</v>
      </c>
      <c r="E325" s="165" t="s">
        <v>3</v>
      </c>
      <c r="F325" s="166" t="s">
        <v>2581</v>
      </c>
      <c r="H325" s="167">
        <v>2.6</v>
      </c>
      <c r="I325" s="168"/>
      <c r="L325" s="164"/>
      <c r="M325" s="169"/>
      <c r="N325" s="170"/>
      <c r="O325" s="170"/>
      <c r="P325" s="170"/>
      <c r="Q325" s="170"/>
      <c r="R325" s="170"/>
      <c r="S325" s="170"/>
      <c r="T325" s="171"/>
      <c r="AT325" s="165" t="s">
        <v>191</v>
      </c>
      <c r="AU325" s="165" t="s">
        <v>81</v>
      </c>
      <c r="AV325" s="13" t="s">
        <v>81</v>
      </c>
      <c r="AW325" s="13" t="s">
        <v>33</v>
      </c>
      <c r="AX325" s="13" t="s">
        <v>72</v>
      </c>
      <c r="AY325" s="165" t="s">
        <v>182</v>
      </c>
    </row>
    <row r="326" spans="2:51" s="14" customFormat="1" ht="12">
      <c r="B326" s="172"/>
      <c r="D326" s="159" t="s">
        <v>191</v>
      </c>
      <c r="E326" s="173" t="s">
        <v>1777</v>
      </c>
      <c r="F326" s="174" t="s">
        <v>211</v>
      </c>
      <c r="H326" s="175">
        <v>2.6</v>
      </c>
      <c r="I326" s="176"/>
      <c r="L326" s="172"/>
      <c r="M326" s="177"/>
      <c r="N326" s="178"/>
      <c r="O326" s="178"/>
      <c r="P326" s="178"/>
      <c r="Q326" s="178"/>
      <c r="R326" s="178"/>
      <c r="S326" s="178"/>
      <c r="T326" s="179"/>
      <c r="AT326" s="173" t="s">
        <v>191</v>
      </c>
      <c r="AU326" s="173" t="s">
        <v>81</v>
      </c>
      <c r="AV326" s="14" t="s">
        <v>189</v>
      </c>
      <c r="AW326" s="14" t="s">
        <v>33</v>
      </c>
      <c r="AX326" s="14" t="s">
        <v>79</v>
      </c>
      <c r="AY326" s="173" t="s">
        <v>182</v>
      </c>
    </row>
    <row r="327" spans="1:65" s="2" customFormat="1" ht="16.5" customHeight="1">
      <c r="A327" s="34"/>
      <c r="B327" s="145"/>
      <c r="C327" s="180" t="s">
        <v>529</v>
      </c>
      <c r="D327" s="180" t="s">
        <v>232</v>
      </c>
      <c r="E327" s="181" t="s">
        <v>2118</v>
      </c>
      <c r="F327" s="182" t="s">
        <v>2119</v>
      </c>
      <c r="G327" s="183" t="s">
        <v>113</v>
      </c>
      <c r="H327" s="184">
        <v>2.6</v>
      </c>
      <c r="I327" s="185"/>
      <c r="J327" s="186">
        <f>ROUND(I327*H327,2)</f>
        <v>0</v>
      </c>
      <c r="K327" s="182" t="s">
        <v>188</v>
      </c>
      <c r="L327" s="187"/>
      <c r="M327" s="188" t="s">
        <v>3</v>
      </c>
      <c r="N327" s="189" t="s">
        <v>43</v>
      </c>
      <c r="O327" s="55"/>
      <c r="P327" s="155">
        <f>O327*H327</f>
        <v>0</v>
      </c>
      <c r="Q327" s="155">
        <v>0.067</v>
      </c>
      <c r="R327" s="155">
        <f>Q327*H327</f>
        <v>0.17420000000000002</v>
      </c>
      <c r="S327" s="155">
        <v>0</v>
      </c>
      <c r="T327" s="156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57" t="s">
        <v>223</v>
      </c>
      <c r="AT327" s="157" t="s">
        <v>232</v>
      </c>
      <c r="AU327" s="157" t="s">
        <v>81</v>
      </c>
      <c r="AY327" s="19" t="s">
        <v>182</v>
      </c>
      <c r="BE327" s="158">
        <f>IF(N327="základní",J327,0)</f>
        <v>0</v>
      </c>
      <c r="BF327" s="158">
        <f>IF(N327="snížená",J327,0)</f>
        <v>0</v>
      </c>
      <c r="BG327" s="158">
        <f>IF(N327="zákl. přenesená",J327,0)</f>
        <v>0</v>
      </c>
      <c r="BH327" s="158">
        <f>IF(N327="sníž. přenesená",J327,0)</f>
        <v>0</v>
      </c>
      <c r="BI327" s="158">
        <f>IF(N327="nulová",J327,0)</f>
        <v>0</v>
      </c>
      <c r="BJ327" s="19" t="s">
        <v>79</v>
      </c>
      <c r="BK327" s="158">
        <f>ROUND(I327*H327,2)</f>
        <v>0</v>
      </c>
      <c r="BL327" s="19" t="s">
        <v>189</v>
      </c>
      <c r="BM327" s="157" t="s">
        <v>2582</v>
      </c>
    </row>
    <row r="328" spans="1:47" s="2" customFormat="1" ht="12">
      <c r="A328" s="34"/>
      <c r="B328" s="35"/>
      <c r="C328" s="34"/>
      <c r="D328" s="159" t="s">
        <v>120</v>
      </c>
      <c r="E328" s="34"/>
      <c r="F328" s="160" t="s">
        <v>2119</v>
      </c>
      <c r="G328" s="34"/>
      <c r="H328" s="34"/>
      <c r="I328" s="161"/>
      <c r="J328" s="34"/>
      <c r="K328" s="34"/>
      <c r="L328" s="35"/>
      <c r="M328" s="162"/>
      <c r="N328" s="163"/>
      <c r="O328" s="55"/>
      <c r="P328" s="55"/>
      <c r="Q328" s="55"/>
      <c r="R328" s="55"/>
      <c r="S328" s="55"/>
      <c r="T328" s="56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9" t="s">
        <v>120</v>
      </c>
      <c r="AU328" s="19" t="s">
        <v>81</v>
      </c>
    </row>
    <row r="329" spans="2:51" s="13" customFormat="1" ht="12">
      <c r="B329" s="164"/>
      <c r="D329" s="159" t="s">
        <v>191</v>
      </c>
      <c r="E329" s="165" t="s">
        <v>3</v>
      </c>
      <c r="F329" s="166" t="s">
        <v>1777</v>
      </c>
      <c r="H329" s="167">
        <v>2.6</v>
      </c>
      <c r="I329" s="168"/>
      <c r="L329" s="164"/>
      <c r="M329" s="169"/>
      <c r="N329" s="170"/>
      <c r="O329" s="170"/>
      <c r="P329" s="170"/>
      <c r="Q329" s="170"/>
      <c r="R329" s="170"/>
      <c r="S329" s="170"/>
      <c r="T329" s="171"/>
      <c r="AT329" s="165" t="s">
        <v>191</v>
      </c>
      <c r="AU329" s="165" t="s">
        <v>81</v>
      </c>
      <c r="AV329" s="13" t="s">
        <v>81</v>
      </c>
      <c r="AW329" s="13" t="s">
        <v>33</v>
      </c>
      <c r="AX329" s="13" t="s">
        <v>79</v>
      </c>
      <c r="AY329" s="165" t="s">
        <v>182</v>
      </c>
    </row>
    <row r="330" spans="2:63" s="12" customFormat="1" ht="22.95" customHeight="1">
      <c r="B330" s="132"/>
      <c r="D330" s="133" t="s">
        <v>71</v>
      </c>
      <c r="E330" s="143" t="s">
        <v>223</v>
      </c>
      <c r="F330" s="143" t="s">
        <v>553</v>
      </c>
      <c r="I330" s="135"/>
      <c r="J330" s="144">
        <f>BK330</f>
        <v>0</v>
      </c>
      <c r="L330" s="132"/>
      <c r="M330" s="137"/>
      <c r="N330" s="138"/>
      <c r="O330" s="138"/>
      <c r="P330" s="139">
        <f>SUM(P331:P432)</f>
        <v>0</v>
      </c>
      <c r="Q330" s="138"/>
      <c r="R330" s="139">
        <f>SUM(R331:R432)</f>
        <v>471.796118</v>
      </c>
      <c r="S330" s="138"/>
      <c r="T330" s="140">
        <f>SUM(T331:T432)</f>
        <v>0</v>
      </c>
      <c r="AR330" s="133" t="s">
        <v>79</v>
      </c>
      <c r="AT330" s="141" t="s">
        <v>71</v>
      </c>
      <c r="AU330" s="141" t="s">
        <v>79</v>
      </c>
      <c r="AY330" s="133" t="s">
        <v>182</v>
      </c>
      <c r="BK330" s="142">
        <f>SUM(BK331:BK432)</f>
        <v>0</v>
      </c>
    </row>
    <row r="331" spans="1:65" s="2" customFormat="1" ht="22.8">
      <c r="A331" s="34"/>
      <c r="B331" s="145"/>
      <c r="C331" s="146" t="s">
        <v>534</v>
      </c>
      <c r="D331" s="146" t="s">
        <v>184</v>
      </c>
      <c r="E331" s="147" t="s">
        <v>2583</v>
      </c>
      <c r="F331" s="148" t="s">
        <v>2584</v>
      </c>
      <c r="G331" s="149" t="s">
        <v>117</v>
      </c>
      <c r="H331" s="150">
        <v>251</v>
      </c>
      <c r="I331" s="151"/>
      <c r="J331" s="152">
        <f>ROUND(I331*H331,2)</f>
        <v>0</v>
      </c>
      <c r="K331" s="148" t="s">
        <v>188</v>
      </c>
      <c r="L331" s="35"/>
      <c r="M331" s="153" t="s">
        <v>3</v>
      </c>
      <c r="N331" s="154" t="s">
        <v>43</v>
      </c>
      <c r="O331" s="55"/>
      <c r="P331" s="155">
        <f>O331*H331</f>
        <v>0</v>
      </c>
      <c r="Q331" s="155">
        <v>0</v>
      </c>
      <c r="R331" s="155">
        <f>Q331*H331</f>
        <v>0</v>
      </c>
      <c r="S331" s="155">
        <v>0</v>
      </c>
      <c r="T331" s="156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57" t="s">
        <v>189</v>
      </c>
      <c r="AT331" s="157" t="s">
        <v>184</v>
      </c>
      <c r="AU331" s="157" t="s">
        <v>81</v>
      </c>
      <c r="AY331" s="19" t="s">
        <v>182</v>
      </c>
      <c r="BE331" s="158">
        <f>IF(N331="základní",J331,0)</f>
        <v>0</v>
      </c>
      <c r="BF331" s="158">
        <f>IF(N331="snížená",J331,0)</f>
        <v>0</v>
      </c>
      <c r="BG331" s="158">
        <f>IF(N331="zákl. přenesená",J331,0)</f>
        <v>0</v>
      </c>
      <c r="BH331" s="158">
        <f>IF(N331="sníž. přenesená",J331,0)</f>
        <v>0</v>
      </c>
      <c r="BI331" s="158">
        <f>IF(N331="nulová",J331,0)</f>
        <v>0</v>
      </c>
      <c r="BJ331" s="19" t="s">
        <v>79</v>
      </c>
      <c r="BK331" s="158">
        <f>ROUND(I331*H331,2)</f>
        <v>0</v>
      </c>
      <c r="BL331" s="19" t="s">
        <v>189</v>
      </c>
      <c r="BM331" s="157" t="s">
        <v>2585</v>
      </c>
    </row>
    <row r="332" spans="1:47" s="2" customFormat="1" ht="19.2">
      <c r="A332" s="34"/>
      <c r="B332" s="35"/>
      <c r="C332" s="34"/>
      <c r="D332" s="159" t="s">
        <v>120</v>
      </c>
      <c r="E332" s="34"/>
      <c r="F332" s="160" t="s">
        <v>2584</v>
      </c>
      <c r="G332" s="34"/>
      <c r="H332" s="34"/>
      <c r="I332" s="161"/>
      <c r="J332" s="34"/>
      <c r="K332" s="34"/>
      <c r="L332" s="35"/>
      <c r="M332" s="162"/>
      <c r="N332" s="163"/>
      <c r="O332" s="55"/>
      <c r="P332" s="55"/>
      <c r="Q332" s="55"/>
      <c r="R332" s="55"/>
      <c r="S332" s="55"/>
      <c r="T332" s="56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9" t="s">
        <v>120</v>
      </c>
      <c r="AU332" s="19" t="s">
        <v>81</v>
      </c>
    </row>
    <row r="333" spans="2:51" s="13" customFormat="1" ht="12">
      <c r="B333" s="164"/>
      <c r="D333" s="159" t="s">
        <v>191</v>
      </c>
      <c r="E333" s="165" t="s">
        <v>3</v>
      </c>
      <c r="F333" s="166" t="s">
        <v>2586</v>
      </c>
      <c r="H333" s="167">
        <v>251</v>
      </c>
      <c r="I333" s="168"/>
      <c r="L333" s="164"/>
      <c r="M333" s="169"/>
      <c r="N333" s="170"/>
      <c r="O333" s="170"/>
      <c r="P333" s="170"/>
      <c r="Q333" s="170"/>
      <c r="R333" s="170"/>
      <c r="S333" s="170"/>
      <c r="T333" s="171"/>
      <c r="AT333" s="165" t="s">
        <v>191</v>
      </c>
      <c r="AU333" s="165" t="s">
        <v>81</v>
      </c>
      <c r="AV333" s="13" t="s">
        <v>81</v>
      </c>
      <c r="AW333" s="13" t="s">
        <v>33</v>
      </c>
      <c r="AX333" s="13" t="s">
        <v>72</v>
      </c>
      <c r="AY333" s="165" t="s">
        <v>182</v>
      </c>
    </row>
    <row r="334" spans="2:51" s="14" customFormat="1" ht="12">
      <c r="B334" s="172"/>
      <c r="D334" s="159" t="s">
        <v>191</v>
      </c>
      <c r="E334" s="173" t="s">
        <v>2456</v>
      </c>
      <c r="F334" s="174" t="s">
        <v>211</v>
      </c>
      <c r="H334" s="175">
        <v>251</v>
      </c>
      <c r="I334" s="176"/>
      <c r="L334" s="172"/>
      <c r="M334" s="177"/>
      <c r="N334" s="178"/>
      <c r="O334" s="178"/>
      <c r="P334" s="178"/>
      <c r="Q334" s="178"/>
      <c r="R334" s="178"/>
      <c r="S334" s="178"/>
      <c r="T334" s="179"/>
      <c r="AT334" s="173" t="s">
        <v>191</v>
      </c>
      <c r="AU334" s="173" t="s">
        <v>81</v>
      </c>
      <c r="AV334" s="14" t="s">
        <v>189</v>
      </c>
      <c r="AW334" s="14" t="s">
        <v>33</v>
      </c>
      <c r="AX334" s="14" t="s">
        <v>79</v>
      </c>
      <c r="AY334" s="173" t="s">
        <v>182</v>
      </c>
    </row>
    <row r="335" spans="1:65" s="2" customFormat="1" ht="16.5" customHeight="1">
      <c r="A335" s="34"/>
      <c r="B335" s="145"/>
      <c r="C335" s="180" t="s">
        <v>539</v>
      </c>
      <c r="D335" s="180" t="s">
        <v>232</v>
      </c>
      <c r="E335" s="181" t="s">
        <v>2587</v>
      </c>
      <c r="F335" s="182" t="s">
        <v>2588</v>
      </c>
      <c r="G335" s="183" t="s">
        <v>117</v>
      </c>
      <c r="H335" s="184">
        <v>251</v>
      </c>
      <c r="I335" s="185"/>
      <c r="J335" s="186">
        <f>ROUND(I335*H335,2)</f>
        <v>0</v>
      </c>
      <c r="K335" s="182" t="s">
        <v>188</v>
      </c>
      <c r="L335" s="187"/>
      <c r="M335" s="188" t="s">
        <v>3</v>
      </c>
      <c r="N335" s="189" t="s">
        <v>43</v>
      </c>
      <c r="O335" s="55"/>
      <c r="P335" s="155">
        <f>O335*H335</f>
        <v>0</v>
      </c>
      <c r="Q335" s="155">
        <v>0.00214</v>
      </c>
      <c r="R335" s="155">
        <f>Q335*H335</f>
        <v>0.53714</v>
      </c>
      <c r="S335" s="155">
        <v>0</v>
      </c>
      <c r="T335" s="156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57" t="s">
        <v>223</v>
      </c>
      <c r="AT335" s="157" t="s">
        <v>232</v>
      </c>
      <c r="AU335" s="157" t="s">
        <v>81</v>
      </c>
      <c r="AY335" s="19" t="s">
        <v>182</v>
      </c>
      <c r="BE335" s="158">
        <f>IF(N335="základní",J335,0)</f>
        <v>0</v>
      </c>
      <c r="BF335" s="158">
        <f>IF(N335="snížená",J335,0)</f>
        <v>0</v>
      </c>
      <c r="BG335" s="158">
        <f>IF(N335="zákl. přenesená",J335,0)</f>
        <v>0</v>
      </c>
      <c r="BH335" s="158">
        <f>IF(N335="sníž. přenesená",J335,0)</f>
        <v>0</v>
      </c>
      <c r="BI335" s="158">
        <f>IF(N335="nulová",J335,0)</f>
        <v>0</v>
      </c>
      <c r="BJ335" s="19" t="s">
        <v>79</v>
      </c>
      <c r="BK335" s="158">
        <f>ROUND(I335*H335,2)</f>
        <v>0</v>
      </c>
      <c r="BL335" s="19" t="s">
        <v>189</v>
      </c>
      <c r="BM335" s="157" t="s">
        <v>2589</v>
      </c>
    </row>
    <row r="336" spans="1:47" s="2" customFormat="1" ht="12">
      <c r="A336" s="34"/>
      <c r="B336" s="35"/>
      <c r="C336" s="34"/>
      <c r="D336" s="159" t="s">
        <v>120</v>
      </c>
      <c r="E336" s="34"/>
      <c r="F336" s="160" t="s">
        <v>2588</v>
      </c>
      <c r="G336" s="34"/>
      <c r="H336" s="34"/>
      <c r="I336" s="161"/>
      <c r="J336" s="34"/>
      <c r="K336" s="34"/>
      <c r="L336" s="35"/>
      <c r="M336" s="162"/>
      <c r="N336" s="163"/>
      <c r="O336" s="55"/>
      <c r="P336" s="55"/>
      <c r="Q336" s="55"/>
      <c r="R336" s="55"/>
      <c r="S336" s="55"/>
      <c r="T336" s="56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9" t="s">
        <v>120</v>
      </c>
      <c r="AU336" s="19" t="s">
        <v>81</v>
      </c>
    </row>
    <row r="337" spans="1:47" s="2" customFormat="1" ht="19.2">
      <c r="A337" s="34"/>
      <c r="B337" s="35"/>
      <c r="C337" s="34"/>
      <c r="D337" s="159" t="s">
        <v>652</v>
      </c>
      <c r="E337" s="34"/>
      <c r="F337" s="197" t="s">
        <v>2137</v>
      </c>
      <c r="G337" s="34"/>
      <c r="H337" s="34"/>
      <c r="I337" s="161"/>
      <c r="J337" s="34"/>
      <c r="K337" s="34"/>
      <c r="L337" s="35"/>
      <c r="M337" s="162"/>
      <c r="N337" s="163"/>
      <c r="O337" s="55"/>
      <c r="P337" s="55"/>
      <c r="Q337" s="55"/>
      <c r="R337" s="55"/>
      <c r="S337" s="55"/>
      <c r="T337" s="56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9" t="s">
        <v>652</v>
      </c>
      <c r="AU337" s="19" t="s">
        <v>81</v>
      </c>
    </row>
    <row r="338" spans="2:51" s="13" customFormat="1" ht="12">
      <c r="B338" s="164"/>
      <c r="D338" s="159" t="s">
        <v>191</v>
      </c>
      <c r="E338" s="165" t="s">
        <v>3</v>
      </c>
      <c r="F338" s="166" t="s">
        <v>2456</v>
      </c>
      <c r="H338" s="167">
        <v>251</v>
      </c>
      <c r="I338" s="168"/>
      <c r="L338" s="164"/>
      <c r="M338" s="169"/>
      <c r="N338" s="170"/>
      <c r="O338" s="170"/>
      <c r="P338" s="170"/>
      <c r="Q338" s="170"/>
      <c r="R338" s="170"/>
      <c r="S338" s="170"/>
      <c r="T338" s="171"/>
      <c r="AT338" s="165" t="s">
        <v>191</v>
      </c>
      <c r="AU338" s="165" t="s">
        <v>81</v>
      </c>
      <c r="AV338" s="13" t="s">
        <v>81</v>
      </c>
      <c r="AW338" s="13" t="s">
        <v>33</v>
      </c>
      <c r="AX338" s="13" t="s">
        <v>79</v>
      </c>
      <c r="AY338" s="165" t="s">
        <v>182</v>
      </c>
    </row>
    <row r="339" spans="1:65" s="2" customFormat="1" ht="22.8">
      <c r="A339" s="34"/>
      <c r="B339" s="145"/>
      <c r="C339" s="146" t="s">
        <v>543</v>
      </c>
      <c r="D339" s="146" t="s">
        <v>184</v>
      </c>
      <c r="E339" s="147" t="s">
        <v>2590</v>
      </c>
      <c r="F339" s="148" t="s">
        <v>2591</v>
      </c>
      <c r="G339" s="149" t="s">
        <v>117</v>
      </c>
      <c r="H339" s="150">
        <v>398.4</v>
      </c>
      <c r="I339" s="151"/>
      <c r="J339" s="152">
        <f>ROUND(I339*H339,2)</f>
        <v>0</v>
      </c>
      <c r="K339" s="148" t="s">
        <v>188</v>
      </c>
      <c r="L339" s="35"/>
      <c r="M339" s="153" t="s">
        <v>3</v>
      </c>
      <c r="N339" s="154" t="s">
        <v>43</v>
      </c>
      <c r="O339" s="55"/>
      <c r="P339" s="155">
        <f>O339*H339</f>
        <v>0</v>
      </c>
      <c r="Q339" s="155">
        <v>1E-05</v>
      </c>
      <c r="R339" s="155">
        <f>Q339*H339</f>
        <v>0.003984</v>
      </c>
      <c r="S339" s="155">
        <v>0</v>
      </c>
      <c r="T339" s="156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57" t="s">
        <v>189</v>
      </c>
      <c r="AT339" s="157" t="s">
        <v>184</v>
      </c>
      <c r="AU339" s="157" t="s">
        <v>81</v>
      </c>
      <c r="AY339" s="19" t="s">
        <v>182</v>
      </c>
      <c r="BE339" s="158">
        <f>IF(N339="základní",J339,0)</f>
        <v>0</v>
      </c>
      <c r="BF339" s="158">
        <f>IF(N339="snížená",J339,0)</f>
        <v>0</v>
      </c>
      <c r="BG339" s="158">
        <f>IF(N339="zákl. přenesená",J339,0)</f>
        <v>0</v>
      </c>
      <c r="BH339" s="158">
        <f>IF(N339="sníž. přenesená",J339,0)</f>
        <v>0</v>
      </c>
      <c r="BI339" s="158">
        <f>IF(N339="nulová",J339,0)</f>
        <v>0</v>
      </c>
      <c r="BJ339" s="19" t="s">
        <v>79</v>
      </c>
      <c r="BK339" s="158">
        <f>ROUND(I339*H339,2)</f>
        <v>0</v>
      </c>
      <c r="BL339" s="19" t="s">
        <v>189</v>
      </c>
      <c r="BM339" s="157" t="s">
        <v>2592</v>
      </c>
    </row>
    <row r="340" spans="1:47" s="2" customFormat="1" ht="19.2">
      <c r="A340" s="34"/>
      <c r="B340" s="35"/>
      <c r="C340" s="34"/>
      <c r="D340" s="159" t="s">
        <v>120</v>
      </c>
      <c r="E340" s="34"/>
      <c r="F340" s="160" t="s">
        <v>2591</v>
      </c>
      <c r="G340" s="34"/>
      <c r="H340" s="34"/>
      <c r="I340" s="161"/>
      <c r="J340" s="34"/>
      <c r="K340" s="34"/>
      <c r="L340" s="35"/>
      <c r="M340" s="162"/>
      <c r="N340" s="163"/>
      <c r="O340" s="55"/>
      <c r="P340" s="55"/>
      <c r="Q340" s="55"/>
      <c r="R340" s="55"/>
      <c r="S340" s="55"/>
      <c r="T340" s="56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9" t="s">
        <v>120</v>
      </c>
      <c r="AU340" s="19" t="s">
        <v>81</v>
      </c>
    </row>
    <row r="341" spans="2:51" s="13" customFormat="1" ht="12">
      <c r="B341" s="164"/>
      <c r="D341" s="159" t="s">
        <v>191</v>
      </c>
      <c r="E341" s="165" t="s">
        <v>3</v>
      </c>
      <c r="F341" s="166" t="s">
        <v>2593</v>
      </c>
      <c r="H341" s="167">
        <v>398.4</v>
      </c>
      <c r="I341" s="168"/>
      <c r="L341" s="164"/>
      <c r="M341" s="169"/>
      <c r="N341" s="170"/>
      <c r="O341" s="170"/>
      <c r="P341" s="170"/>
      <c r="Q341" s="170"/>
      <c r="R341" s="170"/>
      <c r="S341" s="170"/>
      <c r="T341" s="171"/>
      <c r="AT341" s="165" t="s">
        <v>191</v>
      </c>
      <c r="AU341" s="165" t="s">
        <v>81</v>
      </c>
      <c r="AV341" s="13" t="s">
        <v>81</v>
      </c>
      <c r="AW341" s="13" t="s">
        <v>33</v>
      </c>
      <c r="AX341" s="13" t="s">
        <v>72</v>
      </c>
      <c r="AY341" s="165" t="s">
        <v>182</v>
      </c>
    </row>
    <row r="342" spans="2:51" s="14" customFormat="1" ht="12">
      <c r="B342" s="172"/>
      <c r="D342" s="159" t="s">
        <v>191</v>
      </c>
      <c r="E342" s="173" t="s">
        <v>2464</v>
      </c>
      <c r="F342" s="174" t="s">
        <v>211</v>
      </c>
      <c r="H342" s="175">
        <v>398.4</v>
      </c>
      <c r="I342" s="176"/>
      <c r="L342" s="172"/>
      <c r="M342" s="177"/>
      <c r="N342" s="178"/>
      <c r="O342" s="178"/>
      <c r="P342" s="178"/>
      <c r="Q342" s="178"/>
      <c r="R342" s="178"/>
      <c r="S342" s="178"/>
      <c r="T342" s="179"/>
      <c r="AT342" s="173" t="s">
        <v>191</v>
      </c>
      <c r="AU342" s="173" t="s">
        <v>81</v>
      </c>
      <c r="AV342" s="14" t="s">
        <v>189</v>
      </c>
      <c r="AW342" s="14" t="s">
        <v>33</v>
      </c>
      <c r="AX342" s="14" t="s">
        <v>79</v>
      </c>
      <c r="AY342" s="173" t="s">
        <v>182</v>
      </c>
    </row>
    <row r="343" spans="1:65" s="2" customFormat="1" ht="16.5" customHeight="1">
      <c r="A343" s="34"/>
      <c r="B343" s="145"/>
      <c r="C343" s="180" t="s">
        <v>548</v>
      </c>
      <c r="D343" s="180" t="s">
        <v>232</v>
      </c>
      <c r="E343" s="181" t="s">
        <v>2594</v>
      </c>
      <c r="F343" s="182" t="s">
        <v>2595</v>
      </c>
      <c r="G343" s="183" t="s">
        <v>117</v>
      </c>
      <c r="H343" s="184">
        <v>398.4</v>
      </c>
      <c r="I343" s="185"/>
      <c r="J343" s="186">
        <f>ROUND(I343*H343,2)</f>
        <v>0</v>
      </c>
      <c r="K343" s="182" t="s">
        <v>188</v>
      </c>
      <c r="L343" s="187"/>
      <c r="M343" s="188" t="s">
        <v>3</v>
      </c>
      <c r="N343" s="189" t="s">
        <v>43</v>
      </c>
      <c r="O343" s="55"/>
      <c r="P343" s="155">
        <f>O343*H343</f>
        <v>0</v>
      </c>
      <c r="Q343" s="155">
        <v>0.00431</v>
      </c>
      <c r="R343" s="155">
        <f>Q343*H343</f>
        <v>1.7171039999999997</v>
      </c>
      <c r="S343" s="155">
        <v>0</v>
      </c>
      <c r="T343" s="156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57" t="s">
        <v>223</v>
      </c>
      <c r="AT343" s="157" t="s">
        <v>232</v>
      </c>
      <c r="AU343" s="157" t="s">
        <v>81</v>
      </c>
      <c r="AY343" s="19" t="s">
        <v>182</v>
      </c>
      <c r="BE343" s="158">
        <f>IF(N343="základní",J343,0)</f>
        <v>0</v>
      </c>
      <c r="BF343" s="158">
        <f>IF(N343="snížená",J343,0)</f>
        <v>0</v>
      </c>
      <c r="BG343" s="158">
        <f>IF(N343="zákl. přenesená",J343,0)</f>
        <v>0</v>
      </c>
      <c r="BH343" s="158">
        <f>IF(N343="sníž. přenesená",J343,0)</f>
        <v>0</v>
      </c>
      <c r="BI343" s="158">
        <f>IF(N343="nulová",J343,0)</f>
        <v>0</v>
      </c>
      <c r="BJ343" s="19" t="s">
        <v>79</v>
      </c>
      <c r="BK343" s="158">
        <f>ROUND(I343*H343,2)</f>
        <v>0</v>
      </c>
      <c r="BL343" s="19" t="s">
        <v>189</v>
      </c>
      <c r="BM343" s="157" t="s">
        <v>2596</v>
      </c>
    </row>
    <row r="344" spans="1:47" s="2" customFormat="1" ht="12">
      <c r="A344" s="34"/>
      <c r="B344" s="35"/>
      <c r="C344" s="34"/>
      <c r="D344" s="159" t="s">
        <v>120</v>
      </c>
      <c r="E344" s="34"/>
      <c r="F344" s="160" t="s">
        <v>2595</v>
      </c>
      <c r="G344" s="34"/>
      <c r="H344" s="34"/>
      <c r="I344" s="161"/>
      <c r="J344" s="34"/>
      <c r="K344" s="34"/>
      <c r="L344" s="35"/>
      <c r="M344" s="162"/>
      <c r="N344" s="163"/>
      <c r="O344" s="55"/>
      <c r="P344" s="55"/>
      <c r="Q344" s="55"/>
      <c r="R344" s="55"/>
      <c r="S344" s="55"/>
      <c r="T344" s="56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9" t="s">
        <v>120</v>
      </c>
      <c r="AU344" s="19" t="s">
        <v>81</v>
      </c>
    </row>
    <row r="345" spans="1:47" s="2" customFormat="1" ht="19.2">
      <c r="A345" s="34"/>
      <c r="B345" s="35"/>
      <c r="C345" s="34"/>
      <c r="D345" s="159" t="s">
        <v>652</v>
      </c>
      <c r="E345" s="34"/>
      <c r="F345" s="197" t="s">
        <v>2137</v>
      </c>
      <c r="G345" s="34"/>
      <c r="H345" s="34"/>
      <c r="I345" s="161"/>
      <c r="J345" s="34"/>
      <c r="K345" s="34"/>
      <c r="L345" s="35"/>
      <c r="M345" s="162"/>
      <c r="N345" s="163"/>
      <c r="O345" s="55"/>
      <c r="P345" s="55"/>
      <c r="Q345" s="55"/>
      <c r="R345" s="55"/>
      <c r="S345" s="55"/>
      <c r="T345" s="56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9" t="s">
        <v>652</v>
      </c>
      <c r="AU345" s="19" t="s">
        <v>81</v>
      </c>
    </row>
    <row r="346" spans="2:51" s="13" customFormat="1" ht="12">
      <c r="B346" s="164"/>
      <c r="D346" s="159" t="s">
        <v>191</v>
      </c>
      <c r="E346" s="165" t="s">
        <v>3</v>
      </c>
      <c r="F346" s="166" t="s">
        <v>2464</v>
      </c>
      <c r="H346" s="167">
        <v>398.4</v>
      </c>
      <c r="I346" s="168"/>
      <c r="L346" s="164"/>
      <c r="M346" s="169"/>
      <c r="N346" s="170"/>
      <c r="O346" s="170"/>
      <c r="P346" s="170"/>
      <c r="Q346" s="170"/>
      <c r="R346" s="170"/>
      <c r="S346" s="170"/>
      <c r="T346" s="171"/>
      <c r="AT346" s="165" t="s">
        <v>191</v>
      </c>
      <c r="AU346" s="165" t="s">
        <v>81</v>
      </c>
      <c r="AV346" s="13" t="s">
        <v>81</v>
      </c>
      <c r="AW346" s="13" t="s">
        <v>33</v>
      </c>
      <c r="AX346" s="13" t="s">
        <v>79</v>
      </c>
      <c r="AY346" s="165" t="s">
        <v>182</v>
      </c>
    </row>
    <row r="347" spans="1:65" s="2" customFormat="1" ht="22.8">
      <c r="A347" s="34"/>
      <c r="B347" s="145"/>
      <c r="C347" s="146" t="s">
        <v>554</v>
      </c>
      <c r="D347" s="146" t="s">
        <v>184</v>
      </c>
      <c r="E347" s="147" t="s">
        <v>2597</v>
      </c>
      <c r="F347" s="148" t="s">
        <v>2598</v>
      </c>
      <c r="G347" s="149" t="s">
        <v>117</v>
      </c>
      <c r="H347" s="150">
        <v>16</v>
      </c>
      <c r="I347" s="151"/>
      <c r="J347" s="152">
        <f>ROUND(I347*H347,2)</f>
        <v>0</v>
      </c>
      <c r="K347" s="148" t="s">
        <v>188</v>
      </c>
      <c r="L347" s="35"/>
      <c r="M347" s="153" t="s">
        <v>3</v>
      </c>
      <c r="N347" s="154" t="s">
        <v>43</v>
      </c>
      <c r="O347" s="55"/>
      <c r="P347" s="155">
        <f>O347*H347</f>
        <v>0</v>
      </c>
      <c r="Q347" s="155">
        <v>0</v>
      </c>
      <c r="R347" s="155">
        <f>Q347*H347</f>
        <v>0</v>
      </c>
      <c r="S347" s="155">
        <v>0</v>
      </c>
      <c r="T347" s="156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57" t="s">
        <v>189</v>
      </c>
      <c r="AT347" s="157" t="s">
        <v>184</v>
      </c>
      <c r="AU347" s="157" t="s">
        <v>81</v>
      </c>
      <c r="AY347" s="19" t="s">
        <v>182</v>
      </c>
      <c r="BE347" s="158">
        <f>IF(N347="základní",J347,0)</f>
        <v>0</v>
      </c>
      <c r="BF347" s="158">
        <f>IF(N347="snížená",J347,0)</f>
        <v>0</v>
      </c>
      <c r="BG347" s="158">
        <f>IF(N347="zákl. přenesená",J347,0)</f>
        <v>0</v>
      </c>
      <c r="BH347" s="158">
        <f>IF(N347="sníž. přenesená",J347,0)</f>
        <v>0</v>
      </c>
      <c r="BI347" s="158">
        <f>IF(N347="nulová",J347,0)</f>
        <v>0</v>
      </c>
      <c r="BJ347" s="19" t="s">
        <v>79</v>
      </c>
      <c r="BK347" s="158">
        <f>ROUND(I347*H347,2)</f>
        <v>0</v>
      </c>
      <c r="BL347" s="19" t="s">
        <v>189</v>
      </c>
      <c r="BM347" s="157" t="s">
        <v>2599</v>
      </c>
    </row>
    <row r="348" spans="1:47" s="2" customFormat="1" ht="19.2">
      <c r="A348" s="34"/>
      <c r="B348" s="35"/>
      <c r="C348" s="34"/>
      <c r="D348" s="159" t="s">
        <v>120</v>
      </c>
      <c r="E348" s="34"/>
      <c r="F348" s="160" t="s">
        <v>2598</v>
      </c>
      <c r="G348" s="34"/>
      <c r="H348" s="34"/>
      <c r="I348" s="161"/>
      <c r="J348" s="34"/>
      <c r="K348" s="34"/>
      <c r="L348" s="35"/>
      <c r="M348" s="162"/>
      <c r="N348" s="163"/>
      <c r="O348" s="55"/>
      <c r="P348" s="55"/>
      <c r="Q348" s="55"/>
      <c r="R348" s="55"/>
      <c r="S348" s="55"/>
      <c r="T348" s="56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9" t="s">
        <v>120</v>
      </c>
      <c r="AU348" s="19" t="s">
        <v>81</v>
      </c>
    </row>
    <row r="349" spans="2:51" s="13" customFormat="1" ht="12">
      <c r="B349" s="164"/>
      <c r="D349" s="159" t="s">
        <v>191</v>
      </c>
      <c r="E349" s="165" t="s">
        <v>3</v>
      </c>
      <c r="F349" s="166" t="s">
        <v>2600</v>
      </c>
      <c r="H349" s="167">
        <v>16</v>
      </c>
      <c r="I349" s="168"/>
      <c r="L349" s="164"/>
      <c r="M349" s="169"/>
      <c r="N349" s="170"/>
      <c r="O349" s="170"/>
      <c r="P349" s="170"/>
      <c r="Q349" s="170"/>
      <c r="R349" s="170"/>
      <c r="S349" s="170"/>
      <c r="T349" s="171"/>
      <c r="AT349" s="165" t="s">
        <v>191</v>
      </c>
      <c r="AU349" s="165" t="s">
        <v>81</v>
      </c>
      <c r="AV349" s="13" t="s">
        <v>81</v>
      </c>
      <c r="AW349" s="13" t="s">
        <v>33</v>
      </c>
      <c r="AX349" s="13" t="s">
        <v>79</v>
      </c>
      <c r="AY349" s="165" t="s">
        <v>182</v>
      </c>
    </row>
    <row r="350" spans="1:65" s="2" customFormat="1" ht="16.5" customHeight="1">
      <c r="A350" s="34"/>
      <c r="B350" s="145"/>
      <c r="C350" s="180" t="s">
        <v>559</v>
      </c>
      <c r="D350" s="180" t="s">
        <v>232</v>
      </c>
      <c r="E350" s="181" t="s">
        <v>2601</v>
      </c>
      <c r="F350" s="182" t="s">
        <v>2602</v>
      </c>
      <c r="G350" s="183" t="s">
        <v>117</v>
      </c>
      <c r="H350" s="184">
        <v>16</v>
      </c>
      <c r="I350" s="185"/>
      <c r="J350" s="186">
        <f>ROUND(I350*H350,2)</f>
        <v>0</v>
      </c>
      <c r="K350" s="182" t="s">
        <v>188</v>
      </c>
      <c r="L350" s="187"/>
      <c r="M350" s="188" t="s">
        <v>3</v>
      </c>
      <c r="N350" s="189" t="s">
        <v>43</v>
      </c>
      <c r="O350" s="55"/>
      <c r="P350" s="155">
        <f>O350*H350</f>
        <v>0</v>
      </c>
      <c r="Q350" s="155">
        <v>0.00674</v>
      </c>
      <c r="R350" s="155">
        <f>Q350*H350</f>
        <v>0.10784</v>
      </c>
      <c r="S350" s="155">
        <v>0</v>
      </c>
      <c r="T350" s="156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57" t="s">
        <v>223</v>
      </c>
      <c r="AT350" s="157" t="s">
        <v>232</v>
      </c>
      <c r="AU350" s="157" t="s">
        <v>81</v>
      </c>
      <c r="AY350" s="19" t="s">
        <v>182</v>
      </c>
      <c r="BE350" s="158">
        <f>IF(N350="základní",J350,0)</f>
        <v>0</v>
      </c>
      <c r="BF350" s="158">
        <f>IF(N350="snížená",J350,0)</f>
        <v>0</v>
      </c>
      <c r="BG350" s="158">
        <f>IF(N350="zákl. přenesená",J350,0)</f>
        <v>0</v>
      </c>
      <c r="BH350" s="158">
        <f>IF(N350="sníž. přenesená",J350,0)</f>
        <v>0</v>
      </c>
      <c r="BI350" s="158">
        <f>IF(N350="nulová",J350,0)</f>
        <v>0</v>
      </c>
      <c r="BJ350" s="19" t="s">
        <v>79</v>
      </c>
      <c r="BK350" s="158">
        <f>ROUND(I350*H350,2)</f>
        <v>0</v>
      </c>
      <c r="BL350" s="19" t="s">
        <v>189</v>
      </c>
      <c r="BM350" s="157" t="s">
        <v>2603</v>
      </c>
    </row>
    <row r="351" spans="1:47" s="2" customFormat="1" ht="12">
      <c r="A351" s="34"/>
      <c r="B351" s="35"/>
      <c r="C351" s="34"/>
      <c r="D351" s="159" t="s">
        <v>120</v>
      </c>
      <c r="E351" s="34"/>
      <c r="F351" s="160" t="s">
        <v>2602</v>
      </c>
      <c r="G351" s="34"/>
      <c r="H351" s="34"/>
      <c r="I351" s="161"/>
      <c r="J351" s="34"/>
      <c r="K351" s="34"/>
      <c r="L351" s="35"/>
      <c r="M351" s="162"/>
      <c r="N351" s="163"/>
      <c r="O351" s="55"/>
      <c r="P351" s="55"/>
      <c r="Q351" s="55"/>
      <c r="R351" s="55"/>
      <c r="S351" s="55"/>
      <c r="T351" s="56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9" t="s">
        <v>120</v>
      </c>
      <c r="AU351" s="19" t="s">
        <v>81</v>
      </c>
    </row>
    <row r="352" spans="1:47" s="2" customFormat="1" ht="19.2">
      <c r="A352" s="34"/>
      <c r="B352" s="35"/>
      <c r="C352" s="34"/>
      <c r="D352" s="159" t="s">
        <v>652</v>
      </c>
      <c r="E352" s="34"/>
      <c r="F352" s="197" t="s">
        <v>2137</v>
      </c>
      <c r="G352" s="34"/>
      <c r="H352" s="34"/>
      <c r="I352" s="161"/>
      <c r="J352" s="34"/>
      <c r="K352" s="34"/>
      <c r="L352" s="35"/>
      <c r="M352" s="162"/>
      <c r="N352" s="163"/>
      <c r="O352" s="55"/>
      <c r="P352" s="55"/>
      <c r="Q352" s="55"/>
      <c r="R352" s="55"/>
      <c r="S352" s="55"/>
      <c r="T352" s="56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T352" s="19" t="s">
        <v>652</v>
      </c>
      <c r="AU352" s="19" t="s">
        <v>81</v>
      </c>
    </row>
    <row r="353" spans="2:51" s="13" customFormat="1" ht="12">
      <c r="B353" s="164"/>
      <c r="D353" s="159" t="s">
        <v>191</v>
      </c>
      <c r="E353" s="165" t="s">
        <v>3</v>
      </c>
      <c r="F353" s="166" t="s">
        <v>2600</v>
      </c>
      <c r="H353" s="167">
        <v>16</v>
      </c>
      <c r="I353" s="168"/>
      <c r="L353" s="164"/>
      <c r="M353" s="169"/>
      <c r="N353" s="170"/>
      <c r="O353" s="170"/>
      <c r="P353" s="170"/>
      <c r="Q353" s="170"/>
      <c r="R353" s="170"/>
      <c r="S353" s="170"/>
      <c r="T353" s="171"/>
      <c r="AT353" s="165" t="s">
        <v>191</v>
      </c>
      <c r="AU353" s="165" t="s">
        <v>81</v>
      </c>
      <c r="AV353" s="13" t="s">
        <v>81</v>
      </c>
      <c r="AW353" s="13" t="s">
        <v>33</v>
      </c>
      <c r="AX353" s="13" t="s">
        <v>79</v>
      </c>
      <c r="AY353" s="165" t="s">
        <v>182</v>
      </c>
    </row>
    <row r="354" spans="1:65" s="2" customFormat="1" ht="22.8">
      <c r="A354" s="34"/>
      <c r="B354" s="145"/>
      <c r="C354" s="146" t="s">
        <v>563</v>
      </c>
      <c r="D354" s="146" t="s">
        <v>184</v>
      </c>
      <c r="E354" s="147" t="s">
        <v>2604</v>
      </c>
      <c r="F354" s="148" t="s">
        <v>2605</v>
      </c>
      <c r="G354" s="149" t="s">
        <v>117</v>
      </c>
      <c r="H354" s="150">
        <v>2418</v>
      </c>
      <c r="I354" s="151"/>
      <c r="J354" s="152">
        <f>ROUND(I354*H354,2)</f>
        <v>0</v>
      </c>
      <c r="K354" s="148" t="s">
        <v>188</v>
      </c>
      <c r="L354" s="35"/>
      <c r="M354" s="153" t="s">
        <v>3</v>
      </c>
      <c r="N354" s="154" t="s">
        <v>43</v>
      </c>
      <c r="O354" s="55"/>
      <c r="P354" s="155">
        <f>O354*H354</f>
        <v>0</v>
      </c>
      <c r="Q354" s="155">
        <v>2E-05</v>
      </c>
      <c r="R354" s="155">
        <f>Q354*H354</f>
        <v>0.04836000000000001</v>
      </c>
      <c r="S354" s="155">
        <v>0</v>
      </c>
      <c r="T354" s="156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57" t="s">
        <v>189</v>
      </c>
      <c r="AT354" s="157" t="s">
        <v>184</v>
      </c>
      <c r="AU354" s="157" t="s">
        <v>81</v>
      </c>
      <c r="AY354" s="19" t="s">
        <v>182</v>
      </c>
      <c r="BE354" s="158">
        <f>IF(N354="základní",J354,0)</f>
        <v>0</v>
      </c>
      <c r="BF354" s="158">
        <f>IF(N354="snížená",J354,0)</f>
        <v>0</v>
      </c>
      <c r="BG354" s="158">
        <f>IF(N354="zákl. přenesená",J354,0)</f>
        <v>0</v>
      </c>
      <c r="BH354" s="158">
        <f>IF(N354="sníž. přenesená",J354,0)</f>
        <v>0</v>
      </c>
      <c r="BI354" s="158">
        <f>IF(N354="nulová",J354,0)</f>
        <v>0</v>
      </c>
      <c r="BJ354" s="19" t="s">
        <v>79</v>
      </c>
      <c r="BK354" s="158">
        <f>ROUND(I354*H354,2)</f>
        <v>0</v>
      </c>
      <c r="BL354" s="19" t="s">
        <v>189</v>
      </c>
      <c r="BM354" s="157" t="s">
        <v>2606</v>
      </c>
    </row>
    <row r="355" spans="1:47" s="2" customFormat="1" ht="19.2">
      <c r="A355" s="34"/>
      <c r="B355" s="35"/>
      <c r="C355" s="34"/>
      <c r="D355" s="159" t="s">
        <v>120</v>
      </c>
      <c r="E355" s="34"/>
      <c r="F355" s="160" t="s">
        <v>2605</v>
      </c>
      <c r="G355" s="34"/>
      <c r="H355" s="34"/>
      <c r="I355" s="161"/>
      <c r="J355" s="34"/>
      <c r="K355" s="34"/>
      <c r="L355" s="35"/>
      <c r="M355" s="162"/>
      <c r="N355" s="163"/>
      <c r="O355" s="55"/>
      <c r="P355" s="55"/>
      <c r="Q355" s="55"/>
      <c r="R355" s="55"/>
      <c r="S355" s="55"/>
      <c r="T355" s="56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9" t="s">
        <v>120</v>
      </c>
      <c r="AU355" s="19" t="s">
        <v>81</v>
      </c>
    </row>
    <row r="356" spans="2:51" s="13" customFormat="1" ht="12">
      <c r="B356" s="164"/>
      <c r="D356" s="159" t="s">
        <v>191</v>
      </c>
      <c r="E356" s="165" t="s">
        <v>3</v>
      </c>
      <c r="F356" s="166" t="s">
        <v>2607</v>
      </c>
      <c r="H356" s="167">
        <v>404</v>
      </c>
      <c r="I356" s="168"/>
      <c r="L356" s="164"/>
      <c r="M356" s="169"/>
      <c r="N356" s="170"/>
      <c r="O356" s="170"/>
      <c r="P356" s="170"/>
      <c r="Q356" s="170"/>
      <c r="R356" s="170"/>
      <c r="S356" s="170"/>
      <c r="T356" s="171"/>
      <c r="AT356" s="165" t="s">
        <v>191</v>
      </c>
      <c r="AU356" s="165" t="s">
        <v>81</v>
      </c>
      <c r="AV356" s="13" t="s">
        <v>81</v>
      </c>
      <c r="AW356" s="13" t="s">
        <v>33</v>
      </c>
      <c r="AX356" s="13" t="s">
        <v>72</v>
      </c>
      <c r="AY356" s="165" t="s">
        <v>182</v>
      </c>
    </row>
    <row r="357" spans="2:51" s="13" customFormat="1" ht="12">
      <c r="B357" s="164"/>
      <c r="D357" s="159" t="s">
        <v>191</v>
      </c>
      <c r="E357" s="165" t="s">
        <v>3</v>
      </c>
      <c r="F357" s="166" t="s">
        <v>2608</v>
      </c>
      <c r="H357" s="167">
        <v>596.5</v>
      </c>
      <c r="I357" s="168"/>
      <c r="L357" s="164"/>
      <c r="M357" s="169"/>
      <c r="N357" s="170"/>
      <c r="O357" s="170"/>
      <c r="P357" s="170"/>
      <c r="Q357" s="170"/>
      <c r="R357" s="170"/>
      <c r="S357" s="170"/>
      <c r="T357" s="171"/>
      <c r="AT357" s="165" t="s">
        <v>191</v>
      </c>
      <c r="AU357" s="165" t="s">
        <v>81</v>
      </c>
      <c r="AV357" s="13" t="s">
        <v>81</v>
      </c>
      <c r="AW357" s="13" t="s">
        <v>33</v>
      </c>
      <c r="AX357" s="13" t="s">
        <v>72</v>
      </c>
      <c r="AY357" s="165" t="s">
        <v>182</v>
      </c>
    </row>
    <row r="358" spans="2:51" s="13" customFormat="1" ht="12">
      <c r="B358" s="164"/>
      <c r="D358" s="159" t="s">
        <v>191</v>
      </c>
      <c r="E358" s="165" t="s">
        <v>3</v>
      </c>
      <c r="F358" s="166" t="s">
        <v>2609</v>
      </c>
      <c r="H358" s="167">
        <v>405</v>
      </c>
      <c r="I358" s="168"/>
      <c r="L358" s="164"/>
      <c r="M358" s="169"/>
      <c r="N358" s="170"/>
      <c r="O358" s="170"/>
      <c r="P358" s="170"/>
      <c r="Q358" s="170"/>
      <c r="R358" s="170"/>
      <c r="S358" s="170"/>
      <c r="T358" s="171"/>
      <c r="AT358" s="165" t="s">
        <v>191</v>
      </c>
      <c r="AU358" s="165" t="s">
        <v>81</v>
      </c>
      <c r="AV358" s="13" t="s">
        <v>81</v>
      </c>
      <c r="AW358" s="13" t="s">
        <v>33</v>
      </c>
      <c r="AX358" s="13" t="s">
        <v>72</v>
      </c>
      <c r="AY358" s="165" t="s">
        <v>182</v>
      </c>
    </row>
    <row r="359" spans="2:51" s="13" customFormat="1" ht="12">
      <c r="B359" s="164"/>
      <c r="D359" s="159" t="s">
        <v>191</v>
      </c>
      <c r="E359" s="165" t="s">
        <v>3</v>
      </c>
      <c r="F359" s="166" t="s">
        <v>2610</v>
      </c>
      <c r="H359" s="167">
        <v>91.5</v>
      </c>
      <c r="I359" s="168"/>
      <c r="L359" s="164"/>
      <c r="M359" s="169"/>
      <c r="N359" s="170"/>
      <c r="O359" s="170"/>
      <c r="P359" s="170"/>
      <c r="Q359" s="170"/>
      <c r="R359" s="170"/>
      <c r="S359" s="170"/>
      <c r="T359" s="171"/>
      <c r="AT359" s="165" t="s">
        <v>191</v>
      </c>
      <c r="AU359" s="165" t="s">
        <v>81</v>
      </c>
      <c r="AV359" s="13" t="s">
        <v>81</v>
      </c>
      <c r="AW359" s="13" t="s">
        <v>33</v>
      </c>
      <c r="AX359" s="13" t="s">
        <v>72</v>
      </c>
      <c r="AY359" s="165" t="s">
        <v>182</v>
      </c>
    </row>
    <row r="360" spans="2:51" s="13" customFormat="1" ht="12">
      <c r="B360" s="164"/>
      <c r="D360" s="159" t="s">
        <v>191</v>
      </c>
      <c r="E360" s="165" t="s">
        <v>3</v>
      </c>
      <c r="F360" s="166" t="s">
        <v>2611</v>
      </c>
      <c r="H360" s="167">
        <v>48.5</v>
      </c>
      <c r="I360" s="168"/>
      <c r="L360" s="164"/>
      <c r="M360" s="169"/>
      <c r="N360" s="170"/>
      <c r="O360" s="170"/>
      <c r="P360" s="170"/>
      <c r="Q360" s="170"/>
      <c r="R360" s="170"/>
      <c r="S360" s="170"/>
      <c r="T360" s="171"/>
      <c r="AT360" s="165" t="s">
        <v>191</v>
      </c>
      <c r="AU360" s="165" t="s">
        <v>81</v>
      </c>
      <c r="AV360" s="13" t="s">
        <v>81</v>
      </c>
      <c r="AW360" s="13" t="s">
        <v>33</v>
      </c>
      <c r="AX360" s="13" t="s">
        <v>72</v>
      </c>
      <c r="AY360" s="165" t="s">
        <v>182</v>
      </c>
    </row>
    <row r="361" spans="2:51" s="13" customFormat="1" ht="12">
      <c r="B361" s="164"/>
      <c r="D361" s="159" t="s">
        <v>191</v>
      </c>
      <c r="E361" s="165" t="s">
        <v>3</v>
      </c>
      <c r="F361" s="166" t="s">
        <v>2612</v>
      </c>
      <c r="H361" s="167">
        <v>66.5</v>
      </c>
      <c r="I361" s="168"/>
      <c r="L361" s="164"/>
      <c r="M361" s="169"/>
      <c r="N361" s="170"/>
      <c r="O361" s="170"/>
      <c r="P361" s="170"/>
      <c r="Q361" s="170"/>
      <c r="R361" s="170"/>
      <c r="S361" s="170"/>
      <c r="T361" s="171"/>
      <c r="AT361" s="165" t="s">
        <v>191</v>
      </c>
      <c r="AU361" s="165" t="s">
        <v>81</v>
      </c>
      <c r="AV361" s="13" t="s">
        <v>81</v>
      </c>
      <c r="AW361" s="13" t="s">
        <v>33</v>
      </c>
      <c r="AX361" s="13" t="s">
        <v>72</v>
      </c>
      <c r="AY361" s="165" t="s">
        <v>182</v>
      </c>
    </row>
    <row r="362" spans="2:51" s="13" customFormat="1" ht="12">
      <c r="B362" s="164"/>
      <c r="D362" s="159" t="s">
        <v>191</v>
      </c>
      <c r="E362" s="165" t="s">
        <v>3</v>
      </c>
      <c r="F362" s="166" t="s">
        <v>2613</v>
      </c>
      <c r="H362" s="167">
        <v>308</v>
      </c>
      <c r="I362" s="168"/>
      <c r="L362" s="164"/>
      <c r="M362" s="169"/>
      <c r="N362" s="170"/>
      <c r="O362" s="170"/>
      <c r="P362" s="170"/>
      <c r="Q362" s="170"/>
      <c r="R362" s="170"/>
      <c r="S362" s="170"/>
      <c r="T362" s="171"/>
      <c r="AT362" s="165" t="s">
        <v>191</v>
      </c>
      <c r="AU362" s="165" t="s">
        <v>81</v>
      </c>
      <c r="AV362" s="13" t="s">
        <v>81</v>
      </c>
      <c r="AW362" s="13" t="s">
        <v>33</v>
      </c>
      <c r="AX362" s="13" t="s">
        <v>72</v>
      </c>
      <c r="AY362" s="165" t="s">
        <v>182</v>
      </c>
    </row>
    <row r="363" spans="2:51" s="13" customFormat="1" ht="12">
      <c r="B363" s="164"/>
      <c r="D363" s="159" t="s">
        <v>191</v>
      </c>
      <c r="E363" s="165" t="s">
        <v>3</v>
      </c>
      <c r="F363" s="166" t="s">
        <v>2614</v>
      </c>
      <c r="H363" s="167">
        <v>25.5</v>
      </c>
      <c r="I363" s="168"/>
      <c r="L363" s="164"/>
      <c r="M363" s="169"/>
      <c r="N363" s="170"/>
      <c r="O363" s="170"/>
      <c r="P363" s="170"/>
      <c r="Q363" s="170"/>
      <c r="R363" s="170"/>
      <c r="S363" s="170"/>
      <c r="T363" s="171"/>
      <c r="AT363" s="165" t="s">
        <v>191</v>
      </c>
      <c r="AU363" s="165" t="s">
        <v>81</v>
      </c>
      <c r="AV363" s="13" t="s">
        <v>81</v>
      </c>
      <c r="AW363" s="13" t="s">
        <v>33</v>
      </c>
      <c r="AX363" s="13" t="s">
        <v>72</v>
      </c>
      <c r="AY363" s="165" t="s">
        <v>182</v>
      </c>
    </row>
    <row r="364" spans="2:51" s="13" customFormat="1" ht="12">
      <c r="B364" s="164"/>
      <c r="D364" s="159" t="s">
        <v>191</v>
      </c>
      <c r="E364" s="165" t="s">
        <v>3</v>
      </c>
      <c r="F364" s="166" t="s">
        <v>2615</v>
      </c>
      <c r="H364" s="167">
        <v>209.5</v>
      </c>
      <c r="I364" s="168"/>
      <c r="L364" s="164"/>
      <c r="M364" s="169"/>
      <c r="N364" s="170"/>
      <c r="O364" s="170"/>
      <c r="P364" s="170"/>
      <c r="Q364" s="170"/>
      <c r="R364" s="170"/>
      <c r="S364" s="170"/>
      <c r="T364" s="171"/>
      <c r="AT364" s="165" t="s">
        <v>191</v>
      </c>
      <c r="AU364" s="165" t="s">
        <v>81</v>
      </c>
      <c r="AV364" s="13" t="s">
        <v>81</v>
      </c>
      <c r="AW364" s="13" t="s">
        <v>33</v>
      </c>
      <c r="AX364" s="13" t="s">
        <v>72</v>
      </c>
      <c r="AY364" s="165" t="s">
        <v>182</v>
      </c>
    </row>
    <row r="365" spans="2:51" s="13" customFormat="1" ht="12">
      <c r="B365" s="164"/>
      <c r="D365" s="159" t="s">
        <v>191</v>
      </c>
      <c r="E365" s="165" t="s">
        <v>3</v>
      </c>
      <c r="F365" s="166" t="s">
        <v>2616</v>
      </c>
      <c r="H365" s="167">
        <v>263</v>
      </c>
      <c r="I365" s="168"/>
      <c r="L365" s="164"/>
      <c r="M365" s="169"/>
      <c r="N365" s="170"/>
      <c r="O365" s="170"/>
      <c r="P365" s="170"/>
      <c r="Q365" s="170"/>
      <c r="R365" s="170"/>
      <c r="S365" s="170"/>
      <c r="T365" s="171"/>
      <c r="AT365" s="165" t="s">
        <v>191</v>
      </c>
      <c r="AU365" s="165" t="s">
        <v>81</v>
      </c>
      <c r="AV365" s="13" t="s">
        <v>81</v>
      </c>
      <c r="AW365" s="13" t="s">
        <v>33</v>
      </c>
      <c r="AX365" s="13" t="s">
        <v>72</v>
      </c>
      <c r="AY365" s="165" t="s">
        <v>182</v>
      </c>
    </row>
    <row r="366" spans="2:51" s="14" customFormat="1" ht="12">
      <c r="B366" s="172"/>
      <c r="D366" s="159" t="s">
        <v>191</v>
      </c>
      <c r="E366" s="173" t="s">
        <v>1279</v>
      </c>
      <c r="F366" s="174" t="s">
        <v>211</v>
      </c>
      <c r="H366" s="175">
        <v>2418</v>
      </c>
      <c r="I366" s="176"/>
      <c r="L366" s="172"/>
      <c r="M366" s="177"/>
      <c r="N366" s="178"/>
      <c r="O366" s="178"/>
      <c r="P366" s="178"/>
      <c r="Q366" s="178"/>
      <c r="R366" s="178"/>
      <c r="S366" s="178"/>
      <c r="T366" s="179"/>
      <c r="AT366" s="173" t="s">
        <v>191</v>
      </c>
      <c r="AU366" s="173" t="s">
        <v>81</v>
      </c>
      <c r="AV366" s="14" t="s">
        <v>189</v>
      </c>
      <c r="AW366" s="14" t="s">
        <v>33</v>
      </c>
      <c r="AX366" s="14" t="s">
        <v>79</v>
      </c>
      <c r="AY366" s="173" t="s">
        <v>182</v>
      </c>
    </row>
    <row r="367" spans="1:65" s="2" customFormat="1" ht="16.5" customHeight="1">
      <c r="A367" s="34"/>
      <c r="B367" s="145"/>
      <c r="C367" s="180" t="s">
        <v>567</v>
      </c>
      <c r="D367" s="180" t="s">
        <v>232</v>
      </c>
      <c r="E367" s="181" t="s">
        <v>2617</v>
      </c>
      <c r="F367" s="182" t="s">
        <v>2618</v>
      </c>
      <c r="G367" s="183" t="s">
        <v>117</v>
      </c>
      <c r="H367" s="184">
        <v>2418</v>
      </c>
      <c r="I367" s="185"/>
      <c r="J367" s="186">
        <f>ROUND(I367*H367,2)</f>
        <v>0</v>
      </c>
      <c r="K367" s="182" t="s">
        <v>188</v>
      </c>
      <c r="L367" s="187"/>
      <c r="M367" s="188" t="s">
        <v>3</v>
      </c>
      <c r="N367" s="189" t="s">
        <v>43</v>
      </c>
      <c r="O367" s="55"/>
      <c r="P367" s="155">
        <f>O367*H367</f>
        <v>0</v>
      </c>
      <c r="Q367" s="155">
        <v>0.01052</v>
      </c>
      <c r="R367" s="155">
        <f>Q367*H367</f>
        <v>25.437359999999998</v>
      </c>
      <c r="S367" s="155">
        <v>0</v>
      </c>
      <c r="T367" s="156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57" t="s">
        <v>223</v>
      </c>
      <c r="AT367" s="157" t="s">
        <v>232</v>
      </c>
      <c r="AU367" s="157" t="s">
        <v>81</v>
      </c>
      <c r="AY367" s="19" t="s">
        <v>182</v>
      </c>
      <c r="BE367" s="158">
        <f>IF(N367="základní",J367,0)</f>
        <v>0</v>
      </c>
      <c r="BF367" s="158">
        <f>IF(N367="snížená",J367,0)</f>
        <v>0</v>
      </c>
      <c r="BG367" s="158">
        <f>IF(N367="zákl. přenesená",J367,0)</f>
        <v>0</v>
      </c>
      <c r="BH367" s="158">
        <f>IF(N367="sníž. přenesená",J367,0)</f>
        <v>0</v>
      </c>
      <c r="BI367" s="158">
        <f>IF(N367="nulová",J367,0)</f>
        <v>0</v>
      </c>
      <c r="BJ367" s="19" t="s">
        <v>79</v>
      </c>
      <c r="BK367" s="158">
        <f>ROUND(I367*H367,2)</f>
        <v>0</v>
      </c>
      <c r="BL367" s="19" t="s">
        <v>189</v>
      </c>
      <c r="BM367" s="157" t="s">
        <v>2619</v>
      </c>
    </row>
    <row r="368" spans="1:47" s="2" customFormat="1" ht="12">
      <c r="A368" s="34"/>
      <c r="B368" s="35"/>
      <c r="C368" s="34"/>
      <c r="D368" s="159" t="s">
        <v>120</v>
      </c>
      <c r="E368" s="34"/>
      <c r="F368" s="160" t="s">
        <v>2618</v>
      </c>
      <c r="G368" s="34"/>
      <c r="H368" s="34"/>
      <c r="I368" s="161"/>
      <c r="J368" s="34"/>
      <c r="K368" s="34"/>
      <c r="L368" s="35"/>
      <c r="M368" s="162"/>
      <c r="N368" s="163"/>
      <c r="O368" s="55"/>
      <c r="P368" s="55"/>
      <c r="Q368" s="55"/>
      <c r="R368" s="55"/>
      <c r="S368" s="55"/>
      <c r="T368" s="56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9" t="s">
        <v>120</v>
      </c>
      <c r="AU368" s="19" t="s">
        <v>81</v>
      </c>
    </row>
    <row r="369" spans="1:47" s="2" customFormat="1" ht="19.2">
      <c r="A369" s="34"/>
      <c r="B369" s="35"/>
      <c r="C369" s="34"/>
      <c r="D369" s="159" t="s">
        <v>652</v>
      </c>
      <c r="E369" s="34"/>
      <c r="F369" s="197" t="s">
        <v>2137</v>
      </c>
      <c r="G369" s="34"/>
      <c r="H369" s="34"/>
      <c r="I369" s="161"/>
      <c r="J369" s="34"/>
      <c r="K369" s="34"/>
      <c r="L369" s="35"/>
      <c r="M369" s="162"/>
      <c r="N369" s="163"/>
      <c r="O369" s="55"/>
      <c r="P369" s="55"/>
      <c r="Q369" s="55"/>
      <c r="R369" s="55"/>
      <c r="S369" s="55"/>
      <c r="T369" s="56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9" t="s">
        <v>652</v>
      </c>
      <c r="AU369" s="19" t="s">
        <v>81</v>
      </c>
    </row>
    <row r="370" spans="2:51" s="13" customFormat="1" ht="12">
      <c r="B370" s="164"/>
      <c r="D370" s="159" t="s">
        <v>191</v>
      </c>
      <c r="E370" s="165" t="s">
        <v>3</v>
      </c>
      <c r="F370" s="166" t="s">
        <v>1279</v>
      </c>
      <c r="H370" s="167">
        <v>2418</v>
      </c>
      <c r="I370" s="168"/>
      <c r="L370" s="164"/>
      <c r="M370" s="169"/>
      <c r="N370" s="170"/>
      <c r="O370" s="170"/>
      <c r="P370" s="170"/>
      <c r="Q370" s="170"/>
      <c r="R370" s="170"/>
      <c r="S370" s="170"/>
      <c r="T370" s="171"/>
      <c r="AT370" s="165" t="s">
        <v>191</v>
      </c>
      <c r="AU370" s="165" t="s">
        <v>81</v>
      </c>
      <c r="AV370" s="13" t="s">
        <v>81</v>
      </c>
      <c r="AW370" s="13" t="s">
        <v>33</v>
      </c>
      <c r="AX370" s="13" t="s">
        <v>79</v>
      </c>
      <c r="AY370" s="165" t="s">
        <v>182</v>
      </c>
    </row>
    <row r="371" spans="1:65" s="2" customFormat="1" ht="22.8">
      <c r="A371" s="34"/>
      <c r="B371" s="145"/>
      <c r="C371" s="146" t="s">
        <v>572</v>
      </c>
      <c r="D371" s="146" t="s">
        <v>184</v>
      </c>
      <c r="E371" s="147" t="s">
        <v>2620</v>
      </c>
      <c r="F371" s="148" t="s">
        <v>2621</v>
      </c>
      <c r="G371" s="149" t="s">
        <v>344</v>
      </c>
      <c r="H371" s="150">
        <v>78</v>
      </c>
      <c r="I371" s="151"/>
      <c r="J371" s="152">
        <f>ROUND(I371*H371,2)</f>
        <v>0</v>
      </c>
      <c r="K371" s="148" t="s">
        <v>188</v>
      </c>
      <c r="L371" s="35"/>
      <c r="M371" s="153" t="s">
        <v>3</v>
      </c>
      <c r="N371" s="154" t="s">
        <v>43</v>
      </c>
      <c r="O371" s="55"/>
      <c r="P371" s="155">
        <f>O371*H371</f>
        <v>0</v>
      </c>
      <c r="Q371" s="155">
        <v>0</v>
      </c>
      <c r="R371" s="155">
        <f>Q371*H371</f>
        <v>0</v>
      </c>
      <c r="S371" s="155">
        <v>0</v>
      </c>
      <c r="T371" s="156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57" t="s">
        <v>189</v>
      </c>
      <c r="AT371" s="157" t="s">
        <v>184</v>
      </c>
      <c r="AU371" s="157" t="s">
        <v>81</v>
      </c>
      <c r="AY371" s="19" t="s">
        <v>182</v>
      </c>
      <c r="BE371" s="158">
        <f>IF(N371="základní",J371,0)</f>
        <v>0</v>
      </c>
      <c r="BF371" s="158">
        <f>IF(N371="snížená",J371,0)</f>
        <v>0</v>
      </c>
      <c r="BG371" s="158">
        <f>IF(N371="zákl. přenesená",J371,0)</f>
        <v>0</v>
      </c>
      <c r="BH371" s="158">
        <f>IF(N371="sníž. přenesená",J371,0)</f>
        <v>0</v>
      </c>
      <c r="BI371" s="158">
        <f>IF(N371="nulová",J371,0)</f>
        <v>0</v>
      </c>
      <c r="BJ371" s="19" t="s">
        <v>79</v>
      </c>
      <c r="BK371" s="158">
        <f>ROUND(I371*H371,2)</f>
        <v>0</v>
      </c>
      <c r="BL371" s="19" t="s">
        <v>189</v>
      </c>
      <c r="BM371" s="157" t="s">
        <v>2622</v>
      </c>
    </row>
    <row r="372" spans="1:47" s="2" customFormat="1" ht="19.2">
      <c r="A372" s="34"/>
      <c r="B372" s="35"/>
      <c r="C372" s="34"/>
      <c r="D372" s="159" t="s">
        <v>120</v>
      </c>
      <c r="E372" s="34"/>
      <c r="F372" s="160" t="s">
        <v>2621</v>
      </c>
      <c r="G372" s="34"/>
      <c r="H372" s="34"/>
      <c r="I372" s="161"/>
      <c r="J372" s="34"/>
      <c r="K372" s="34"/>
      <c r="L372" s="35"/>
      <c r="M372" s="162"/>
      <c r="N372" s="163"/>
      <c r="O372" s="55"/>
      <c r="P372" s="55"/>
      <c r="Q372" s="55"/>
      <c r="R372" s="55"/>
      <c r="S372" s="55"/>
      <c r="T372" s="56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T372" s="19" t="s">
        <v>120</v>
      </c>
      <c r="AU372" s="19" t="s">
        <v>81</v>
      </c>
    </row>
    <row r="373" spans="1:65" s="2" customFormat="1" ht="16.5" customHeight="1">
      <c r="A373" s="34"/>
      <c r="B373" s="145"/>
      <c r="C373" s="180" t="s">
        <v>577</v>
      </c>
      <c r="D373" s="180" t="s">
        <v>232</v>
      </c>
      <c r="E373" s="181" t="s">
        <v>2623</v>
      </c>
      <c r="F373" s="182" t="s">
        <v>2624</v>
      </c>
      <c r="G373" s="183" t="s">
        <v>344</v>
      </c>
      <c r="H373" s="184">
        <v>78</v>
      </c>
      <c r="I373" s="185"/>
      <c r="J373" s="186">
        <f>ROUND(I373*H373,2)</f>
        <v>0</v>
      </c>
      <c r="K373" s="182" t="s">
        <v>3</v>
      </c>
      <c r="L373" s="187"/>
      <c r="M373" s="188" t="s">
        <v>3</v>
      </c>
      <c r="N373" s="189" t="s">
        <v>43</v>
      </c>
      <c r="O373" s="55"/>
      <c r="P373" s="155">
        <f>O373*H373</f>
        <v>0</v>
      </c>
      <c r="Q373" s="155">
        <v>0.0008</v>
      </c>
      <c r="R373" s="155">
        <f>Q373*H373</f>
        <v>0.062400000000000004</v>
      </c>
      <c r="S373" s="155">
        <v>0</v>
      </c>
      <c r="T373" s="156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57" t="s">
        <v>223</v>
      </c>
      <c r="AT373" s="157" t="s">
        <v>232</v>
      </c>
      <c r="AU373" s="157" t="s">
        <v>81</v>
      </c>
      <c r="AY373" s="19" t="s">
        <v>182</v>
      </c>
      <c r="BE373" s="158">
        <f>IF(N373="základní",J373,0)</f>
        <v>0</v>
      </c>
      <c r="BF373" s="158">
        <f>IF(N373="snížená",J373,0)</f>
        <v>0</v>
      </c>
      <c r="BG373" s="158">
        <f>IF(N373="zákl. přenesená",J373,0)</f>
        <v>0</v>
      </c>
      <c r="BH373" s="158">
        <f>IF(N373="sníž. přenesená",J373,0)</f>
        <v>0</v>
      </c>
      <c r="BI373" s="158">
        <f>IF(N373="nulová",J373,0)</f>
        <v>0</v>
      </c>
      <c r="BJ373" s="19" t="s">
        <v>79</v>
      </c>
      <c r="BK373" s="158">
        <f>ROUND(I373*H373,2)</f>
        <v>0</v>
      </c>
      <c r="BL373" s="19" t="s">
        <v>189</v>
      </c>
      <c r="BM373" s="157" t="s">
        <v>2625</v>
      </c>
    </row>
    <row r="374" spans="1:47" s="2" customFormat="1" ht="12">
      <c r="A374" s="34"/>
      <c r="B374" s="35"/>
      <c r="C374" s="34"/>
      <c r="D374" s="159" t="s">
        <v>120</v>
      </c>
      <c r="E374" s="34"/>
      <c r="F374" s="160" t="s">
        <v>2624</v>
      </c>
      <c r="G374" s="34"/>
      <c r="H374" s="34"/>
      <c r="I374" s="161"/>
      <c r="J374" s="34"/>
      <c r="K374" s="34"/>
      <c r="L374" s="35"/>
      <c r="M374" s="162"/>
      <c r="N374" s="163"/>
      <c r="O374" s="55"/>
      <c r="P374" s="55"/>
      <c r="Q374" s="55"/>
      <c r="R374" s="55"/>
      <c r="S374" s="55"/>
      <c r="T374" s="56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9" t="s">
        <v>120</v>
      </c>
      <c r="AU374" s="19" t="s">
        <v>81</v>
      </c>
    </row>
    <row r="375" spans="1:65" s="2" customFormat="1" ht="22.8">
      <c r="A375" s="34"/>
      <c r="B375" s="145"/>
      <c r="C375" s="146" t="s">
        <v>583</v>
      </c>
      <c r="D375" s="146" t="s">
        <v>184</v>
      </c>
      <c r="E375" s="147" t="s">
        <v>2626</v>
      </c>
      <c r="F375" s="148" t="s">
        <v>2627</v>
      </c>
      <c r="G375" s="149" t="s">
        <v>344</v>
      </c>
      <c r="H375" s="150">
        <v>78</v>
      </c>
      <c r="I375" s="151"/>
      <c r="J375" s="152">
        <f>ROUND(I375*H375,2)</f>
        <v>0</v>
      </c>
      <c r="K375" s="148" t="s">
        <v>188</v>
      </c>
      <c r="L375" s="35"/>
      <c r="M375" s="153" t="s">
        <v>3</v>
      </c>
      <c r="N375" s="154" t="s">
        <v>43</v>
      </c>
      <c r="O375" s="55"/>
      <c r="P375" s="155">
        <f>O375*H375</f>
        <v>0</v>
      </c>
      <c r="Q375" s="155">
        <v>2E-05</v>
      </c>
      <c r="R375" s="155">
        <f>Q375*H375</f>
        <v>0.0015600000000000002</v>
      </c>
      <c r="S375" s="155">
        <v>0</v>
      </c>
      <c r="T375" s="156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57" t="s">
        <v>189</v>
      </c>
      <c r="AT375" s="157" t="s">
        <v>184</v>
      </c>
      <c r="AU375" s="157" t="s">
        <v>81</v>
      </c>
      <c r="AY375" s="19" t="s">
        <v>182</v>
      </c>
      <c r="BE375" s="158">
        <f>IF(N375="základní",J375,0)</f>
        <v>0</v>
      </c>
      <c r="BF375" s="158">
        <f>IF(N375="snížená",J375,0)</f>
        <v>0</v>
      </c>
      <c r="BG375" s="158">
        <f>IF(N375="zákl. přenesená",J375,0)</f>
        <v>0</v>
      </c>
      <c r="BH375" s="158">
        <f>IF(N375="sníž. přenesená",J375,0)</f>
        <v>0</v>
      </c>
      <c r="BI375" s="158">
        <f>IF(N375="nulová",J375,0)</f>
        <v>0</v>
      </c>
      <c r="BJ375" s="19" t="s">
        <v>79</v>
      </c>
      <c r="BK375" s="158">
        <f>ROUND(I375*H375,2)</f>
        <v>0</v>
      </c>
      <c r="BL375" s="19" t="s">
        <v>189</v>
      </c>
      <c r="BM375" s="157" t="s">
        <v>2628</v>
      </c>
    </row>
    <row r="376" spans="1:47" s="2" customFormat="1" ht="19.2">
      <c r="A376" s="34"/>
      <c r="B376" s="35"/>
      <c r="C376" s="34"/>
      <c r="D376" s="159" t="s">
        <v>120</v>
      </c>
      <c r="E376" s="34"/>
      <c r="F376" s="160" t="s">
        <v>2627</v>
      </c>
      <c r="G376" s="34"/>
      <c r="H376" s="34"/>
      <c r="I376" s="161"/>
      <c r="J376" s="34"/>
      <c r="K376" s="34"/>
      <c r="L376" s="35"/>
      <c r="M376" s="162"/>
      <c r="N376" s="163"/>
      <c r="O376" s="55"/>
      <c r="P376" s="55"/>
      <c r="Q376" s="55"/>
      <c r="R376" s="55"/>
      <c r="S376" s="55"/>
      <c r="T376" s="56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9" t="s">
        <v>120</v>
      </c>
      <c r="AU376" s="19" t="s">
        <v>81</v>
      </c>
    </row>
    <row r="377" spans="1:65" s="2" customFormat="1" ht="16.5" customHeight="1">
      <c r="A377" s="34"/>
      <c r="B377" s="145"/>
      <c r="C377" s="180" t="s">
        <v>587</v>
      </c>
      <c r="D377" s="180" t="s">
        <v>232</v>
      </c>
      <c r="E377" s="181" t="s">
        <v>2629</v>
      </c>
      <c r="F377" s="182" t="s">
        <v>2630</v>
      </c>
      <c r="G377" s="183" t="s">
        <v>344</v>
      </c>
      <c r="H377" s="184">
        <v>78</v>
      </c>
      <c r="I377" s="185"/>
      <c r="J377" s="186">
        <f>ROUND(I377*H377,2)</f>
        <v>0</v>
      </c>
      <c r="K377" s="182" t="s">
        <v>3</v>
      </c>
      <c r="L377" s="187"/>
      <c r="M377" s="188" t="s">
        <v>3</v>
      </c>
      <c r="N377" s="189" t="s">
        <v>43</v>
      </c>
      <c r="O377" s="55"/>
      <c r="P377" s="155">
        <f>O377*H377</f>
        <v>0</v>
      </c>
      <c r="Q377" s="155">
        <v>0.0037</v>
      </c>
      <c r="R377" s="155">
        <f>Q377*H377</f>
        <v>0.2886</v>
      </c>
      <c r="S377" s="155">
        <v>0</v>
      </c>
      <c r="T377" s="156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57" t="s">
        <v>223</v>
      </c>
      <c r="AT377" s="157" t="s">
        <v>232</v>
      </c>
      <c r="AU377" s="157" t="s">
        <v>81</v>
      </c>
      <c r="AY377" s="19" t="s">
        <v>182</v>
      </c>
      <c r="BE377" s="158">
        <f>IF(N377="základní",J377,0)</f>
        <v>0</v>
      </c>
      <c r="BF377" s="158">
        <f>IF(N377="snížená",J377,0)</f>
        <v>0</v>
      </c>
      <c r="BG377" s="158">
        <f>IF(N377="zákl. přenesená",J377,0)</f>
        <v>0</v>
      </c>
      <c r="BH377" s="158">
        <f>IF(N377="sníž. přenesená",J377,0)</f>
        <v>0</v>
      </c>
      <c r="BI377" s="158">
        <f>IF(N377="nulová",J377,0)</f>
        <v>0</v>
      </c>
      <c r="BJ377" s="19" t="s">
        <v>79</v>
      </c>
      <c r="BK377" s="158">
        <f>ROUND(I377*H377,2)</f>
        <v>0</v>
      </c>
      <c r="BL377" s="19" t="s">
        <v>189</v>
      </c>
      <c r="BM377" s="157" t="s">
        <v>2631</v>
      </c>
    </row>
    <row r="378" spans="1:47" s="2" customFormat="1" ht="12">
      <c r="A378" s="34"/>
      <c r="B378" s="35"/>
      <c r="C378" s="34"/>
      <c r="D378" s="159" t="s">
        <v>120</v>
      </c>
      <c r="E378" s="34"/>
      <c r="F378" s="160" t="s">
        <v>2630</v>
      </c>
      <c r="G378" s="34"/>
      <c r="H378" s="34"/>
      <c r="I378" s="161"/>
      <c r="J378" s="34"/>
      <c r="K378" s="34"/>
      <c r="L378" s="35"/>
      <c r="M378" s="162"/>
      <c r="N378" s="163"/>
      <c r="O378" s="55"/>
      <c r="P378" s="55"/>
      <c r="Q378" s="55"/>
      <c r="R378" s="55"/>
      <c r="S378" s="55"/>
      <c r="T378" s="56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9" t="s">
        <v>120</v>
      </c>
      <c r="AU378" s="19" t="s">
        <v>81</v>
      </c>
    </row>
    <row r="379" spans="1:65" s="2" customFormat="1" ht="16.5" customHeight="1">
      <c r="A379" s="34"/>
      <c r="B379" s="145"/>
      <c r="C379" s="146" t="s">
        <v>591</v>
      </c>
      <c r="D379" s="146" t="s">
        <v>184</v>
      </c>
      <c r="E379" s="147" t="s">
        <v>2632</v>
      </c>
      <c r="F379" s="148" t="s">
        <v>2633</v>
      </c>
      <c r="G379" s="149" t="s">
        <v>117</v>
      </c>
      <c r="H379" s="150">
        <v>251</v>
      </c>
      <c r="I379" s="151"/>
      <c r="J379" s="152">
        <f>ROUND(I379*H379,2)</f>
        <v>0</v>
      </c>
      <c r="K379" s="148" t="s">
        <v>188</v>
      </c>
      <c r="L379" s="35"/>
      <c r="M379" s="153" t="s">
        <v>3</v>
      </c>
      <c r="N379" s="154" t="s">
        <v>43</v>
      </c>
      <c r="O379" s="55"/>
      <c r="P379" s="155">
        <f>O379*H379</f>
        <v>0</v>
      </c>
      <c r="Q379" s="155">
        <v>0</v>
      </c>
      <c r="R379" s="155">
        <f>Q379*H379</f>
        <v>0</v>
      </c>
      <c r="S379" s="155">
        <v>0</v>
      </c>
      <c r="T379" s="156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57" t="s">
        <v>189</v>
      </c>
      <c r="AT379" s="157" t="s">
        <v>184</v>
      </c>
      <c r="AU379" s="157" t="s">
        <v>81</v>
      </c>
      <c r="AY379" s="19" t="s">
        <v>182</v>
      </c>
      <c r="BE379" s="158">
        <f>IF(N379="základní",J379,0)</f>
        <v>0</v>
      </c>
      <c r="BF379" s="158">
        <f>IF(N379="snížená",J379,0)</f>
        <v>0</v>
      </c>
      <c r="BG379" s="158">
        <f>IF(N379="zákl. přenesená",J379,0)</f>
        <v>0</v>
      </c>
      <c r="BH379" s="158">
        <f>IF(N379="sníž. přenesená",J379,0)</f>
        <v>0</v>
      </c>
      <c r="BI379" s="158">
        <f>IF(N379="nulová",J379,0)</f>
        <v>0</v>
      </c>
      <c r="BJ379" s="19" t="s">
        <v>79</v>
      </c>
      <c r="BK379" s="158">
        <f>ROUND(I379*H379,2)</f>
        <v>0</v>
      </c>
      <c r="BL379" s="19" t="s">
        <v>189</v>
      </c>
      <c r="BM379" s="157" t="s">
        <v>2634</v>
      </c>
    </row>
    <row r="380" spans="1:47" s="2" customFormat="1" ht="12">
      <c r="A380" s="34"/>
      <c r="B380" s="35"/>
      <c r="C380" s="34"/>
      <c r="D380" s="159" t="s">
        <v>120</v>
      </c>
      <c r="E380" s="34"/>
      <c r="F380" s="160" t="s">
        <v>2633</v>
      </c>
      <c r="G380" s="34"/>
      <c r="H380" s="34"/>
      <c r="I380" s="161"/>
      <c r="J380" s="34"/>
      <c r="K380" s="34"/>
      <c r="L380" s="35"/>
      <c r="M380" s="162"/>
      <c r="N380" s="163"/>
      <c r="O380" s="55"/>
      <c r="P380" s="55"/>
      <c r="Q380" s="55"/>
      <c r="R380" s="55"/>
      <c r="S380" s="55"/>
      <c r="T380" s="56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9" t="s">
        <v>120</v>
      </c>
      <c r="AU380" s="19" t="s">
        <v>81</v>
      </c>
    </row>
    <row r="381" spans="2:51" s="13" customFormat="1" ht="12">
      <c r="B381" s="164"/>
      <c r="D381" s="159" t="s">
        <v>191</v>
      </c>
      <c r="E381" s="165" t="s">
        <v>3</v>
      </c>
      <c r="F381" s="166" t="s">
        <v>2456</v>
      </c>
      <c r="H381" s="167">
        <v>251</v>
      </c>
      <c r="I381" s="168"/>
      <c r="L381" s="164"/>
      <c r="M381" s="169"/>
      <c r="N381" s="170"/>
      <c r="O381" s="170"/>
      <c r="P381" s="170"/>
      <c r="Q381" s="170"/>
      <c r="R381" s="170"/>
      <c r="S381" s="170"/>
      <c r="T381" s="171"/>
      <c r="AT381" s="165" t="s">
        <v>191</v>
      </c>
      <c r="AU381" s="165" t="s">
        <v>81</v>
      </c>
      <c r="AV381" s="13" t="s">
        <v>81</v>
      </c>
      <c r="AW381" s="13" t="s">
        <v>33</v>
      </c>
      <c r="AX381" s="13" t="s">
        <v>79</v>
      </c>
      <c r="AY381" s="165" t="s">
        <v>182</v>
      </c>
    </row>
    <row r="382" spans="1:65" s="2" customFormat="1" ht="16.5" customHeight="1">
      <c r="A382" s="34"/>
      <c r="B382" s="145"/>
      <c r="C382" s="146" t="s">
        <v>596</v>
      </c>
      <c r="D382" s="146" t="s">
        <v>184</v>
      </c>
      <c r="E382" s="147" t="s">
        <v>2635</v>
      </c>
      <c r="F382" s="148" t="s">
        <v>2636</v>
      </c>
      <c r="G382" s="149" t="s">
        <v>117</v>
      </c>
      <c r="H382" s="150">
        <v>251</v>
      </c>
      <c r="I382" s="151"/>
      <c r="J382" s="152">
        <f>ROUND(I382*H382,2)</f>
        <v>0</v>
      </c>
      <c r="K382" s="148" t="s">
        <v>188</v>
      </c>
      <c r="L382" s="35"/>
      <c r="M382" s="153" t="s">
        <v>3</v>
      </c>
      <c r="N382" s="154" t="s">
        <v>43</v>
      </c>
      <c r="O382" s="55"/>
      <c r="P382" s="155">
        <f>O382*H382</f>
        <v>0</v>
      </c>
      <c r="Q382" s="155">
        <v>0</v>
      </c>
      <c r="R382" s="155">
        <f>Q382*H382</f>
        <v>0</v>
      </c>
      <c r="S382" s="155">
        <v>0</v>
      </c>
      <c r="T382" s="156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57" t="s">
        <v>189</v>
      </c>
      <c r="AT382" s="157" t="s">
        <v>184</v>
      </c>
      <c r="AU382" s="157" t="s">
        <v>81</v>
      </c>
      <c r="AY382" s="19" t="s">
        <v>182</v>
      </c>
      <c r="BE382" s="158">
        <f>IF(N382="základní",J382,0)</f>
        <v>0</v>
      </c>
      <c r="BF382" s="158">
        <f>IF(N382="snížená",J382,0)</f>
        <v>0</v>
      </c>
      <c r="BG382" s="158">
        <f>IF(N382="zákl. přenesená",J382,0)</f>
        <v>0</v>
      </c>
      <c r="BH382" s="158">
        <f>IF(N382="sníž. přenesená",J382,0)</f>
        <v>0</v>
      </c>
      <c r="BI382" s="158">
        <f>IF(N382="nulová",J382,0)</f>
        <v>0</v>
      </c>
      <c r="BJ382" s="19" t="s">
        <v>79</v>
      </c>
      <c r="BK382" s="158">
        <f>ROUND(I382*H382,2)</f>
        <v>0</v>
      </c>
      <c r="BL382" s="19" t="s">
        <v>189</v>
      </c>
      <c r="BM382" s="157" t="s">
        <v>2637</v>
      </c>
    </row>
    <row r="383" spans="1:47" s="2" customFormat="1" ht="12">
      <c r="A383" s="34"/>
      <c r="B383" s="35"/>
      <c r="C383" s="34"/>
      <c r="D383" s="159" t="s">
        <v>120</v>
      </c>
      <c r="E383" s="34"/>
      <c r="F383" s="160" t="s">
        <v>2636</v>
      </c>
      <c r="G383" s="34"/>
      <c r="H383" s="34"/>
      <c r="I383" s="161"/>
      <c r="J383" s="34"/>
      <c r="K383" s="34"/>
      <c r="L383" s="35"/>
      <c r="M383" s="162"/>
      <c r="N383" s="163"/>
      <c r="O383" s="55"/>
      <c r="P383" s="55"/>
      <c r="Q383" s="55"/>
      <c r="R383" s="55"/>
      <c r="S383" s="55"/>
      <c r="T383" s="56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9" t="s">
        <v>120</v>
      </c>
      <c r="AU383" s="19" t="s">
        <v>81</v>
      </c>
    </row>
    <row r="384" spans="2:51" s="13" customFormat="1" ht="12">
      <c r="B384" s="164"/>
      <c r="D384" s="159" t="s">
        <v>191</v>
      </c>
      <c r="E384" s="165" t="s">
        <v>3</v>
      </c>
      <c r="F384" s="166" t="s">
        <v>2456</v>
      </c>
      <c r="H384" s="167">
        <v>251</v>
      </c>
      <c r="I384" s="168"/>
      <c r="L384" s="164"/>
      <c r="M384" s="169"/>
      <c r="N384" s="170"/>
      <c r="O384" s="170"/>
      <c r="P384" s="170"/>
      <c r="Q384" s="170"/>
      <c r="R384" s="170"/>
      <c r="S384" s="170"/>
      <c r="T384" s="171"/>
      <c r="AT384" s="165" t="s">
        <v>191</v>
      </c>
      <c r="AU384" s="165" t="s">
        <v>81</v>
      </c>
      <c r="AV384" s="13" t="s">
        <v>81</v>
      </c>
      <c r="AW384" s="13" t="s">
        <v>33</v>
      </c>
      <c r="AX384" s="13" t="s">
        <v>79</v>
      </c>
      <c r="AY384" s="165" t="s">
        <v>182</v>
      </c>
    </row>
    <row r="385" spans="1:65" s="2" customFormat="1" ht="16.5" customHeight="1">
      <c r="A385" s="34"/>
      <c r="B385" s="145"/>
      <c r="C385" s="146" t="s">
        <v>601</v>
      </c>
      <c r="D385" s="146" t="s">
        <v>184</v>
      </c>
      <c r="E385" s="147" t="s">
        <v>2638</v>
      </c>
      <c r="F385" s="148" t="s">
        <v>2639</v>
      </c>
      <c r="G385" s="149" t="s">
        <v>344</v>
      </c>
      <c r="H385" s="150">
        <v>2</v>
      </c>
      <c r="I385" s="151"/>
      <c r="J385" s="152">
        <f>ROUND(I385*H385,2)</f>
        <v>0</v>
      </c>
      <c r="K385" s="148" t="s">
        <v>188</v>
      </c>
      <c r="L385" s="35"/>
      <c r="M385" s="153" t="s">
        <v>3</v>
      </c>
      <c r="N385" s="154" t="s">
        <v>43</v>
      </c>
      <c r="O385" s="55"/>
      <c r="P385" s="155">
        <f>O385*H385</f>
        <v>0</v>
      </c>
      <c r="Q385" s="155">
        <v>0.46009</v>
      </c>
      <c r="R385" s="155">
        <f>Q385*H385</f>
        <v>0.92018</v>
      </c>
      <c r="S385" s="155">
        <v>0</v>
      </c>
      <c r="T385" s="156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57" t="s">
        <v>189</v>
      </c>
      <c r="AT385" s="157" t="s">
        <v>184</v>
      </c>
      <c r="AU385" s="157" t="s">
        <v>81</v>
      </c>
      <c r="AY385" s="19" t="s">
        <v>182</v>
      </c>
      <c r="BE385" s="158">
        <f>IF(N385="základní",J385,0)</f>
        <v>0</v>
      </c>
      <c r="BF385" s="158">
        <f>IF(N385="snížená",J385,0)</f>
        <v>0</v>
      </c>
      <c r="BG385" s="158">
        <f>IF(N385="zákl. přenesená",J385,0)</f>
        <v>0</v>
      </c>
      <c r="BH385" s="158">
        <f>IF(N385="sníž. přenesená",J385,0)</f>
        <v>0</v>
      </c>
      <c r="BI385" s="158">
        <f>IF(N385="nulová",J385,0)</f>
        <v>0</v>
      </c>
      <c r="BJ385" s="19" t="s">
        <v>79</v>
      </c>
      <c r="BK385" s="158">
        <f>ROUND(I385*H385,2)</f>
        <v>0</v>
      </c>
      <c r="BL385" s="19" t="s">
        <v>189</v>
      </c>
      <c r="BM385" s="157" t="s">
        <v>2640</v>
      </c>
    </row>
    <row r="386" spans="1:47" s="2" customFormat="1" ht="12">
      <c r="A386" s="34"/>
      <c r="B386" s="35"/>
      <c r="C386" s="34"/>
      <c r="D386" s="159" t="s">
        <v>120</v>
      </c>
      <c r="E386" s="34"/>
      <c r="F386" s="160" t="s">
        <v>2639</v>
      </c>
      <c r="G386" s="34"/>
      <c r="H386" s="34"/>
      <c r="I386" s="161"/>
      <c r="J386" s="34"/>
      <c r="K386" s="34"/>
      <c r="L386" s="35"/>
      <c r="M386" s="162"/>
      <c r="N386" s="163"/>
      <c r="O386" s="55"/>
      <c r="P386" s="55"/>
      <c r="Q386" s="55"/>
      <c r="R386" s="55"/>
      <c r="S386" s="55"/>
      <c r="T386" s="56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9" t="s">
        <v>120</v>
      </c>
      <c r="AU386" s="19" t="s">
        <v>81</v>
      </c>
    </row>
    <row r="387" spans="1:65" s="2" customFormat="1" ht="16.5" customHeight="1">
      <c r="A387" s="34"/>
      <c r="B387" s="145"/>
      <c r="C387" s="146" t="s">
        <v>605</v>
      </c>
      <c r="D387" s="146" t="s">
        <v>184</v>
      </c>
      <c r="E387" s="147" t="s">
        <v>2208</v>
      </c>
      <c r="F387" s="148" t="s">
        <v>2209</v>
      </c>
      <c r="G387" s="149" t="s">
        <v>344</v>
      </c>
      <c r="H387" s="150">
        <v>126</v>
      </c>
      <c r="I387" s="151"/>
      <c r="J387" s="152">
        <f>ROUND(I387*H387,2)</f>
        <v>0</v>
      </c>
      <c r="K387" s="148" t="s">
        <v>188</v>
      </c>
      <c r="L387" s="35"/>
      <c r="M387" s="153" t="s">
        <v>3</v>
      </c>
      <c r="N387" s="154" t="s">
        <v>43</v>
      </c>
      <c r="O387" s="55"/>
      <c r="P387" s="155">
        <f>O387*H387</f>
        <v>0</v>
      </c>
      <c r="Q387" s="155">
        <v>0.03573</v>
      </c>
      <c r="R387" s="155">
        <f>Q387*H387</f>
        <v>4.50198</v>
      </c>
      <c r="S387" s="155">
        <v>0</v>
      </c>
      <c r="T387" s="156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57" t="s">
        <v>189</v>
      </c>
      <c r="AT387" s="157" t="s">
        <v>184</v>
      </c>
      <c r="AU387" s="157" t="s">
        <v>81</v>
      </c>
      <c r="AY387" s="19" t="s">
        <v>182</v>
      </c>
      <c r="BE387" s="158">
        <f>IF(N387="základní",J387,0)</f>
        <v>0</v>
      </c>
      <c r="BF387" s="158">
        <f>IF(N387="snížená",J387,0)</f>
        <v>0</v>
      </c>
      <c r="BG387" s="158">
        <f>IF(N387="zákl. přenesená",J387,0)</f>
        <v>0</v>
      </c>
      <c r="BH387" s="158">
        <f>IF(N387="sníž. přenesená",J387,0)</f>
        <v>0</v>
      </c>
      <c r="BI387" s="158">
        <f>IF(N387="nulová",J387,0)</f>
        <v>0</v>
      </c>
      <c r="BJ387" s="19" t="s">
        <v>79</v>
      </c>
      <c r="BK387" s="158">
        <f>ROUND(I387*H387,2)</f>
        <v>0</v>
      </c>
      <c r="BL387" s="19" t="s">
        <v>189</v>
      </c>
      <c r="BM387" s="157" t="s">
        <v>2641</v>
      </c>
    </row>
    <row r="388" spans="1:47" s="2" customFormat="1" ht="12">
      <c r="A388" s="34"/>
      <c r="B388" s="35"/>
      <c r="C388" s="34"/>
      <c r="D388" s="159" t="s">
        <v>120</v>
      </c>
      <c r="E388" s="34"/>
      <c r="F388" s="160" t="s">
        <v>2209</v>
      </c>
      <c r="G388" s="34"/>
      <c r="H388" s="34"/>
      <c r="I388" s="161"/>
      <c r="J388" s="34"/>
      <c r="K388" s="34"/>
      <c r="L388" s="35"/>
      <c r="M388" s="162"/>
      <c r="N388" s="163"/>
      <c r="O388" s="55"/>
      <c r="P388" s="55"/>
      <c r="Q388" s="55"/>
      <c r="R388" s="55"/>
      <c r="S388" s="55"/>
      <c r="T388" s="56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9" t="s">
        <v>120</v>
      </c>
      <c r="AU388" s="19" t="s">
        <v>81</v>
      </c>
    </row>
    <row r="389" spans="1:65" s="2" customFormat="1" ht="22.8">
      <c r="A389" s="34"/>
      <c r="B389" s="145"/>
      <c r="C389" s="146" t="s">
        <v>611</v>
      </c>
      <c r="D389" s="146" t="s">
        <v>184</v>
      </c>
      <c r="E389" s="147" t="s">
        <v>1417</v>
      </c>
      <c r="F389" s="148" t="s">
        <v>1418</v>
      </c>
      <c r="G389" s="149" t="s">
        <v>344</v>
      </c>
      <c r="H389" s="150">
        <v>79</v>
      </c>
      <c r="I389" s="151"/>
      <c r="J389" s="152">
        <f>ROUND(I389*H389,2)</f>
        <v>0</v>
      </c>
      <c r="K389" s="148" t="s">
        <v>188</v>
      </c>
      <c r="L389" s="35"/>
      <c r="M389" s="153" t="s">
        <v>3</v>
      </c>
      <c r="N389" s="154" t="s">
        <v>43</v>
      </c>
      <c r="O389" s="55"/>
      <c r="P389" s="155">
        <f>O389*H389</f>
        <v>0</v>
      </c>
      <c r="Q389" s="155">
        <v>2.11676</v>
      </c>
      <c r="R389" s="155">
        <f>Q389*H389</f>
        <v>167.22404</v>
      </c>
      <c r="S389" s="155">
        <v>0</v>
      </c>
      <c r="T389" s="156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57" t="s">
        <v>189</v>
      </c>
      <c r="AT389" s="157" t="s">
        <v>184</v>
      </c>
      <c r="AU389" s="157" t="s">
        <v>81</v>
      </c>
      <c r="AY389" s="19" t="s">
        <v>182</v>
      </c>
      <c r="BE389" s="158">
        <f>IF(N389="základní",J389,0)</f>
        <v>0</v>
      </c>
      <c r="BF389" s="158">
        <f>IF(N389="snížená",J389,0)</f>
        <v>0</v>
      </c>
      <c r="BG389" s="158">
        <f>IF(N389="zákl. přenesená",J389,0)</f>
        <v>0</v>
      </c>
      <c r="BH389" s="158">
        <f>IF(N389="sníž. přenesená",J389,0)</f>
        <v>0</v>
      </c>
      <c r="BI389" s="158">
        <f>IF(N389="nulová",J389,0)</f>
        <v>0</v>
      </c>
      <c r="BJ389" s="19" t="s">
        <v>79</v>
      </c>
      <c r="BK389" s="158">
        <f>ROUND(I389*H389,2)</f>
        <v>0</v>
      </c>
      <c r="BL389" s="19" t="s">
        <v>189</v>
      </c>
      <c r="BM389" s="157" t="s">
        <v>2642</v>
      </c>
    </row>
    <row r="390" spans="1:47" s="2" customFormat="1" ht="19.2">
      <c r="A390" s="34"/>
      <c r="B390" s="35"/>
      <c r="C390" s="34"/>
      <c r="D390" s="159" t="s">
        <v>120</v>
      </c>
      <c r="E390" s="34"/>
      <c r="F390" s="160" t="s">
        <v>1418</v>
      </c>
      <c r="G390" s="34"/>
      <c r="H390" s="34"/>
      <c r="I390" s="161"/>
      <c r="J390" s="34"/>
      <c r="K390" s="34"/>
      <c r="L390" s="35"/>
      <c r="M390" s="162"/>
      <c r="N390" s="163"/>
      <c r="O390" s="55"/>
      <c r="P390" s="55"/>
      <c r="Q390" s="55"/>
      <c r="R390" s="55"/>
      <c r="S390" s="55"/>
      <c r="T390" s="56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9" t="s">
        <v>120</v>
      </c>
      <c r="AU390" s="19" t="s">
        <v>81</v>
      </c>
    </row>
    <row r="391" spans="2:51" s="13" customFormat="1" ht="12">
      <c r="B391" s="164"/>
      <c r="D391" s="159" t="s">
        <v>191</v>
      </c>
      <c r="E391" s="165" t="s">
        <v>3</v>
      </c>
      <c r="F391" s="166" t="s">
        <v>2643</v>
      </c>
      <c r="H391" s="167">
        <v>79</v>
      </c>
      <c r="I391" s="168"/>
      <c r="L391" s="164"/>
      <c r="M391" s="169"/>
      <c r="N391" s="170"/>
      <c r="O391" s="170"/>
      <c r="P391" s="170"/>
      <c r="Q391" s="170"/>
      <c r="R391" s="170"/>
      <c r="S391" s="170"/>
      <c r="T391" s="171"/>
      <c r="AT391" s="165" t="s">
        <v>191</v>
      </c>
      <c r="AU391" s="165" t="s">
        <v>81</v>
      </c>
      <c r="AV391" s="13" t="s">
        <v>81</v>
      </c>
      <c r="AW391" s="13" t="s">
        <v>33</v>
      </c>
      <c r="AX391" s="13" t="s">
        <v>79</v>
      </c>
      <c r="AY391" s="165" t="s">
        <v>182</v>
      </c>
    </row>
    <row r="392" spans="1:65" s="2" customFormat="1" ht="16.5" customHeight="1">
      <c r="A392" s="34"/>
      <c r="B392" s="145"/>
      <c r="C392" s="180" t="s">
        <v>616</v>
      </c>
      <c r="D392" s="180" t="s">
        <v>232</v>
      </c>
      <c r="E392" s="181" t="s">
        <v>2213</v>
      </c>
      <c r="F392" s="182" t="s">
        <v>2214</v>
      </c>
      <c r="G392" s="183" t="s">
        <v>344</v>
      </c>
      <c r="H392" s="184">
        <v>79</v>
      </c>
      <c r="I392" s="185"/>
      <c r="J392" s="186">
        <f>ROUND(I392*H392,2)</f>
        <v>0</v>
      </c>
      <c r="K392" s="182" t="s">
        <v>3</v>
      </c>
      <c r="L392" s="187"/>
      <c r="M392" s="188" t="s">
        <v>3</v>
      </c>
      <c r="N392" s="189" t="s">
        <v>43</v>
      </c>
      <c r="O392" s="55"/>
      <c r="P392" s="155">
        <f>O392*H392</f>
        <v>0</v>
      </c>
      <c r="Q392" s="155">
        <v>1.39</v>
      </c>
      <c r="R392" s="155">
        <f>Q392*H392</f>
        <v>109.80999999999999</v>
      </c>
      <c r="S392" s="155">
        <v>0</v>
      </c>
      <c r="T392" s="156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57" t="s">
        <v>223</v>
      </c>
      <c r="AT392" s="157" t="s">
        <v>232</v>
      </c>
      <c r="AU392" s="157" t="s">
        <v>81</v>
      </c>
      <c r="AY392" s="19" t="s">
        <v>182</v>
      </c>
      <c r="BE392" s="158">
        <f>IF(N392="základní",J392,0)</f>
        <v>0</v>
      </c>
      <c r="BF392" s="158">
        <f>IF(N392="snížená",J392,0)</f>
        <v>0</v>
      </c>
      <c r="BG392" s="158">
        <f>IF(N392="zákl. přenesená",J392,0)</f>
        <v>0</v>
      </c>
      <c r="BH392" s="158">
        <f>IF(N392="sníž. přenesená",J392,0)</f>
        <v>0</v>
      </c>
      <c r="BI392" s="158">
        <f>IF(N392="nulová",J392,0)</f>
        <v>0</v>
      </c>
      <c r="BJ392" s="19" t="s">
        <v>79</v>
      </c>
      <c r="BK392" s="158">
        <f>ROUND(I392*H392,2)</f>
        <v>0</v>
      </c>
      <c r="BL392" s="19" t="s">
        <v>189</v>
      </c>
      <c r="BM392" s="157" t="s">
        <v>2644</v>
      </c>
    </row>
    <row r="393" spans="1:47" s="2" customFormat="1" ht="12">
      <c r="A393" s="34"/>
      <c r="B393" s="35"/>
      <c r="C393" s="34"/>
      <c r="D393" s="159" t="s">
        <v>120</v>
      </c>
      <c r="E393" s="34"/>
      <c r="F393" s="160" t="s">
        <v>2214</v>
      </c>
      <c r="G393" s="34"/>
      <c r="H393" s="34"/>
      <c r="I393" s="161"/>
      <c r="J393" s="34"/>
      <c r="K393" s="34"/>
      <c r="L393" s="35"/>
      <c r="M393" s="162"/>
      <c r="N393" s="163"/>
      <c r="O393" s="55"/>
      <c r="P393" s="55"/>
      <c r="Q393" s="55"/>
      <c r="R393" s="55"/>
      <c r="S393" s="55"/>
      <c r="T393" s="56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9" t="s">
        <v>120</v>
      </c>
      <c r="AU393" s="19" t="s">
        <v>81</v>
      </c>
    </row>
    <row r="394" spans="1:65" s="2" customFormat="1" ht="16.5" customHeight="1">
      <c r="A394" s="34"/>
      <c r="B394" s="145"/>
      <c r="C394" s="180" t="s">
        <v>621</v>
      </c>
      <c r="D394" s="180" t="s">
        <v>232</v>
      </c>
      <c r="E394" s="181" t="s">
        <v>1427</v>
      </c>
      <c r="F394" s="182" t="s">
        <v>1428</v>
      </c>
      <c r="G394" s="183" t="s">
        <v>344</v>
      </c>
      <c r="H394" s="184">
        <v>64</v>
      </c>
      <c r="I394" s="185"/>
      <c r="J394" s="186">
        <f>ROUND(I394*H394,2)</f>
        <v>0</v>
      </c>
      <c r="K394" s="182" t="s">
        <v>188</v>
      </c>
      <c r="L394" s="187"/>
      <c r="M394" s="188" t="s">
        <v>3</v>
      </c>
      <c r="N394" s="189" t="s">
        <v>43</v>
      </c>
      <c r="O394" s="55"/>
      <c r="P394" s="155">
        <f>O394*H394</f>
        <v>0</v>
      </c>
      <c r="Q394" s="155">
        <v>0.521</v>
      </c>
      <c r="R394" s="155">
        <f>Q394*H394</f>
        <v>33.344</v>
      </c>
      <c r="S394" s="155">
        <v>0</v>
      </c>
      <c r="T394" s="156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57" t="s">
        <v>223</v>
      </c>
      <c r="AT394" s="157" t="s">
        <v>232</v>
      </c>
      <c r="AU394" s="157" t="s">
        <v>81</v>
      </c>
      <c r="AY394" s="19" t="s">
        <v>182</v>
      </c>
      <c r="BE394" s="158">
        <f>IF(N394="základní",J394,0)</f>
        <v>0</v>
      </c>
      <c r="BF394" s="158">
        <f>IF(N394="snížená",J394,0)</f>
        <v>0</v>
      </c>
      <c r="BG394" s="158">
        <f>IF(N394="zákl. přenesená",J394,0)</f>
        <v>0</v>
      </c>
      <c r="BH394" s="158">
        <f>IF(N394="sníž. přenesená",J394,0)</f>
        <v>0</v>
      </c>
      <c r="BI394" s="158">
        <f>IF(N394="nulová",J394,0)</f>
        <v>0</v>
      </c>
      <c r="BJ394" s="19" t="s">
        <v>79</v>
      </c>
      <c r="BK394" s="158">
        <f>ROUND(I394*H394,2)</f>
        <v>0</v>
      </c>
      <c r="BL394" s="19" t="s">
        <v>189</v>
      </c>
      <c r="BM394" s="157" t="s">
        <v>2645</v>
      </c>
    </row>
    <row r="395" spans="1:47" s="2" customFormat="1" ht="12">
      <c r="A395" s="34"/>
      <c r="B395" s="35"/>
      <c r="C395" s="34"/>
      <c r="D395" s="159" t="s">
        <v>120</v>
      </c>
      <c r="E395" s="34"/>
      <c r="F395" s="160" t="s">
        <v>1428</v>
      </c>
      <c r="G395" s="34"/>
      <c r="H395" s="34"/>
      <c r="I395" s="161"/>
      <c r="J395" s="34"/>
      <c r="K395" s="34"/>
      <c r="L395" s="35"/>
      <c r="M395" s="162"/>
      <c r="N395" s="163"/>
      <c r="O395" s="55"/>
      <c r="P395" s="55"/>
      <c r="Q395" s="55"/>
      <c r="R395" s="55"/>
      <c r="S395" s="55"/>
      <c r="T395" s="56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T395" s="19" t="s">
        <v>120</v>
      </c>
      <c r="AU395" s="19" t="s">
        <v>81</v>
      </c>
    </row>
    <row r="396" spans="1:65" s="2" customFormat="1" ht="16.5" customHeight="1">
      <c r="A396" s="34"/>
      <c r="B396" s="145"/>
      <c r="C396" s="180" t="s">
        <v>626</v>
      </c>
      <c r="D396" s="180" t="s">
        <v>232</v>
      </c>
      <c r="E396" s="181" t="s">
        <v>2646</v>
      </c>
      <c r="F396" s="182" t="s">
        <v>2647</v>
      </c>
      <c r="G396" s="183" t="s">
        <v>344</v>
      </c>
      <c r="H396" s="184">
        <v>15</v>
      </c>
      <c r="I396" s="185"/>
      <c r="J396" s="186">
        <f>ROUND(I396*H396,2)</f>
        <v>0</v>
      </c>
      <c r="K396" s="182" t="s">
        <v>188</v>
      </c>
      <c r="L396" s="187"/>
      <c r="M396" s="188" t="s">
        <v>3</v>
      </c>
      <c r="N396" s="189" t="s">
        <v>43</v>
      </c>
      <c r="O396" s="55"/>
      <c r="P396" s="155">
        <f>O396*H396</f>
        <v>0</v>
      </c>
      <c r="Q396" s="155">
        <v>0.585</v>
      </c>
      <c r="R396" s="155">
        <f>Q396*H396</f>
        <v>8.774999999999999</v>
      </c>
      <c r="S396" s="155">
        <v>0</v>
      </c>
      <c r="T396" s="156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57" t="s">
        <v>223</v>
      </c>
      <c r="AT396" s="157" t="s">
        <v>232</v>
      </c>
      <c r="AU396" s="157" t="s">
        <v>81</v>
      </c>
      <c r="AY396" s="19" t="s">
        <v>182</v>
      </c>
      <c r="BE396" s="158">
        <f>IF(N396="základní",J396,0)</f>
        <v>0</v>
      </c>
      <c r="BF396" s="158">
        <f>IF(N396="snížená",J396,0)</f>
        <v>0</v>
      </c>
      <c r="BG396" s="158">
        <f>IF(N396="zákl. přenesená",J396,0)</f>
        <v>0</v>
      </c>
      <c r="BH396" s="158">
        <f>IF(N396="sníž. přenesená",J396,0)</f>
        <v>0</v>
      </c>
      <c r="BI396" s="158">
        <f>IF(N396="nulová",J396,0)</f>
        <v>0</v>
      </c>
      <c r="BJ396" s="19" t="s">
        <v>79</v>
      </c>
      <c r="BK396" s="158">
        <f>ROUND(I396*H396,2)</f>
        <v>0</v>
      </c>
      <c r="BL396" s="19" t="s">
        <v>189</v>
      </c>
      <c r="BM396" s="157" t="s">
        <v>2648</v>
      </c>
    </row>
    <row r="397" spans="1:47" s="2" customFormat="1" ht="12">
      <c r="A397" s="34"/>
      <c r="B397" s="35"/>
      <c r="C397" s="34"/>
      <c r="D397" s="159" t="s">
        <v>120</v>
      </c>
      <c r="E397" s="34"/>
      <c r="F397" s="160" t="s">
        <v>2647</v>
      </c>
      <c r="G397" s="34"/>
      <c r="H397" s="34"/>
      <c r="I397" s="161"/>
      <c r="J397" s="34"/>
      <c r="K397" s="34"/>
      <c r="L397" s="35"/>
      <c r="M397" s="162"/>
      <c r="N397" s="163"/>
      <c r="O397" s="55"/>
      <c r="P397" s="55"/>
      <c r="Q397" s="55"/>
      <c r="R397" s="55"/>
      <c r="S397" s="55"/>
      <c r="T397" s="56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9" t="s">
        <v>120</v>
      </c>
      <c r="AU397" s="19" t="s">
        <v>81</v>
      </c>
    </row>
    <row r="398" spans="1:65" s="2" customFormat="1" ht="16.5" customHeight="1">
      <c r="A398" s="34"/>
      <c r="B398" s="145"/>
      <c r="C398" s="180" t="s">
        <v>634</v>
      </c>
      <c r="D398" s="180" t="s">
        <v>232</v>
      </c>
      <c r="E398" s="181" t="s">
        <v>2234</v>
      </c>
      <c r="F398" s="182" t="s">
        <v>2235</v>
      </c>
      <c r="G398" s="183" t="s">
        <v>344</v>
      </c>
      <c r="H398" s="184">
        <v>15</v>
      </c>
      <c r="I398" s="185"/>
      <c r="J398" s="186">
        <f>ROUND(I398*H398,2)</f>
        <v>0</v>
      </c>
      <c r="K398" s="182" t="s">
        <v>3</v>
      </c>
      <c r="L398" s="187"/>
      <c r="M398" s="188" t="s">
        <v>3</v>
      </c>
      <c r="N398" s="189" t="s">
        <v>43</v>
      </c>
      <c r="O398" s="55"/>
      <c r="P398" s="155">
        <f>O398*H398</f>
        <v>0</v>
      </c>
      <c r="Q398" s="155">
        <v>0.345</v>
      </c>
      <c r="R398" s="155">
        <f>Q398*H398</f>
        <v>5.175</v>
      </c>
      <c r="S398" s="155">
        <v>0</v>
      </c>
      <c r="T398" s="156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57" t="s">
        <v>223</v>
      </c>
      <c r="AT398" s="157" t="s">
        <v>232</v>
      </c>
      <c r="AU398" s="157" t="s">
        <v>81</v>
      </c>
      <c r="AY398" s="19" t="s">
        <v>182</v>
      </c>
      <c r="BE398" s="158">
        <f>IF(N398="základní",J398,0)</f>
        <v>0</v>
      </c>
      <c r="BF398" s="158">
        <f>IF(N398="snížená",J398,0)</f>
        <v>0</v>
      </c>
      <c r="BG398" s="158">
        <f>IF(N398="zákl. přenesená",J398,0)</f>
        <v>0</v>
      </c>
      <c r="BH398" s="158">
        <f>IF(N398="sníž. přenesená",J398,0)</f>
        <v>0</v>
      </c>
      <c r="BI398" s="158">
        <f>IF(N398="nulová",J398,0)</f>
        <v>0</v>
      </c>
      <c r="BJ398" s="19" t="s">
        <v>79</v>
      </c>
      <c r="BK398" s="158">
        <f>ROUND(I398*H398,2)</f>
        <v>0</v>
      </c>
      <c r="BL398" s="19" t="s">
        <v>189</v>
      </c>
      <c r="BM398" s="157" t="s">
        <v>2649</v>
      </c>
    </row>
    <row r="399" spans="1:47" s="2" customFormat="1" ht="12">
      <c r="A399" s="34"/>
      <c r="B399" s="35"/>
      <c r="C399" s="34"/>
      <c r="D399" s="159" t="s">
        <v>120</v>
      </c>
      <c r="E399" s="34"/>
      <c r="F399" s="160" t="s">
        <v>2235</v>
      </c>
      <c r="G399" s="34"/>
      <c r="H399" s="34"/>
      <c r="I399" s="161"/>
      <c r="J399" s="34"/>
      <c r="K399" s="34"/>
      <c r="L399" s="35"/>
      <c r="M399" s="162"/>
      <c r="N399" s="163"/>
      <c r="O399" s="55"/>
      <c r="P399" s="55"/>
      <c r="Q399" s="55"/>
      <c r="R399" s="55"/>
      <c r="S399" s="55"/>
      <c r="T399" s="56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T399" s="19" t="s">
        <v>120</v>
      </c>
      <c r="AU399" s="19" t="s">
        <v>81</v>
      </c>
    </row>
    <row r="400" spans="1:65" s="2" customFormat="1" ht="16.5" customHeight="1">
      <c r="A400" s="34"/>
      <c r="B400" s="145"/>
      <c r="C400" s="180" t="s">
        <v>642</v>
      </c>
      <c r="D400" s="180" t="s">
        <v>232</v>
      </c>
      <c r="E400" s="181" t="s">
        <v>2237</v>
      </c>
      <c r="F400" s="182" t="s">
        <v>2238</v>
      </c>
      <c r="G400" s="183" t="s">
        <v>344</v>
      </c>
      <c r="H400" s="184">
        <v>53</v>
      </c>
      <c r="I400" s="185"/>
      <c r="J400" s="186">
        <f>ROUND(I400*H400,2)</f>
        <v>0</v>
      </c>
      <c r="K400" s="182" t="s">
        <v>188</v>
      </c>
      <c r="L400" s="187"/>
      <c r="M400" s="188" t="s">
        <v>3</v>
      </c>
      <c r="N400" s="189" t="s">
        <v>43</v>
      </c>
      <c r="O400" s="55"/>
      <c r="P400" s="155">
        <f>O400*H400</f>
        <v>0</v>
      </c>
      <c r="Q400" s="155">
        <v>1.054</v>
      </c>
      <c r="R400" s="155">
        <f>Q400*H400</f>
        <v>55.862</v>
      </c>
      <c r="S400" s="155">
        <v>0</v>
      </c>
      <c r="T400" s="156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57" t="s">
        <v>223</v>
      </c>
      <c r="AT400" s="157" t="s">
        <v>232</v>
      </c>
      <c r="AU400" s="157" t="s">
        <v>81</v>
      </c>
      <c r="AY400" s="19" t="s">
        <v>182</v>
      </c>
      <c r="BE400" s="158">
        <f>IF(N400="základní",J400,0)</f>
        <v>0</v>
      </c>
      <c r="BF400" s="158">
        <f>IF(N400="snížená",J400,0)</f>
        <v>0</v>
      </c>
      <c r="BG400" s="158">
        <f>IF(N400="zákl. přenesená",J400,0)</f>
        <v>0</v>
      </c>
      <c r="BH400" s="158">
        <f>IF(N400="sníž. přenesená",J400,0)</f>
        <v>0</v>
      </c>
      <c r="BI400" s="158">
        <f>IF(N400="nulová",J400,0)</f>
        <v>0</v>
      </c>
      <c r="BJ400" s="19" t="s">
        <v>79</v>
      </c>
      <c r="BK400" s="158">
        <f>ROUND(I400*H400,2)</f>
        <v>0</v>
      </c>
      <c r="BL400" s="19" t="s">
        <v>189</v>
      </c>
      <c r="BM400" s="157" t="s">
        <v>2650</v>
      </c>
    </row>
    <row r="401" spans="1:47" s="2" customFormat="1" ht="12">
      <c r="A401" s="34"/>
      <c r="B401" s="35"/>
      <c r="C401" s="34"/>
      <c r="D401" s="159" t="s">
        <v>120</v>
      </c>
      <c r="E401" s="34"/>
      <c r="F401" s="160" t="s">
        <v>2238</v>
      </c>
      <c r="G401" s="34"/>
      <c r="H401" s="34"/>
      <c r="I401" s="161"/>
      <c r="J401" s="34"/>
      <c r="K401" s="34"/>
      <c r="L401" s="35"/>
      <c r="M401" s="162"/>
      <c r="N401" s="163"/>
      <c r="O401" s="55"/>
      <c r="P401" s="55"/>
      <c r="Q401" s="55"/>
      <c r="R401" s="55"/>
      <c r="S401" s="55"/>
      <c r="T401" s="56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9" t="s">
        <v>120</v>
      </c>
      <c r="AU401" s="19" t="s">
        <v>81</v>
      </c>
    </row>
    <row r="402" spans="1:65" s="2" customFormat="1" ht="16.5" customHeight="1">
      <c r="A402" s="34"/>
      <c r="B402" s="145"/>
      <c r="C402" s="180" t="s">
        <v>648</v>
      </c>
      <c r="D402" s="180" t="s">
        <v>232</v>
      </c>
      <c r="E402" s="181" t="s">
        <v>2240</v>
      </c>
      <c r="F402" s="182" t="s">
        <v>2241</v>
      </c>
      <c r="G402" s="183" t="s">
        <v>344</v>
      </c>
      <c r="H402" s="184">
        <v>19</v>
      </c>
      <c r="I402" s="185"/>
      <c r="J402" s="186">
        <f>ROUND(I402*H402,2)</f>
        <v>0</v>
      </c>
      <c r="K402" s="182" t="s">
        <v>188</v>
      </c>
      <c r="L402" s="187"/>
      <c r="M402" s="188" t="s">
        <v>3</v>
      </c>
      <c r="N402" s="189" t="s">
        <v>43</v>
      </c>
      <c r="O402" s="55"/>
      <c r="P402" s="155">
        <f>O402*H402</f>
        <v>0</v>
      </c>
      <c r="Q402" s="155">
        <v>0.526</v>
      </c>
      <c r="R402" s="155">
        <f>Q402*H402</f>
        <v>9.994</v>
      </c>
      <c r="S402" s="155">
        <v>0</v>
      </c>
      <c r="T402" s="156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57" t="s">
        <v>223</v>
      </c>
      <c r="AT402" s="157" t="s">
        <v>232</v>
      </c>
      <c r="AU402" s="157" t="s">
        <v>81</v>
      </c>
      <c r="AY402" s="19" t="s">
        <v>182</v>
      </c>
      <c r="BE402" s="158">
        <f>IF(N402="základní",J402,0)</f>
        <v>0</v>
      </c>
      <c r="BF402" s="158">
        <f>IF(N402="snížená",J402,0)</f>
        <v>0</v>
      </c>
      <c r="BG402" s="158">
        <f>IF(N402="zákl. přenesená",J402,0)</f>
        <v>0</v>
      </c>
      <c r="BH402" s="158">
        <f>IF(N402="sníž. přenesená",J402,0)</f>
        <v>0</v>
      </c>
      <c r="BI402" s="158">
        <f>IF(N402="nulová",J402,0)</f>
        <v>0</v>
      </c>
      <c r="BJ402" s="19" t="s">
        <v>79</v>
      </c>
      <c r="BK402" s="158">
        <f>ROUND(I402*H402,2)</f>
        <v>0</v>
      </c>
      <c r="BL402" s="19" t="s">
        <v>189</v>
      </c>
      <c r="BM402" s="157" t="s">
        <v>2651</v>
      </c>
    </row>
    <row r="403" spans="1:47" s="2" customFormat="1" ht="12">
      <c r="A403" s="34"/>
      <c r="B403" s="35"/>
      <c r="C403" s="34"/>
      <c r="D403" s="159" t="s">
        <v>120</v>
      </c>
      <c r="E403" s="34"/>
      <c r="F403" s="160" t="s">
        <v>2241</v>
      </c>
      <c r="G403" s="34"/>
      <c r="H403" s="34"/>
      <c r="I403" s="161"/>
      <c r="J403" s="34"/>
      <c r="K403" s="34"/>
      <c r="L403" s="35"/>
      <c r="M403" s="162"/>
      <c r="N403" s="163"/>
      <c r="O403" s="55"/>
      <c r="P403" s="55"/>
      <c r="Q403" s="55"/>
      <c r="R403" s="55"/>
      <c r="S403" s="55"/>
      <c r="T403" s="56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9" t="s">
        <v>120</v>
      </c>
      <c r="AU403" s="19" t="s">
        <v>81</v>
      </c>
    </row>
    <row r="404" spans="1:65" s="2" customFormat="1" ht="16.5" customHeight="1">
      <c r="A404" s="34"/>
      <c r="B404" s="145"/>
      <c r="C404" s="180" t="s">
        <v>655</v>
      </c>
      <c r="D404" s="180" t="s">
        <v>232</v>
      </c>
      <c r="E404" s="181" t="s">
        <v>2243</v>
      </c>
      <c r="F404" s="182" t="s">
        <v>2244</v>
      </c>
      <c r="G404" s="183" t="s">
        <v>344</v>
      </c>
      <c r="H404" s="184">
        <v>51</v>
      </c>
      <c r="I404" s="185"/>
      <c r="J404" s="186">
        <f>ROUND(I404*H404,2)</f>
        <v>0</v>
      </c>
      <c r="K404" s="182" t="s">
        <v>188</v>
      </c>
      <c r="L404" s="187"/>
      <c r="M404" s="188" t="s">
        <v>3</v>
      </c>
      <c r="N404" s="189" t="s">
        <v>43</v>
      </c>
      <c r="O404" s="55"/>
      <c r="P404" s="155">
        <f>O404*H404</f>
        <v>0</v>
      </c>
      <c r="Q404" s="155">
        <v>0.262</v>
      </c>
      <c r="R404" s="155">
        <f>Q404*H404</f>
        <v>13.362</v>
      </c>
      <c r="S404" s="155">
        <v>0</v>
      </c>
      <c r="T404" s="156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57" t="s">
        <v>223</v>
      </c>
      <c r="AT404" s="157" t="s">
        <v>232</v>
      </c>
      <c r="AU404" s="157" t="s">
        <v>81</v>
      </c>
      <c r="AY404" s="19" t="s">
        <v>182</v>
      </c>
      <c r="BE404" s="158">
        <f>IF(N404="základní",J404,0)</f>
        <v>0</v>
      </c>
      <c r="BF404" s="158">
        <f>IF(N404="snížená",J404,0)</f>
        <v>0</v>
      </c>
      <c r="BG404" s="158">
        <f>IF(N404="zákl. přenesená",J404,0)</f>
        <v>0</v>
      </c>
      <c r="BH404" s="158">
        <f>IF(N404="sníž. přenesená",J404,0)</f>
        <v>0</v>
      </c>
      <c r="BI404" s="158">
        <f>IF(N404="nulová",J404,0)</f>
        <v>0</v>
      </c>
      <c r="BJ404" s="19" t="s">
        <v>79</v>
      </c>
      <c r="BK404" s="158">
        <f>ROUND(I404*H404,2)</f>
        <v>0</v>
      </c>
      <c r="BL404" s="19" t="s">
        <v>189</v>
      </c>
      <c r="BM404" s="157" t="s">
        <v>2652</v>
      </c>
    </row>
    <row r="405" spans="1:47" s="2" customFormat="1" ht="12">
      <c r="A405" s="34"/>
      <c r="B405" s="35"/>
      <c r="C405" s="34"/>
      <c r="D405" s="159" t="s">
        <v>120</v>
      </c>
      <c r="E405" s="34"/>
      <c r="F405" s="160" t="s">
        <v>2244</v>
      </c>
      <c r="G405" s="34"/>
      <c r="H405" s="34"/>
      <c r="I405" s="161"/>
      <c r="J405" s="34"/>
      <c r="K405" s="34"/>
      <c r="L405" s="35"/>
      <c r="M405" s="162"/>
      <c r="N405" s="163"/>
      <c r="O405" s="55"/>
      <c r="P405" s="55"/>
      <c r="Q405" s="55"/>
      <c r="R405" s="55"/>
      <c r="S405" s="55"/>
      <c r="T405" s="56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T405" s="19" t="s">
        <v>120</v>
      </c>
      <c r="AU405" s="19" t="s">
        <v>81</v>
      </c>
    </row>
    <row r="406" spans="1:65" s="2" customFormat="1" ht="16.5" customHeight="1">
      <c r="A406" s="34"/>
      <c r="B406" s="145"/>
      <c r="C406" s="180" t="s">
        <v>660</v>
      </c>
      <c r="D406" s="180" t="s">
        <v>232</v>
      </c>
      <c r="E406" s="181" t="s">
        <v>2246</v>
      </c>
      <c r="F406" s="182" t="s">
        <v>1440</v>
      </c>
      <c r="G406" s="183" t="s">
        <v>344</v>
      </c>
      <c r="H406" s="184">
        <v>217</v>
      </c>
      <c r="I406" s="185"/>
      <c r="J406" s="186">
        <f>ROUND(I406*H406,2)</f>
        <v>0</v>
      </c>
      <c r="K406" s="182" t="s">
        <v>188</v>
      </c>
      <c r="L406" s="187"/>
      <c r="M406" s="188" t="s">
        <v>3</v>
      </c>
      <c r="N406" s="189" t="s">
        <v>43</v>
      </c>
      <c r="O406" s="55"/>
      <c r="P406" s="155">
        <f>O406*H406</f>
        <v>0</v>
      </c>
      <c r="Q406" s="155">
        <v>0.002</v>
      </c>
      <c r="R406" s="155">
        <f>Q406*H406</f>
        <v>0.434</v>
      </c>
      <c r="S406" s="155">
        <v>0</v>
      </c>
      <c r="T406" s="156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57" t="s">
        <v>223</v>
      </c>
      <c r="AT406" s="157" t="s">
        <v>232</v>
      </c>
      <c r="AU406" s="157" t="s">
        <v>81</v>
      </c>
      <c r="AY406" s="19" t="s">
        <v>182</v>
      </c>
      <c r="BE406" s="158">
        <f>IF(N406="základní",J406,0)</f>
        <v>0</v>
      </c>
      <c r="BF406" s="158">
        <f>IF(N406="snížená",J406,0)</f>
        <v>0</v>
      </c>
      <c r="BG406" s="158">
        <f>IF(N406="zákl. přenesená",J406,0)</f>
        <v>0</v>
      </c>
      <c r="BH406" s="158">
        <f>IF(N406="sníž. přenesená",J406,0)</f>
        <v>0</v>
      </c>
      <c r="BI406" s="158">
        <f>IF(N406="nulová",J406,0)</f>
        <v>0</v>
      </c>
      <c r="BJ406" s="19" t="s">
        <v>79</v>
      </c>
      <c r="BK406" s="158">
        <f>ROUND(I406*H406,2)</f>
        <v>0</v>
      </c>
      <c r="BL406" s="19" t="s">
        <v>189</v>
      </c>
      <c r="BM406" s="157" t="s">
        <v>2653</v>
      </c>
    </row>
    <row r="407" spans="1:47" s="2" customFormat="1" ht="12">
      <c r="A407" s="34"/>
      <c r="B407" s="35"/>
      <c r="C407" s="34"/>
      <c r="D407" s="159" t="s">
        <v>120</v>
      </c>
      <c r="E407" s="34"/>
      <c r="F407" s="160" t="s">
        <v>1440</v>
      </c>
      <c r="G407" s="34"/>
      <c r="H407" s="34"/>
      <c r="I407" s="161"/>
      <c r="J407" s="34"/>
      <c r="K407" s="34"/>
      <c r="L407" s="35"/>
      <c r="M407" s="162"/>
      <c r="N407" s="163"/>
      <c r="O407" s="55"/>
      <c r="P407" s="55"/>
      <c r="Q407" s="55"/>
      <c r="R407" s="55"/>
      <c r="S407" s="55"/>
      <c r="T407" s="56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T407" s="19" t="s">
        <v>120</v>
      </c>
      <c r="AU407" s="19" t="s">
        <v>81</v>
      </c>
    </row>
    <row r="408" spans="1:65" s="2" customFormat="1" ht="16.5" customHeight="1">
      <c r="A408" s="34"/>
      <c r="B408" s="145"/>
      <c r="C408" s="146" t="s">
        <v>665</v>
      </c>
      <c r="D408" s="146" t="s">
        <v>184</v>
      </c>
      <c r="E408" s="147" t="s">
        <v>2254</v>
      </c>
      <c r="F408" s="148" t="s">
        <v>2255</v>
      </c>
      <c r="G408" s="149" t="s">
        <v>344</v>
      </c>
      <c r="H408" s="150">
        <v>79</v>
      </c>
      <c r="I408" s="151"/>
      <c r="J408" s="152">
        <f>ROUND(I408*H408,2)</f>
        <v>0</v>
      </c>
      <c r="K408" s="148" t="s">
        <v>188</v>
      </c>
      <c r="L408" s="35"/>
      <c r="M408" s="153" t="s">
        <v>3</v>
      </c>
      <c r="N408" s="154" t="s">
        <v>43</v>
      </c>
      <c r="O408" s="55"/>
      <c r="P408" s="155">
        <f>O408*H408</f>
        <v>0</v>
      </c>
      <c r="Q408" s="155">
        <v>0.21734</v>
      </c>
      <c r="R408" s="155">
        <f>Q408*H408</f>
        <v>17.16986</v>
      </c>
      <c r="S408" s="155">
        <v>0</v>
      </c>
      <c r="T408" s="156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57" t="s">
        <v>189</v>
      </c>
      <c r="AT408" s="157" t="s">
        <v>184</v>
      </c>
      <c r="AU408" s="157" t="s">
        <v>81</v>
      </c>
      <c r="AY408" s="19" t="s">
        <v>182</v>
      </c>
      <c r="BE408" s="158">
        <f>IF(N408="základní",J408,0)</f>
        <v>0</v>
      </c>
      <c r="BF408" s="158">
        <f>IF(N408="snížená",J408,0)</f>
        <v>0</v>
      </c>
      <c r="BG408" s="158">
        <f>IF(N408="zákl. přenesená",J408,0)</f>
        <v>0</v>
      </c>
      <c r="BH408" s="158">
        <f>IF(N408="sníž. přenesená",J408,0)</f>
        <v>0</v>
      </c>
      <c r="BI408" s="158">
        <f>IF(N408="nulová",J408,0)</f>
        <v>0</v>
      </c>
      <c r="BJ408" s="19" t="s">
        <v>79</v>
      </c>
      <c r="BK408" s="158">
        <f>ROUND(I408*H408,2)</f>
        <v>0</v>
      </c>
      <c r="BL408" s="19" t="s">
        <v>189</v>
      </c>
      <c r="BM408" s="157" t="s">
        <v>2654</v>
      </c>
    </row>
    <row r="409" spans="1:47" s="2" customFormat="1" ht="12">
      <c r="A409" s="34"/>
      <c r="B409" s="35"/>
      <c r="C409" s="34"/>
      <c r="D409" s="159" t="s">
        <v>120</v>
      </c>
      <c r="E409" s="34"/>
      <c r="F409" s="160" t="s">
        <v>2255</v>
      </c>
      <c r="G409" s="34"/>
      <c r="H409" s="34"/>
      <c r="I409" s="161"/>
      <c r="J409" s="34"/>
      <c r="K409" s="34"/>
      <c r="L409" s="35"/>
      <c r="M409" s="162"/>
      <c r="N409" s="163"/>
      <c r="O409" s="55"/>
      <c r="P409" s="55"/>
      <c r="Q409" s="55"/>
      <c r="R409" s="55"/>
      <c r="S409" s="55"/>
      <c r="T409" s="56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T409" s="19" t="s">
        <v>120</v>
      </c>
      <c r="AU409" s="19" t="s">
        <v>81</v>
      </c>
    </row>
    <row r="410" spans="2:51" s="13" customFormat="1" ht="12">
      <c r="B410" s="164"/>
      <c r="D410" s="159" t="s">
        <v>191</v>
      </c>
      <c r="E410" s="165" t="s">
        <v>3</v>
      </c>
      <c r="F410" s="166" t="s">
        <v>2655</v>
      </c>
      <c r="H410" s="167">
        <v>79</v>
      </c>
      <c r="I410" s="168"/>
      <c r="L410" s="164"/>
      <c r="M410" s="169"/>
      <c r="N410" s="170"/>
      <c r="O410" s="170"/>
      <c r="P410" s="170"/>
      <c r="Q410" s="170"/>
      <c r="R410" s="170"/>
      <c r="S410" s="170"/>
      <c r="T410" s="171"/>
      <c r="AT410" s="165" t="s">
        <v>191</v>
      </c>
      <c r="AU410" s="165" t="s">
        <v>81</v>
      </c>
      <c r="AV410" s="13" t="s">
        <v>81</v>
      </c>
      <c r="AW410" s="13" t="s">
        <v>33</v>
      </c>
      <c r="AX410" s="13" t="s">
        <v>72</v>
      </c>
      <c r="AY410" s="165" t="s">
        <v>182</v>
      </c>
    </row>
    <row r="411" spans="2:51" s="14" customFormat="1" ht="12">
      <c r="B411" s="172"/>
      <c r="D411" s="159" t="s">
        <v>191</v>
      </c>
      <c r="E411" s="173" t="s">
        <v>1281</v>
      </c>
      <c r="F411" s="174" t="s">
        <v>211</v>
      </c>
      <c r="H411" s="175">
        <v>79</v>
      </c>
      <c r="I411" s="176"/>
      <c r="L411" s="172"/>
      <c r="M411" s="177"/>
      <c r="N411" s="178"/>
      <c r="O411" s="178"/>
      <c r="P411" s="178"/>
      <c r="Q411" s="178"/>
      <c r="R411" s="178"/>
      <c r="S411" s="178"/>
      <c r="T411" s="179"/>
      <c r="AT411" s="173" t="s">
        <v>191</v>
      </c>
      <c r="AU411" s="173" t="s">
        <v>81</v>
      </c>
      <c r="AV411" s="14" t="s">
        <v>189</v>
      </c>
      <c r="AW411" s="14" t="s">
        <v>33</v>
      </c>
      <c r="AX411" s="14" t="s">
        <v>79</v>
      </c>
      <c r="AY411" s="173" t="s">
        <v>182</v>
      </c>
    </row>
    <row r="412" spans="1:65" s="2" customFormat="1" ht="16.5" customHeight="1">
      <c r="A412" s="34"/>
      <c r="B412" s="145"/>
      <c r="C412" s="180" t="s">
        <v>671</v>
      </c>
      <c r="D412" s="180" t="s">
        <v>232</v>
      </c>
      <c r="E412" s="181" t="s">
        <v>2261</v>
      </c>
      <c r="F412" s="182" t="s">
        <v>2262</v>
      </c>
      <c r="G412" s="183" t="s">
        <v>344</v>
      </c>
      <c r="H412" s="184">
        <v>79</v>
      </c>
      <c r="I412" s="185"/>
      <c r="J412" s="186">
        <f>ROUND(I412*H412,2)</f>
        <v>0</v>
      </c>
      <c r="K412" s="182" t="s">
        <v>188</v>
      </c>
      <c r="L412" s="187"/>
      <c r="M412" s="188" t="s">
        <v>3</v>
      </c>
      <c r="N412" s="189" t="s">
        <v>43</v>
      </c>
      <c r="O412" s="55"/>
      <c r="P412" s="155">
        <f>O412*H412</f>
        <v>0</v>
      </c>
      <c r="Q412" s="155">
        <v>0.196</v>
      </c>
      <c r="R412" s="155">
        <f>Q412*H412</f>
        <v>15.484</v>
      </c>
      <c r="S412" s="155">
        <v>0</v>
      </c>
      <c r="T412" s="156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57" t="s">
        <v>223</v>
      </c>
      <c r="AT412" s="157" t="s">
        <v>232</v>
      </c>
      <c r="AU412" s="157" t="s">
        <v>81</v>
      </c>
      <c r="AY412" s="19" t="s">
        <v>182</v>
      </c>
      <c r="BE412" s="158">
        <f>IF(N412="základní",J412,0)</f>
        <v>0</v>
      </c>
      <c r="BF412" s="158">
        <f>IF(N412="snížená",J412,0)</f>
        <v>0</v>
      </c>
      <c r="BG412" s="158">
        <f>IF(N412="zákl. přenesená",J412,0)</f>
        <v>0</v>
      </c>
      <c r="BH412" s="158">
        <f>IF(N412="sníž. přenesená",J412,0)</f>
        <v>0</v>
      </c>
      <c r="BI412" s="158">
        <f>IF(N412="nulová",J412,0)</f>
        <v>0</v>
      </c>
      <c r="BJ412" s="19" t="s">
        <v>79</v>
      </c>
      <c r="BK412" s="158">
        <f>ROUND(I412*H412,2)</f>
        <v>0</v>
      </c>
      <c r="BL412" s="19" t="s">
        <v>189</v>
      </c>
      <c r="BM412" s="157" t="s">
        <v>2656</v>
      </c>
    </row>
    <row r="413" spans="1:47" s="2" customFormat="1" ht="12">
      <c r="A413" s="34"/>
      <c r="B413" s="35"/>
      <c r="C413" s="34"/>
      <c r="D413" s="159" t="s">
        <v>120</v>
      </c>
      <c r="E413" s="34"/>
      <c r="F413" s="160" t="s">
        <v>2262</v>
      </c>
      <c r="G413" s="34"/>
      <c r="H413" s="34"/>
      <c r="I413" s="161"/>
      <c r="J413" s="34"/>
      <c r="K413" s="34"/>
      <c r="L413" s="35"/>
      <c r="M413" s="162"/>
      <c r="N413" s="163"/>
      <c r="O413" s="55"/>
      <c r="P413" s="55"/>
      <c r="Q413" s="55"/>
      <c r="R413" s="55"/>
      <c r="S413" s="55"/>
      <c r="T413" s="56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9" t="s">
        <v>120</v>
      </c>
      <c r="AU413" s="19" t="s">
        <v>81</v>
      </c>
    </row>
    <row r="414" spans="1:65" s="2" customFormat="1" ht="16.5" customHeight="1">
      <c r="A414" s="34"/>
      <c r="B414" s="145"/>
      <c r="C414" s="146" t="s">
        <v>676</v>
      </c>
      <c r="D414" s="146" t="s">
        <v>184</v>
      </c>
      <c r="E414" s="147" t="s">
        <v>2657</v>
      </c>
      <c r="F414" s="148" t="s">
        <v>2658</v>
      </c>
      <c r="G414" s="149" t="s">
        <v>117</v>
      </c>
      <c r="H414" s="150">
        <v>251</v>
      </c>
      <c r="I414" s="151"/>
      <c r="J414" s="152">
        <f>ROUND(I414*H414,2)</f>
        <v>0</v>
      </c>
      <c r="K414" s="148" t="s">
        <v>188</v>
      </c>
      <c r="L414" s="35"/>
      <c r="M414" s="153" t="s">
        <v>3</v>
      </c>
      <c r="N414" s="154" t="s">
        <v>43</v>
      </c>
      <c r="O414" s="55"/>
      <c r="P414" s="155">
        <f>O414*H414</f>
        <v>0</v>
      </c>
      <c r="Q414" s="155">
        <v>0.00019</v>
      </c>
      <c r="R414" s="155">
        <f>Q414*H414</f>
        <v>0.04769</v>
      </c>
      <c r="S414" s="155">
        <v>0</v>
      </c>
      <c r="T414" s="156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57" t="s">
        <v>189</v>
      </c>
      <c r="AT414" s="157" t="s">
        <v>184</v>
      </c>
      <c r="AU414" s="157" t="s">
        <v>81</v>
      </c>
      <c r="AY414" s="19" t="s">
        <v>182</v>
      </c>
      <c r="BE414" s="158">
        <f>IF(N414="základní",J414,0)</f>
        <v>0</v>
      </c>
      <c r="BF414" s="158">
        <f>IF(N414="snížená",J414,0)</f>
        <v>0</v>
      </c>
      <c r="BG414" s="158">
        <f>IF(N414="zákl. přenesená",J414,0)</f>
        <v>0</v>
      </c>
      <c r="BH414" s="158">
        <f>IF(N414="sníž. přenesená",J414,0)</f>
        <v>0</v>
      </c>
      <c r="BI414" s="158">
        <f>IF(N414="nulová",J414,0)</f>
        <v>0</v>
      </c>
      <c r="BJ414" s="19" t="s">
        <v>79</v>
      </c>
      <c r="BK414" s="158">
        <f>ROUND(I414*H414,2)</f>
        <v>0</v>
      </c>
      <c r="BL414" s="19" t="s">
        <v>189</v>
      </c>
      <c r="BM414" s="157" t="s">
        <v>2659</v>
      </c>
    </row>
    <row r="415" spans="1:47" s="2" customFormat="1" ht="12">
      <c r="A415" s="34"/>
      <c r="B415" s="35"/>
      <c r="C415" s="34"/>
      <c r="D415" s="159" t="s">
        <v>120</v>
      </c>
      <c r="E415" s="34"/>
      <c r="F415" s="160" t="s">
        <v>2658</v>
      </c>
      <c r="G415" s="34"/>
      <c r="H415" s="34"/>
      <c r="I415" s="161"/>
      <c r="J415" s="34"/>
      <c r="K415" s="34"/>
      <c r="L415" s="35"/>
      <c r="M415" s="162"/>
      <c r="N415" s="163"/>
      <c r="O415" s="55"/>
      <c r="P415" s="55"/>
      <c r="Q415" s="55"/>
      <c r="R415" s="55"/>
      <c r="S415" s="55"/>
      <c r="T415" s="56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9" t="s">
        <v>120</v>
      </c>
      <c r="AU415" s="19" t="s">
        <v>81</v>
      </c>
    </row>
    <row r="416" spans="2:51" s="15" customFormat="1" ht="12">
      <c r="B416" s="190"/>
      <c r="D416" s="159" t="s">
        <v>191</v>
      </c>
      <c r="E416" s="191" t="s">
        <v>3</v>
      </c>
      <c r="F416" s="192" t="s">
        <v>2660</v>
      </c>
      <c r="H416" s="191" t="s">
        <v>3</v>
      </c>
      <c r="I416" s="193"/>
      <c r="L416" s="190"/>
      <c r="M416" s="194"/>
      <c r="N416" s="195"/>
      <c r="O416" s="195"/>
      <c r="P416" s="195"/>
      <c r="Q416" s="195"/>
      <c r="R416" s="195"/>
      <c r="S416" s="195"/>
      <c r="T416" s="196"/>
      <c r="AT416" s="191" t="s">
        <v>191</v>
      </c>
      <c r="AU416" s="191" t="s">
        <v>81</v>
      </c>
      <c r="AV416" s="15" t="s">
        <v>79</v>
      </c>
      <c r="AW416" s="15" t="s">
        <v>33</v>
      </c>
      <c r="AX416" s="15" t="s">
        <v>72</v>
      </c>
      <c r="AY416" s="191" t="s">
        <v>182</v>
      </c>
    </row>
    <row r="417" spans="2:51" s="13" customFormat="1" ht="12">
      <c r="B417" s="164"/>
      <c r="D417" s="159" t="s">
        <v>191</v>
      </c>
      <c r="E417" s="165" t="s">
        <v>3</v>
      </c>
      <c r="F417" s="166" t="s">
        <v>2456</v>
      </c>
      <c r="H417" s="167">
        <v>251</v>
      </c>
      <c r="I417" s="168"/>
      <c r="L417" s="164"/>
      <c r="M417" s="169"/>
      <c r="N417" s="170"/>
      <c r="O417" s="170"/>
      <c r="P417" s="170"/>
      <c r="Q417" s="170"/>
      <c r="R417" s="170"/>
      <c r="S417" s="170"/>
      <c r="T417" s="171"/>
      <c r="AT417" s="165" t="s">
        <v>191</v>
      </c>
      <c r="AU417" s="165" t="s">
        <v>81</v>
      </c>
      <c r="AV417" s="13" t="s">
        <v>81</v>
      </c>
      <c r="AW417" s="13" t="s">
        <v>33</v>
      </c>
      <c r="AX417" s="13" t="s">
        <v>79</v>
      </c>
      <c r="AY417" s="165" t="s">
        <v>182</v>
      </c>
    </row>
    <row r="418" spans="1:65" s="2" customFormat="1" ht="16.5" customHeight="1">
      <c r="A418" s="34"/>
      <c r="B418" s="145"/>
      <c r="C418" s="146" t="s">
        <v>683</v>
      </c>
      <c r="D418" s="146" t="s">
        <v>184</v>
      </c>
      <c r="E418" s="147" t="s">
        <v>2661</v>
      </c>
      <c r="F418" s="148" t="s">
        <v>2662</v>
      </c>
      <c r="G418" s="149" t="s">
        <v>117</v>
      </c>
      <c r="H418" s="150">
        <v>235</v>
      </c>
      <c r="I418" s="151"/>
      <c r="J418" s="152">
        <f>ROUND(I418*H418,2)</f>
        <v>0</v>
      </c>
      <c r="K418" s="148" t="s">
        <v>188</v>
      </c>
      <c r="L418" s="35"/>
      <c r="M418" s="153" t="s">
        <v>3</v>
      </c>
      <c r="N418" s="154" t="s">
        <v>43</v>
      </c>
      <c r="O418" s="55"/>
      <c r="P418" s="155">
        <f>O418*H418</f>
        <v>0</v>
      </c>
      <c r="Q418" s="155">
        <v>6E-05</v>
      </c>
      <c r="R418" s="155">
        <f>Q418*H418</f>
        <v>0.0141</v>
      </c>
      <c r="S418" s="155">
        <v>0</v>
      </c>
      <c r="T418" s="156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57" t="s">
        <v>189</v>
      </c>
      <c r="AT418" s="157" t="s">
        <v>184</v>
      </c>
      <c r="AU418" s="157" t="s">
        <v>81</v>
      </c>
      <c r="AY418" s="19" t="s">
        <v>182</v>
      </c>
      <c r="BE418" s="158">
        <f>IF(N418="základní",J418,0)</f>
        <v>0</v>
      </c>
      <c r="BF418" s="158">
        <f>IF(N418="snížená",J418,0)</f>
        <v>0</v>
      </c>
      <c r="BG418" s="158">
        <f>IF(N418="zákl. přenesená",J418,0)</f>
        <v>0</v>
      </c>
      <c r="BH418" s="158">
        <f>IF(N418="sníž. přenesená",J418,0)</f>
        <v>0</v>
      </c>
      <c r="BI418" s="158">
        <f>IF(N418="nulová",J418,0)</f>
        <v>0</v>
      </c>
      <c r="BJ418" s="19" t="s">
        <v>79</v>
      </c>
      <c r="BK418" s="158">
        <f>ROUND(I418*H418,2)</f>
        <v>0</v>
      </c>
      <c r="BL418" s="19" t="s">
        <v>189</v>
      </c>
      <c r="BM418" s="157" t="s">
        <v>2663</v>
      </c>
    </row>
    <row r="419" spans="1:47" s="2" customFormat="1" ht="12">
      <c r="A419" s="34"/>
      <c r="B419" s="35"/>
      <c r="C419" s="34"/>
      <c r="D419" s="159" t="s">
        <v>120</v>
      </c>
      <c r="E419" s="34"/>
      <c r="F419" s="160" t="s">
        <v>2662</v>
      </c>
      <c r="G419" s="34"/>
      <c r="H419" s="34"/>
      <c r="I419" s="161"/>
      <c r="J419" s="34"/>
      <c r="K419" s="34"/>
      <c r="L419" s="35"/>
      <c r="M419" s="162"/>
      <c r="N419" s="163"/>
      <c r="O419" s="55"/>
      <c r="P419" s="55"/>
      <c r="Q419" s="55"/>
      <c r="R419" s="55"/>
      <c r="S419" s="55"/>
      <c r="T419" s="56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T419" s="19" t="s">
        <v>120</v>
      </c>
      <c r="AU419" s="19" t="s">
        <v>81</v>
      </c>
    </row>
    <row r="420" spans="2:51" s="15" customFormat="1" ht="12">
      <c r="B420" s="190"/>
      <c r="D420" s="159" t="s">
        <v>191</v>
      </c>
      <c r="E420" s="191" t="s">
        <v>3</v>
      </c>
      <c r="F420" s="192" t="s">
        <v>2664</v>
      </c>
      <c r="H420" s="191" t="s">
        <v>3</v>
      </c>
      <c r="I420" s="193"/>
      <c r="L420" s="190"/>
      <c r="M420" s="194"/>
      <c r="N420" s="195"/>
      <c r="O420" s="195"/>
      <c r="P420" s="195"/>
      <c r="Q420" s="195"/>
      <c r="R420" s="195"/>
      <c r="S420" s="195"/>
      <c r="T420" s="196"/>
      <c r="AT420" s="191" t="s">
        <v>191</v>
      </c>
      <c r="AU420" s="191" t="s">
        <v>81</v>
      </c>
      <c r="AV420" s="15" t="s">
        <v>79</v>
      </c>
      <c r="AW420" s="15" t="s">
        <v>33</v>
      </c>
      <c r="AX420" s="15" t="s">
        <v>72</v>
      </c>
      <c r="AY420" s="191" t="s">
        <v>182</v>
      </c>
    </row>
    <row r="421" spans="2:51" s="13" customFormat="1" ht="12">
      <c r="B421" s="164"/>
      <c r="D421" s="159" t="s">
        <v>191</v>
      </c>
      <c r="E421" s="165" t="s">
        <v>3</v>
      </c>
      <c r="F421" s="166" t="s">
        <v>2665</v>
      </c>
      <c r="H421" s="167">
        <v>235</v>
      </c>
      <c r="I421" s="168"/>
      <c r="L421" s="164"/>
      <c r="M421" s="169"/>
      <c r="N421" s="170"/>
      <c r="O421" s="170"/>
      <c r="P421" s="170"/>
      <c r="Q421" s="170"/>
      <c r="R421" s="170"/>
      <c r="S421" s="170"/>
      <c r="T421" s="171"/>
      <c r="AT421" s="165" t="s">
        <v>191</v>
      </c>
      <c r="AU421" s="165" t="s">
        <v>81</v>
      </c>
      <c r="AV421" s="13" t="s">
        <v>81</v>
      </c>
      <c r="AW421" s="13" t="s">
        <v>33</v>
      </c>
      <c r="AX421" s="13" t="s">
        <v>79</v>
      </c>
      <c r="AY421" s="165" t="s">
        <v>182</v>
      </c>
    </row>
    <row r="422" spans="1:65" s="2" customFormat="1" ht="16.5" customHeight="1">
      <c r="A422" s="34"/>
      <c r="B422" s="145"/>
      <c r="C422" s="146" t="s">
        <v>688</v>
      </c>
      <c r="D422" s="146" t="s">
        <v>184</v>
      </c>
      <c r="E422" s="147" t="s">
        <v>2666</v>
      </c>
      <c r="F422" s="148" t="s">
        <v>2667</v>
      </c>
      <c r="G422" s="149" t="s">
        <v>344</v>
      </c>
      <c r="H422" s="150">
        <v>2</v>
      </c>
      <c r="I422" s="151"/>
      <c r="J422" s="152">
        <f>ROUND(I422*H422,2)</f>
        <v>0</v>
      </c>
      <c r="K422" s="148" t="s">
        <v>188</v>
      </c>
      <c r="L422" s="35"/>
      <c r="M422" s="153" t="s">
        <v>3</v>
      </c>
      <c r="N422" s="154" t="s">
        <v>43</v>
      </c>
      <c r="O422" s="55"/>
      <c r="P422" s="155">
        <f>O422*H422</f>
        <v>0</v>
      </c>
      <c r="Q422" s="155">
        <v>0.00046</v>
      </c>
      <c r="R422" s="155">
        <f>Q422*H422</f>
        <v>0.00092</v>
      </c>
      <c r="S422" s="155">
        <v>0</v>
      </c>
      <c r="T422" s="156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57" t="s">
        <v>189</v>
      </c>
      <c r="AT422" s="157" t="s">
        <v>184</v>
      </c>
      <c r="AU422" s="157" t="s">
        <v>81</v>
      </c>
      <c r="AY422" s="19" t="s">
        <v>182</v>
      </c>
      <c r="BE422" s="158">
        <f>IF(N422="základní",J422,0)</f>
        <v>0</v>
      </c>
      <c r="BF422" s="158">
        <f>IF(N422="snížená",J422,0)</f>
        <v>0</v>
      </c>
      <c r="BG422" s="158">
        <f>IF(N422="zákl. přenesená",J422,0)</f>
        <v>0</v>
      </c>
      <c r="BH422" s="158">
        <f>IF(N422="sníž. přenesená",J422,0)</f>
        <v>0</v>
      </c>
      <c r="BI422" s="158">
        <f>IF(N422="nulová",J422,0)</f>
        <v>0</v>
      </c>
      <c r="BJ422" s="19" t="s">
        <v>79</v>
      </c>
      <c r="BK422" s="158">
        <f>ROUND(I422*H422,2)</f>
        <v>0</v>
      </c>
      <c r="BL422" s="19" t="s">
        <v>189</v>
      </c>
      <c r="BM422" s="157" t="s">
        <v>2668</v>
      </c>
    </row>
    <row r="423" spans="1:47" s="2" customFormat="1" ht="12">
      <c r="A423" s="34"/>
      <c r="B423" s="35"/>
      <c r="C423" s="34"/>
      <c r="D423" s="159" t="s">
        <v>120</v>
      </c>
      <c r="E423" s="34"/>
      <c r="F423" s="160" t="s">
        <v>2667</v>
      </c>
      <c r="G423" s="34"/>
      <c r="H423" s="34"/>
      <c r="I423" s="161"/>
      <c r="J423" s="34"/>
      <c r="K423" s="34"/>
      <c r="L423" s="35"/>
      <c r="M423" s="162"/>
      <c r="N423" s="163"/>
      <c r="O423" s="55"/>
      <c r="P423" s="55"/>
      <c r="Q423" s="55"/>
      <c r="R423" s="55"/>
      <c r="S423" s="55"/>
      <c r="T423" s="56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9" t="s">
        <v>120</v>
      </c>
      <c r="AU423" s="19" t="s">
        <v>81</v>
      </c>
    </row>
    <row r="424" spans="1:65" s="2" customFormat="1" ht="16.5" customHeight="1">
      <c r="A424" s="34"/>
      <c r="B424" s="145"/>
      <c r="C424" s="146" t="s">
        <v>693</v>
      </c>
      <c r="D424" s="146" t="s">
        <v>184</v>
      </c>
      <c r="E424" s="147" t="s">
        <v>2669</v>
      </c>
      <c r="F424" s="148" t="s">
        <v>2670</v>
      </c>
      <c r="G424" s="149" t="s">
        <v>344</v>
      </c>
      <c r="H424" s="150">
        <v>2</v>
      </c>
      <c r="I424" s="151"/>
      <c r="J424" s="152">
        <f>ROUND(I424*H424,2)</f>
        <v>0</v>
      </c>
      <c r="K424" s="148" t="s">
        <v>188</v>
      </c>
      <c r="L424" s="35"/>
      <c r="M424" s="153" t="s">
        <v>3</v>
      </c>
      <c r="N424" s="154" t="s">
        <v>43</v>
      </c>
      <c r="O424" s="55"/>
      <c r="P424" s="155">
        <f>O424*H424</f>
        <v>0</v>
      </c>
      <c r="Q424" s="155">
        <v>0.00114</v>
      </c>
      <c r="R424" s="155">
        <f>Q424*H424</f>
        <v>0.00228</v>
      </c>
      <c r="S424" s="155">
        <v>0</v>
      </c>
      <c r="T424" s="156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57" t="s">
        <v>189</v>
      </c>
      <c r="AT424" s="157" t="s">
        <v>184</v>
      </c>
      <c r="AU424" s="157" t="s">
        <v>81</v>
      </c>
      <c r="AY424" s="19" t="s">
        <v>182</v>
      </c>
      <c r="BE424" s="158">
        <f>IF(N424="základní",J424,0)</f>
        <v>0</v>
      </c>
      <c r="BF424" s="158">
        <f>IF(N424="snížená",J424,0)</f>
        <v>0</v>
      </c>
      <c r="BG424" s="158">
        <f>IF(N424="zákl. přenesená",J424,0)</f>
        <v>0</v>
      </c>
      <c r="BH424" s="158">
        <f>IF(N424="sníž. přenesená",J424,0)</f>
        <v>0</v>
      </c>
      <c r="BI424" s="158">
        <f>IF(N424="nulová",J424,0)</f>
        <v>0</v>
      </c>
      <c r="BJ424" s="19" t="s">
        <v>79</v>
      </c>
      <c r="BK424" s="158">
        <f>ROUND(I424*H424,2)</f>
        <v>0</v>
      </c>
      <c r="BL424" s="19" t="s">
        <v>189</v>
      </c>
      <c r="BM424" s="157" t="s">
        <v>2671</v>
      </c>
    </row>
    <row r="425" spans="1:47" s="2" customFormat="1" ht="12">
      <c r="A425" s="34"/>
      <c r="B425" s="35"/>
      <c r="C425" s="34"/>
      <c r="D425" s="159" t="s">
        <v>120</v>
      </c>
      <c r="E425" s="34"/>
      <c r="F425" s="160" t="s">
        <v>2670</v>
      </c>
      <c r="G425" s="34"/>
      <c r="H425" s="34"/>
      <c r="I425" s="161"/>
      <c r="J425" s="34"/>
      <c r="K425" s="34"/>
      <c r="L425" s="35"/>
      <c r="M425" s="162"/>
      <c r="N425" s="163"/>
      <c r="O425" s="55"/>
      <c r="P425" s="55"/>
      <c r="Q425" s="55"/>
      <c r="R425" s="55"/>
      <c r="S425" s="55"/>
      <c r="T425" s="56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T425" s="19" t="s">
        <v>120</v>
      </c>
      <c r="AU425" s="19" t="s">
        <v>81</v>
      </c>
    </row>
    <row r="426" spans="1:65" s="2" customFormat="1" ht="16.5" customHeight="1">
      <c r="A426" s="34"/>
      <c r="B426" s="145"/>
      <c r="C426" s="146" t="s">
        <v>697</v>
      </c>
      <c r="D426" s="146" t="s">
        <v>184</v>
      </c>
      <c r="E426" s="147" t="s">
        <v>2672</v>
      </c>
      <c r="F426" s="148" t="s">
        <v>2673</v>
      </c>
      <c r="G426" s="149" t="s">
        <v>117</v>
      </c>
      <c r="H426" s="150">
        <v>16</v>
      </c>
      <c r="I426" s="151"/>
      <c r="J426" s="152">
        <f>ROUND(I426*H426,2)</f>
        <v>0</v>
      </c>
      <c r="K426" s="148" t="s">
        <v>188</v>
      </c>
      <c r="L426" s="35"/>
      <c r="M426" s="153" t="s">
        <v>3</v>
      </c>
      <c r="N426" s="154" t="s">
        <v>43</v>
      </c>
      <c r="O426" s="55"/>
      <c r="P426" s="155">
        <f>O426*H426</f>
        <v>0</v>
      </c>
      <c r="Q426" s="155">
        <v>0.00079</v>
      </c>
      <c r="R426" s="155">
        <f>Q426*H426</f>
        <v>0.01264</v>
      </c>
      <c r="S426" s="155">
        <v>0</v>
      </c>
      <c r="T426" s="156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57" t="s">
        <v>189</v>
      </c>
      <c r="AT426" s="157" t="s">
        <v>184</v>
      </c>
      <c r="AU426" s="157" t="s">
        <v>81</v>
      </c>
      <c r="AY426" s="19" t="s">
        <v>182</v>
      </c>
      <c r="BE426" s="158">
        <f>IF(N426="základní",J426,0)</f>
        <v>0</v>
      </c>
      <c r="BF426" s="158">
        <f>IF(N426="snížená",J426,0)</f>
        <v>0</v>
      </c>
      <c r="BG426" s="158">
        <f>IF(N426="zákl. přenesená",J426,0)</f>
        <v>0</v>
      </c>
      <c r="BH426" s="158">
        <f>IF(N426="sníž. přenesená",J426,0)</f>
        <v>0</v>
      </c>
      <c r="BI426" s="158">
        <f>IF(N426="nulová",J426,0)</f>
        <v>0</v>
      </c>
      <c r="BJ426" s="19" t="s">
        <v>79</v>
      </c>
      <c r="BK426" s="158">
        <f>ROUND(I426*H426,2)</f>
        <v>0</v>
      </c>
      <c r="BL426" s="19" t="s">
        <v>189</v>
      </c>
      <c r="BM426" s="157" t="s">
        <v>2674</v>
      </c>
    </row>
    <row r="427" spans="1:47" s="2" customFormat="1" ht="12">
      <c r="A427" s="34"/>
      <c r="B427" s="35"/>
      <c r="C427" s="34"/>
      <c r="D427" s="159" t="s">
        <v>120</v>
      </c>
      <c r="E427" s="34"/>
      <c r="F427" s="160" t="s">
        <v>2673</v>
      </c>
      <c r="G427" s="34"/>
      <c r="H427" s="34"/>
      <c r="I427" s="161"/>
      <c r="J427" s="34"/>
      <c r="K427" s="34"/>
      <c r="L427" s="35"/>
      <c r="M427" s="162"/>
      <c r="N427" s="163"/>
      <c r="O427" s="55"/>
      <c r="P427" s="55"/>
      <c r="Q427" s="55"/>
      <c r="R427" s="55"/>
      <c r="S427" s="55"/>
      <c r="T427" s="56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T427" s="19" t="s">
        <v>120</v>
      </c>
      <c r="AU427" s="19" t="s">
        <v>81</v>
      </c>
    </row>
    <row r="428" spans="2:51" s="13" customFormat="1" ht="12">
      <c r="B428" s="164"/>
      <c r="D428" s="159" t="s">
        <v>191</v>
      </c>
      <c r="E428" s="165" t="s">
        <v>3</v>
      </c>
      <c r="F428" s="166" t="s">
        <v>2459</v>
      </c>
      <c r="H428" s="167">
        <v>16</v>
      </c>
      <c r="I428" s="168"/>
      <c r="L428" s="164"/>
      <c r="M428" s="169"/>
      <c r="N428" s="170"/>
      <c r="O428" s="170"/>
      <c r="P428" s="170"/>
      <c r="Q428" s="170"/>
      <c r="R428" s="170"/>
      <c r="S428" s="170"/>
      <c r="T428" s="171"/>
      <c r="AT428" s="165" t="s">
        <v>191</v>
      </c>
      <c r="AU428" s="165" t="s">
        <v>81</v>
      </c>
      <c r="AV428" s="13" t="s">
        <v>81</v>
      </c>
      <c r="AW428" s="13" t="s">
        <v>33</v>
      </c>
      <c r="AX428" s="13" t="s">
        <v>79</v>
      </c>
      <c r="AY428" s="165" t="s">
        <v>182</v>
      </c>
    </row>
    <row r="429" spans="1:65" s="2" customFormat="1" ht="16.5" customHeight="1">
      <c r="A429" s="34"/>
      <c r="B429" s="145"/>
      <c r="C429" s="180" t="s">
        <v>703</v>
      </c>
      <c r="D429" s="180" t="s">
        <v>232</v>
      </c>
      <c r="E429" s="181" t="s">
        <v>2675</v>
      </c>
      <c r="F429" s="182" t="s">
        <v>2676</v>
      </c>
      <c r="G429" s="183" t="s">
        <v>117</v>
      </c>
      <c r="H429" s="184">
        <v>16</v>
      </c>
      <c r="I429" s="185"/>
      <c r="J429" s="186">
        <f>ROUND(I429*H429,2)</f>
        <v>0</v>
      </c>
      <c r="K429" s="182" t="s">
        <v>188</v>
      </c>
      <c r="L429" s="187"/>
      <c r="M429" s="188" t="s">
        <v>3</v>
      </c>
      <c r="N429" s="189" t="s">
        <v>43</v>
      </c>
      <c r="O429" s="55"/>
      <c r="P429" s="155">
        <f>O429*H429</f>
        <v>0</v>
      </c>
      <c r="Q429" s="155">
        <v>0.09113</v>
      </c>
      <c r="R429" s="155">
        <f>Q429*H429</f>
        <v>1.45808</v>
      </c>
      <c r="S429" s="155">
        <v>0</v>
      </c>
      <c r="T429" s="156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57" t="s">
        <v>223</v>
      </c>
      <c r="AT429" s="157" t="s">
        <v>232</v>
      </c>
      <c r="AU429" s="157" t="s">
        <v>81</v>
      </c>
      <c r="AY429" s="19" t="s">
        <v>182</v>
      </c>
      <c r="BE429" s="158">
        <f>IF(N429="základní",J429,0)</f>
        <v>0</v>
      </c>
      <c r="BF429" s="158">
        <f>IF(N429="snížená",J429,0)</f>
        <v>0</v>
      </c>
      <c r="BG429" s="158">
        <f>IF(N429="zákl. přenesená",J429,0)</f>
        <v>0</v>
      </c>
      <c r="BH429" s="158">
        <f>IF(N429="sníž. přenesená",J429,0)</f>
        <v>0</v>
      </c>
      <c r="BI429" s="158">
        <f>IF(N429="nulová",J429,0)</f>
        <v>0</v>
      </c>
      <c r="BJ429" s="19" t="s">
        <v>79</v>
      </c>
      <c r="BK429" s="158">
        <f>ROUND(I429*H429,2)</f>
        <v>0</v>
      </c>
      <c r="BL429" s="19" t="s">
        <v>189</v>
      </c>
      <c r="BM429" s="157" t="s">
        <v>2677</v>
      </c>
    </row>
    <row r="430" spans="1:47" s="2" customFormat="1" ht="12">
      <c r="A430" s="34"/>
      <c r="B430" s="35"/>
      <c r="C430" s="34"/>
      <c r="D430" s="159" t="s">
        <v>120</v>
      </c>
      <c r="E430" s="34"/>
      <c r="F430" s="160" t="s">
        <v>2676</v>
      </c>
      <c r="G430" s="34"/>
      <c r="H430" s="34"/>
      <c r="I430" s="161"/>
      <c r="J430" s="34"/>
      <c r="K430" s="34"/>
      <c r="L430" s="35"/>
      <c r="M430" s="162"/>
      <c r="N430" s="163"/>
      <c r="O430" s="55"/>
      <c r="P430" s="55"/>
      <c r="Q430" s="55"/>
      <c r="R430" s="55"/>
      <c r="S430" s="55"/>
      <c r="T430" s="56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T430" s="19" t="s">
        <v>120</v>
      </c>
      <c r="AU430" s="19" t="s">
        <v>81</v>
      </c>
    </row>
    <row r="431" spans="1:47" s="2" customFormat="1" ht="19.2">
      <c r="A431" s="34"/>
      <c r="B431" s="35"/>
      <c r="C431" s="34"/>
      <c r="D431" s="159" t="s">
        <v>652</v>
      </c>
      <c r="E431" s="34"/>
      <c r="F431" s="197" t="s">
        <v>2137</v>
      </c>
      <c r="G431" s="34"/>
      <c r="H431" s="34"/>
      <c r="I431" s="161"/>
      <c r="J431" s="34"/>
      <c r="K431" s="34"/>
      <c r="L431" s="35"/>
      <c r="M431" s="162"/>
      <c r="N431" s="163"/>
      <c r="O431" s="55"/>
      <c r="P431" s="55"/>
      <c r="Q431" s="55"/>
      <c r="R431" s="55"/>
      <c r="S431" s="55"/>
      <c r="T431" s="56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T431" s="19" t="s">
        <v>652</v>
      </c>
      <c r="AU431" s="19" t="s">
        <v>81</v>
      </c>
    </row>
    <row r="432" spans="2:51" s="13" customFormat="1" ht="12">
      <c r="B432" s="164"/>
      <c r="D432" s="159" t="s">
        <v>191</v>
      </c>
      <c r="E432" s="165" t="s">
        <v>3</v>
      </c>
      <c r="F432" s="166" t="s">
        <v>2459</v>
      </c>
      <c r="H432" s="167">
        <v>16</v>
      </c>
      <c r="I432" s="168"/>
      <c r="L432" s="164"/>
      <c r="M432" s="169"/>
      <c r="N432" s="170"/>
      <c r="O432" s="170"/>
      <c r="P432" s="170"/>
      <c r="Q432" s="170"/>
      <c r="R432" s="170"/>
      <c r="S432" s="170"/>
      <c r="T432" s="171"/>
      <c r="AT432" s="165" t="s">
        <v>191</v>
      </c>
      <c r="AU432" s="165" t="s">
        <v>81</v>
      </c>
      <c r="AV432" s="13" t="s">
        <v>81</v>
      </c>
      <c r="AW432" s="13" t="s">
        <v>33</v>
      </c>
      <c r="AX432" s="13" t="s">
        <v>79</v>
      </c>
      <c r="AY432" s="165" t="s">
        <v>182</v>
      </c>
    </row>
    <row r="433" spans="2:63" s="12" customFormat="1" ht="22.95" customHeight="1">
      <c r="B433" s="132"/>
      <c r="D433" s="133" t="s">
        <v>71</v>
      </c>
      <c r="E433" s="143" t="s">
        <v>227</v>
      </c>
      <c r="F433" s="143" t="s">
        <v>1562</v>
      </c>
      <c r="I433" s="135"/>
      <c r="J433" s="144">
        <f>BK433</f>
        <v>0</v>
      </c>
      <c r="L433" s="132"/>
      <c r="M433" s="137"/>
      <c r="N433" s="138"/>
      <c r="O433" s="138"/>
      <c r="P433" s="139">
        <f>SUM(P434:P454)</f>
        <v>0</v>
      </c>
      <c r="Q433" s="138"/>
      <c r="R433" s="139">
        <f>SUM(R434:R454)</f>
        <v>0.72784</v>
      </c>
      <c r="S433" s="138"/>
      <c r="T433" s="140">
        <f>SUM(T434:T454)</f>
        <v>0</v>
      </c>
      <c r="AR433" s="133" t="s">
        <v>79</v>
      </c>
      <c r="AT433" s="141" t="s">
        <v>71</v>
      </c>
      <c r="AU433" s="141" t="s">
        <v>79</v>
      </c>
      <c r="AY433" s="133" t="s">
        <v>182</v>
      </c>
      <c r="BK433" s="142">
        <f>SUM(BK434:BK454)</f>
        <v>0</v>
      </c>
    </row>
    <row r="434" spans="1:65" s="2" customFormat="1" ht="22.8">
      <c r="A434" s="34"/>
      <c r="B434" s="145"/>
      <c r="C434" s="146" t="s">
        <v>709</v>
      </c>
      <c r="D434" s="146" t="s">
        <v>184</v>
      </c>
      <c r="E434" s="147" t="s">
        <v>2264</v>
      </c>
      <c r="F434" s="148" t="s">
        <v>2265</v>
      </c>
      <c r="G434" s="149" t="s">
        <v>117</v>
      </c>
      <c r="H434" s="150">
        <v>4549</v>
      </c>
      <c r="I434" s="151"/>
      <c r="J434" s="152">
        <f>ROUND(I434*H434,2)</f>
        <v>0</v>
      </c>
      <c r="K434" s="148" t="s">
        <v>188</v>
      </c>
      <c r="L434" s="35"/>
      <c r="M434" s="153" t="s">
        <v>3</v>
      </c>
      <c r="N434" s="154" t="s">
        <v>43</v>
      </c>
      <c r="O434" s="55"/>
      <c r="P434" s="155">
        <f>O434*H434</f>
        <v>0</v>
      </c>
      <c r="Q434" s="155">
        <v>0.00016</v>
      </c>
      <c r="R434" s="155">
        <f>Q434*H434</f>
        <v>0.72784</v>
      </c>
      <c r="S434" s="155">
        <v>0</v>
      </c>
      <c r="T434" s="156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57" t="s">
        <v>189</v>
      </c>
      <c r="AT434" s="157" t="s">
        <v>184</v>
      </c>
      <c r="AU434" s="157" t="s">
        <v>81</v>
      </c>
      <c r="AY434" s="19" t="s">
        <v>182</v>
      </c>
      <c r="BE434" s="158">
        <f>IF(N434="základní",J434,0)</f>
        <v>0</v>
      </c>
      <c r="BF434" s="158">
        <f>IF(N434="snížená",J434,0)</f>
        <v>0</v>
      </c>
      <c r="BG434" s="158">
        <f>IF(N434="zákl. přenesená",J434,0)</f>
        <v>0</v>
      </c>
      <c r="BH434" s="158">
        <f>IF(N434="sníž. přenesená",J434,0)</f>
        <v>0</v>
      </c>
      <c r="BI434" s="158">
        <f>IF(N434="nulová",J434,0)</f>
        <v>0</v>
      </c>
      <c r="BJ434" s="19" t="s">
        <v>79</v>
      </c>
      <c r="BK434" s="158">
        <f>ROUND(I434*H434,2)</f>
        <v>0</v>
      </c>
      <c r="BL434" s="19" t="s">
        <v>189</v>
      </c>
      <c r="BM434" s="157" t="s">
        <v>2678</v>
      </c>
    </row>
    <row r="435" spans="1:47" s="2" customFormat="1" ht="19.2">
      <c r="A435" s="34"/>
      <c r="B435" s="35"/>
      <c r="C435" s="34"/>
      <c r="D435" s="159" t="s">
        <v>120</v>
      </c>
      <c r="E435" s="34"/>
      <c r="F435" s="160" t="s">
        <v>2265</v>
      </c>
      <c r="G435" s="34"/>
      <c r="H435" s="34"/>
      <c r="I435" s="161"/>
      <c r="J435" s="34"/>
      <c r="K435" s="34"/>
      <c r="L435" s="35"/>
      <c r="M435" s="162"/>
      <c r="N435" s="163"/>
      <c r="O435" s="55"/>
      <c r="P435" s="55"/>
      <c r="Q435" s="55"/>
      <c r="R435" s="55"/>
      <c r="S435" s="55"/>
      <c r="T435" s="56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T435" s="19" t="s">
        <v>120</v>
      </c>
      <c r="AU435" s="19" t="s">
        <v>81</v>
      </c>
    </row>
    <row r="436" spans="2:51" s="13" customFormat="1" ht="12">
      <c r="B436" s="164"/>
      <c r="D436" s="159" t="s">
        <v>191</v>
      </c>
      <c r="E436" s="165" t="s">
        <v>3</v>
      </c>
      <c r="F436" s="166" t="s">
        <v>2267</v>
      </c>
      <c r="H436" s="167">
        <v>3185</v>
      </c>
      <c r="I436" s="168"/>
      <c r="L436" s="164"/>
      <c r="M436" s="169"/>
      <c r="N436" s="170"/>
      <c r="O436" s="170"/>
      <c r="P436" s="170"/>
      <c r="Q436" s="170"/>
      <c r="R436" s="170"/>
      <c r="S436" s="170"/>
      <c r="T436" s="171"/>
      <c r="AT436" s="165" t="s">
        <v>191</v>
      </c>
      <c r="AU436" s="165" t="s">
        <v>81</v>
      </c>
      <c r="AV436" s="13" t="s">
        <v>81</v>
      </c>
      <c r="AW436" s="13" t="s">
        <v>33</v>
      </c>
      <c r="AX436" s="13" t="s">
        <v>72</v>
      </c>
      <c r="AY436" s="165" t="s">
        <v>182</v>
      </c>
    </row>
    <row r="437" spans="2:51" s="13" customFormat="1" ht="12">
      <c r="B437" s="164"/>
      <c r="D437" s="159" t="s">
        <v>191</v>
      </c>
      <c r="E437" s="165" t="s">
        <v>3</v>
      </c>
      <c r="F437" s="166" t="s">
        <v>2268</v>
      </c>
      <c r="H437" s="167">
        <v>1364</v>
      </c>
      <c r="I437" s="168"/>
      <c r="L437" s="164"/>
      <c r="M437" s="169"/>
      <c r="N437" s="170"/>
      <c r="O437" s="170"/>
      <c r="P437" s="170"/>
      <c r="Q437" s="170"/>
      <c r="R437" s="170"/>
      <c r="S437" s="170"/>
      <c r="T437" s="171"/>
      <c r="AT437" s="165" t="s">
        <v>191</v>
      </c>
      <c r="AU437" s="165" t="s">
        <v>81</v>
      </c>
      <c r="AV437" s="13" t="s">
        <v>81</v>
      </c>
      <c r="AW437" s="13" t="s">
        <v>33</v>
      </c>
      <c r="AX437" s="13" t="s">
        <v>72</v>
      </c>
      <c r="AY437" s="165" t="s">
        <v>182</v>
      </c>
    </row>
    <row r="438" spans="2:51" s="14" customFormat="1" ht="12">
      <c r="B438" s="172"/>
      <c r="D438" s="159" t="s">
        <v>191</v>
      </c>
      <c r="E438" s="173" t="s">
        <v>3</v>
      </c>
      <c r="F438" s="174" t="s">
        <v>211</v>
      </c>
      <c r="H438" s="175">
        <v>4549</v>
      </c>
      <c r="I438" s="176"/>
      <c r="L438" s="172"/>
      <c r="M438" s="177"/>
      <c r="N438" s="178"/>
      <c r="O438" s="178"/>
      <c r="P438" s="178"/>
      <c r="Q438" s="178"/>
      <c r="R438" s="178"/>
      <c r="S438" s="178"/>
      <c r="T438" s="179"/>
      <c r="AT438" s="173" t="s">
        <v>191</v>
      </c>
      <c r="AU438" s="173" t="s">
        <v>81</v>
      </c>
      <c r="AV438" s="14" t="s">
        <v>189</v>
      </c>
      <c r="AW438" s="14" t="s">
        <v>33</v>
      </c>
      <c r="AX438" s="14" t="s">
        <v>79</v>
      </c>
      <c r="AY438" s="173" t="s">
        <v>182</v>
      </c>
    </row>
    <row r="439" spans="1:65" s="2" customFormat="1" ht="22.8">
      <c r="A439" s="34"/>
      <c r="B439" s="145"/>
      <c r="C439" s="146" t="s">
        <v>714</v>
      </c>
      <c r="D439" s="146" t="s">
        <v>184</v>
      </c>
      <c r="E439" s="147" t="s">
        <v>2269</v>
      </c>
      <c r="F439" s="148" t="s">
        <v>2270</v>
      </c>
      <c r="G439" s="149" t="s">
        <v>117</v>
      </c>
      <c r="H439" s="150">
        <v>1364</v>
      </c>
      <c r="I439" s="151"/>
      <c r="J439" s="152">
        <f>ROUND(I439*H439,2)</f>
        <v>0</v>
      </c>
      <c r="K439" s="148" t="s">
        <v>188</v>
      </c>
      <c r="L439" s="35"/>
      <c r="M439" s="153" t="s">
        <v>3</v>
      </c>
      <c r="N439" s="154" t="s">
        <v>43</v>
      </c>
      <c r="O439" s="55"/>
      <c r="P439" s="155">
        <f>O439*H439</f>
        <v>0</v>
      </c>
      <c r="Q439" s="155">
        <v>0</v>
      </c>
      <c r="R439" s="155">
        <f>Q439*H439</f>
        <v>0</v>
      </c>
      <c r="S439" s="155">
        <v>0</v>
      </c>
      <c r="T439" s="156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57" t="s">
        <v>189</v>
      </c>
      <c r="AT439" s="157" t="s">
        <v>184</v>
      </c>
      <c r="AU439" s="157" t="s">
        <v>81</v>
      </c>
      <c r="AY439" s="19" t="s">
        <v>182</v>
      </c>
      <c r="BE439" s="158">
        <f>IF(N439="základní",J439,0)</f>
        <v>0</v>
      </c>
      <c r="BF439" s="158">
        <f>IF(N439="snížená",J439,0)</f>
        <v>0</v>
      </c>
      <c r="BG439" s="158">
        <f>IF(N439="zákl. přenesená",J439,0)</f>
        <v>0</v>
      </c>
      <c r="BH439" s="158">
        <f>IF(N439="sníž. přenesená",J439,0)</f>
        <v>0</v>
      </c>
      <c r="BI439" s="158">
        <f>IF(N439="nulová",J439,0)</f>
        <v>0</v>
      </c>
      <c r="BJ439" s="19" t="s">
        <v>79</v>
      </c>
      <c r="BK439" s="158">
        <f>ROUND(I439*H439,2)</f>
        <v>0</v>
      </c>
      <c r="BL439" s="19" t="s">
        <v>189</v>
      </c>
      <c r="BM439" s="157" t="s">
        <v>2679</v>
      </c>
    </row>
    <row r="440" spans="1:47" s="2" customFormat="1" ht="12">
      <c r="A440" s="34"/>
      <c r="B440" s="35"/>
      <c r="C440" s="34"/>
      <c r="D440" s="159" t="s">
        <v>120</v>
      </c>
      <c r="E440" s="34"/>
      <c r="F440" s="160" t="s">
        <v>2270</v>
      </c>
      <c r="G440" s="34"/>
      <c r="H440" s="34"/>
      <c r="I440" s="161"/>
      <c r="J440" s="34"/>
      <c r="K440" s="34"/>
      <c r="L440" s="35"/>
      <c r="M440" s="162"/>
      <c r="N440" s="163"/>
      <c r="O440" s="55"/>
      <c r="P440" s="55"/>
      <c r="Q440" s="55"/>
      <c r="R440" s="55"/>
      <c r="S440" s="55"/>
      <c r="T440" s="56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T440" s="19" t="s">
        <v>120</v>
      </c>
      <c r="AU440" s="19" t="s">
        <v>81</v>
      </c>
    </row>
    <row r="441" spans="1:65" s="2" customFormat="1" ht="22.8">
      <c r="A441" s="34"/>
      <c r="B441" s="145"/>
      <c r="C441" s="146" t="s">
        <v>719</v>
      </c>
      <c r="D441" s="146" t="s">
        <v>184</v>
      </c>
      <c r="E441" s="147" t="s">
        <v>2272</v>
      </c>
      <c r="F441" s="148" t="s">
        <v>2273</v>
      </c>
      <c r="G441" s="149" t="s">
        <v>117</v>
      </c>
      <c r="H441" s="150">
        <v>4549</v>
      </c>
      <c r="I441" s="151"/>
      <c r="J441" s="152">
        <f>ROUND(I441*H441,2)</f>
        <v>0</v>
      </c>
      <c r="K441" s="148" t="s">
        <v>188</v>
      </c>
      <c r="L441" s="35"/>
      <c r="M441" s="153" t="s">
        <v>3</v>
      </c>
      <c r="N441" s="154" t="s">
        <v>43</v>
      </c>
      <c r="O441" s="55"/>
      <c r="P441" s="155">
        <f>O441*H441</f>
        <v>0</v>
      </c>
      <c r="Q441" s="155">
        <v>0</v>
      </c>
      <c r="R441" s="155">
        <f>Q441*H441</f>
        <v>0</v>
      </c>
      <c r="S441" s="155">
        <v>0</v>
      </c>
      <c r="T441" s="156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57" t="s">
        <v>189</v>
      </c>
      <c r="AT441" s="157" t="s">
        <v>184</v>
      </c>
      <c r="AU441" s="157" t="s">
        <v>81</v>
      </c>
      <c r="AY441" s="19" t="s">
        <v>182</v>
      </c>
      <c r="BE441" s="158">
        <f>IF(N441="základní",J441,0)</f>
        <v>0</v>
      </c>
      <c r="BF441" s="158">
        <f>IF(N441="snížená",J441,0)</f>
        <v>0</v>
      </c>
      <c r="BG441" s="158">
        <f>IF(N441="zákl. přenesená",J441,0)</f>
        <v>0</v>
      </c>
      <c r="BH441" s="158">
        <f>IF(N441="sníž. přenesená",J441,0)</f>
        <v>0</v>
      </c>
      <c r="BI441" s="158">
        <f>IF(N441="nulová",J441,0)</f>
        <v>0</v>
      </c>
      <c r="BJ441" s="19" t="s">
        <v>79</v>
      </c>
      <c r="BK441" s="158">
        <f>ROUND(I441*H441,2)</f>
        <v>0</v>
      </c>
      <c r="BL441" s="19" t="s">
        <v>189</v>
      </c>
      <c r="BM441" s="157" t="s">
        <v>2680</v>
      </c>
    </row>
    <row r="442" spans="1:47" s="2" customFormat="1" ht="19.2">
      <c r="A442" s="34"/>
      <c r="B442" s="35"/>
      <c r="C442" s="34"/>
      <c r="D442" s="159" t="s">
        <v>120</v>
      </c>
      <c r="E442" s="34"/>
      <c r="F442" s="160" t="s">
        <v>2273</v>
      </c>
      <c r="G442" s="34"/>
      <c r="H442" s="34"/>
      <c r="I442" s="161"/>
      <c r="J442" s="34"/>
      <c r="K442" s="34"/>
      <c r="L442" s="35"/>
      <c r="M442" s="162"/>
      <c r="N442" s="163"/>
      <c r="O442" s="55"/>
      <c r="P442" s="55"/>
      <c r="Q442" s="55"/>
      <c r="R442" s="55"/>
      <c r="S442" s="55"/>
      <c r="T442" s="56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T442" s="19" t="s">
        <v>120</v>
      </c>
      <c r="AU442" s="19" t="s">
        <v>81</v>
      </c>
    </row>
    <row r="443" spans="1:65" s="2" customFormat="1" ht="16.5" customHeight="1">
      <c r="A443" s="34"/>
      <c r="B443" s="145"/>
      <c r="C443" s="146" t="s">
        <v>725</v>
      </c>
      <c r="D443" s="146" t="s">
        <v>184</v>
      </c>
      <c r="E443" s="147" t="s">
        <v>2275</v>
      </c>
      <c r="F443" s="148" t="s">
        <v>2276</v>
      </c>
      <c r="G443" s="149" t="s">
        <v>117</v>
      </c>
      <c r="H443" s="150">
        <v>1364</v>
      </c>
      <c r="I443" s="151"/>
      <c r="J443" s="152">
        <f>ROUND(I443*H443,2)</f>
        <v>0</v>
      </c>
      <c r="K443" s="148" t="s">
        <v>188</v>
      </c>
      <c r="L443" s="35"/>
      <c r="M443" s="153" t="s">
        <v>3</v>
      </c>
      <c r="N443" s="154" t="s">
        <v>43</v>
      </c>
      <c r="O443" s="55"/>
      <c r="P443" s="155">
        <f>O443*H443</f>
        <v>0</v>
      </c>
      <c r="Q443" s="155">
        <v>0</v>
      </c>
      <c r="R443" s="155">
        <f>Q443*H443</f>
        <v>0</v>
      </c>
      <c r="S443" s="155">
        <v>0</v>
      </c>
      <c r="T443" s="156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57" t="s">
        <v>189</v>
      </c>
      <c r="AT443" s="157" t="s">
        <v>184</v>
      </c>
      <c r="AU443" s="157" t="s">
        <v>81</v>
      </c>
      <c r="AY443" s="19" t="s">
        <v>182</v>
      </c>
      <c r="BE443" s="158">
        <f>IF(N443="základní",J443,0)</f>
        <v>0</v>
      </c>
      <c r="BF443" s="158">
        <f>IF(N443="snížená",J443,0)</f>
        <v>0</v>
      </c>
      <c r="BG443" s="158">
        <f>IF(N443="zákl. přenesená",J443,0)</f>
        <v>0</v>
      </c>
      <c r="BH443" s="158">
        <f>IF(N443="sníž. přenesená",J443,0)</f>
        <v>0</v>
      </c>
      <c r="BI443" s="158">
        <f>IF(N443="nulová",J443,0)</f>
        <v>0</v>
      </c>
      <c r="BJ443" s="19" t="s">
        <v>79</v>
      </c>
      <c r="BK443" s="158">
        <f>ROUND(I443*H443,2)</f>
        <v>0</v>
      </c>
      <c r="BL443" s="19" t="s">
        <v>189</v>
      </c>
      <c r="BM443" s="157" t="s">
        <v>2681</v>
      </c>
    </row>
    <row r="444" spans="1:47" s="2" customFormat="1" ht="12">
      <c r="A444" s="34"/>
      <c r="B444" s="35"/>
      <c r="C444" s="34"/>
      <c r="D444" s="159" t="s">
        <v>120</v>
      </c>
      <c r="E444" s="34"/>
      <c r="F444" s="160" t="s">
        <v>2276</v>
      </c>
      <c r="G444" s="34"/>
      <c r="H444" s="34"/>
      <c r="I444" s="161"/>
      <c r="J444" s="34"/>
      <c r="K444" s="34"/>
      <c r="L444" s="35"/>
      <c r="M444" s="162"/>
      <c r="N444" s="163"/>
      <c r="O444" s="55"/>
      <c r="P444" s="55"/>
      <c r="Q444" s="55"/>
      <c r="R444" s="55"/>
      <c r="S444" s="55"/>
      <c r="T444" s="56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9" t="s">
        <v>120</v>
      </c>
      <c r="AU444" s="19" t="s">
        <v>81</v>
      </c>
    </row>
    <row r="445" spans="2:51" s="13" customFormat="1" ht="12">
      <c r="B445" s="164"/>
      <c r="D445" s="159" t="s">
        <v>191</v>
      </c>
      <c r="E445" s="165" t="s">
        <v>3</v>
      </c>
      <c r="F445" s="166" t="s">
        <v>2268</v>
      </c>
      <c r="H445" s="167">
        <v>1364</v>
      </c>
      <c r="I445" s="168"/>
      <c r="L445" s="164"/>
      <c r="M445" s="169"/>
      <c r="N445" s="170"/>
      <c r="O445" s="170"/>
      <c r="P445" s="170"/>
      <c r="Q445" s="170"/>
      <c r="R445" s="170"/>
      <c r="S445" s="170"/>
      <c r="T445" s="171"/>
      <c r="AT445" s="165" t="s">
        <v>191</v>
      </c>
      <c r="AU445" s="165" t="s">
        <v>81</v>
      </c>
      <c r="AV445" s="13" t="s">
        <v>81</v>
      </c>
      <c r="AW445" s="13" t="s">
        <v>33</v>
      </c>
      <c r="AX445" s="13" t="s">
        <v>79</v>
      </c>
      <c r="AY445" s="165" t="s">
        <v>182</v>
      </c>
    </row>
    <row r="446" spans="1:65" s="2" customFormat="1" ht="16.5" customHeight="1">
      <c r="A446" s="34"/>
      <c r="B446" s="145"/>
      <c r="C446" s="146" t="s">
        <v>729</v>
      </c>
      <c r="D446" s="146" t="s">
        <v>184</v>
      </c>
      <c r="E446" s="147" t="s">
        <v>2278</v>
      </c>
      <c r="F446" s="148" t="s">
        <v>2279</v>
      </c>
      <c r="G446" s="149" t="s">
        <v>117</v>
      </c>
      <c r="H446" s="150">
        <v>4549</v>
      </c>
      <c r="I446" s="151"/>
      <c r="J446" s="152">
        <f>ROUND(I446*H446,2)</f>
        <v>0</v>
      </c>
      <c r="K446" s="148" t="s">
        <v>188</v>
      </c>
      <c r="L446" s="35"/>
      <c r="M446" s="153" t="s">
        <v>3</v>
      </c>
      <c r="N446" s="154" t="s">
        <v>43</v>
      </c>
      <c r="O446" s="55"/>
      <c r="P446" s="155">
        <f>O446*H446</f>
        <v>0</v>
      </c>
      <c r="Q446" s="155">
        <v>0</v>
      </c>
      <c r="R446" s="155">
        <f>Q446*H446</f>
        <v>0</v>
      </c>
      <c r="S446" s="155">
        <v>0</v>
      </c>
      <c r="T446" s="156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57" t="s">
        <v>189</v>
      </c>
      <c r="AT446" s="157" t="s">
        <v>184</v>
      </c>
      <c r="AU446" s="157" t="s">
        <v>81</v>
      </c>
      <c r="AY446" s="19" t="s">
        <v>182</v>
      </c>
      <c r="BE446" s="158">
        <f>IF(N446="základní",J446,0)</f>
        <v>0</v>
      </c>
      <c r="BF446" s="158">
        <f>IF(N446="snížená",J446,0)</f>
        <v>0</v>
      </c>
      <c r="BG446" s="158">
        <f>IF(N446="zákl. přenesená",J446,0)</f>
        <v>0</v>
      </c>
      <c r="BH446" s="158">
        <f>IF(N446="sníž. přenesená",J446,0)</f>
        <v>0</v>
      </c>
      <c r="BI446" s="158">
        <f>IF(N446="nulová",J446,0)</f>
        <v>0</v>
      </c>
      <c r="BJ446" s="19" t="s">
        <v>79</v>
      </c>
      <c r="BK446" s="158">
        <f>ROUND(I446*H446,2)</f>
        <v>0</v>
      </c>
      <c r="BL446" s="19" t="s">
        <v>189</v>
      </c>
      <c r="BM446" s="157" t="s">
        <v>2682</v>
      </c>
    </row>
    <row r="447" spans="1:47" s="2" customFormat="1" ht="12">
      <c r="A447" s="34"/>
      <c r="B447" s="35"/>
      <c r="C447" s="34"/>
      <c r="D447" s="159" t="s">
        <v>120</v>
      </c>
      <c r="E447" s="34"/>
      <c r="F447" s="160" t="s">
        <v>2279</v>
      </c>
      <c r="G447" s="34"/>
      <c r="H447" s="34"/>
      <c r="I447" s="161"/>
      <c r="J447" s="34"/>
      <c r="K447" s="34"/>
      <c r="L447" s="35"/>
      <c r="M447" s="162"/>
      <c r="N447" s="163"/>
      <c r="O447" s="55"/>
      <c r="P447" s="55"/>
      <c r="Q447" s="55"/>
      <c r="R447" s="55"/>
      <c r="S447" s="55"/>
      <c r="T447" s="56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T447" s="19" t="s">
        <v>120</v>
      </c>
      <c r="AU447" s="19" t="s">
        <v>81</v>
      </c>
    </row>
    <row r="448" spans="2:51" s="15" customFormat="1" ht="12">
      <c r="B448" s="190"/>
      <c r="D448" s="159" t="s">
        <v>191</v>
      </c>
      <c r="E448" s="191" t="s">
        <v>3</v>
      </c>
      <c r="F448" s="192" t="s">
        <v>1744</v>
      </c>
      <c r="H448" s="191" t="s">
        <v>3</v>
      </c>
      <c r="I448" s="193"/>
      <c r="L448" s="190"/>
      <c r="M448" s="194"/>
      <c r="N448" s="195"/>
      <c r="O448" s="195"/>
      <c r="P448" s="195"/>
      <c r="Q448" s="195"/>
      <c r="R448" s="195"/>
      <c r="S448" s="195"/>
      <c r="T448" s="196"/>
      <c r="AT448" s="191" t="s">
        <v>191</v>
      </c>
      <c r="AU448" s="191" t="s">
        <v>81</v>
      </c>
      <c r="AV448" s="15" t="s">
        <v>79</v>
      </c>
      <c r="AW448" s="15" t="s">
        <v>33</v>
      </c>
      <c r="AX448" s="15" t="s">
        <v>72</v>
      </c>
      <c r="AY448" s="191" t="s">
        <v>182</v>
      </c>
    </row>
    <row r="449" spans="2:51" s="13" customFormat="1" ht="12">
      <c r="B449" s="164"/>
      <c r="D449" s="159" t="s">
        <v>191</v>
      </c>
      <c r="E449" s="165" t="s">
        <v>3</v>
      </c>
      <c r="F449" s="166" t="s">
        <v>2683</v>
      </c>
      <c r="H449" s="167">
        <v>682</v>
      </c>
      <c r="I449" s="168"/>
      <c r="L449" s="164"/>
      <c r="M449" s="169"/>
      <c r="N449" s="170"/>
      <c r="O449" s="170"/>
      <c r="P449" s="170"/>
      <c r="Q449" s="170"/>
      <c r="R449" s="170"/>
      <c r="S449" s="170"/>
      <c r="T449" s="171"/>
      <c r="AT449" s="165" t="s">
        <v>191</v>
      </c>
      <c r="AU449" s="165" t="s">
        <v>81</v>
      </c>
      <c r="AV449" s="13" t="s">
        <v>81</v>
      </c>
      <c r="AW449" s="13" t="s">
        <v>33</v>
      </c>
      <c r="AX449" s="13" t="s">
        <v>72</v>
      </c>
      <c r="AY449" s="165" t="s">
        <v>182</v>
      </c>
    </row>
    <row r="450" spans="2:51" s="16" customFormat="1" ht="12">
      <c r="B450" s="209"/>
      <c r="D450" s="159" t="s">
        <v>191</v>
      </c>
      <c r="E450" s="210" t="s">
        <v>1743</v>
      </c>
      <c r="F450" s="211" t="s">
        <v>2282</v>
      </c>
      <c r="H450" s="212">
        <v>682</v>
      </c>
      <c r="I450" s="213"/>
      <c r="L450" s="209"/>
      <c r="M450" s="214"/>
      <c r="N450" s="215"/>
      <c r="O450" s="215"/>
      <c r="P450" s="215"/>
      <c r="Q450" s="215"/>
      <c r="R450" s="215"/>
      <c r="S450" s="215"/>
      <c r="T450" s="216"/>
      <c r="AT450" s="210" t="s">
        <v>191</v>
      </c>
      <c r="AU450" s="210" t="s">
        <v>81</v>
      </c>
      <c r="AV450" s="16" t="s">
        <v>197</v>
      </c>
      <c r="AW450" s="16" t="s">
        <v>33</v>
      </c>
      <c r="AX450" s="16" t="s">
        <v>72</v>
      </c>
      <c r="AY450" s="210" t="s">
        <v>182</v>
      </c>
    </row>
    <row r="451" spans="2:51" s="15" customFormat="1" ht="12">
      <c r="B451" s="190"/>
      <c r="D451" s="159" t="s">
        <v>191</v>
      </c>
      <c r="E451" s="191" t="s">
        <v>3</v>
      </c>
      <c r="F451" s="192" t="s">
        <v>1742</v>
      </c>
      <c r="H451" s="191" t="s">
        <v>3</v>
      </c>
      <c r="I451" s="193"/>
      <c r="L451" s="190"/>
      <c r="M451" s="194"/>
      <c r="N451" s="195"/>
      <c r="O451" s="195"/>
      <c r="P451" s="195"/>
      <c r="Q451" s="195"/>
      <c r="R451" s="195"/>
      <c r="S451" s="195"/>
      <c r="T451" s="196"/>
      <c r="AT451" s="191" t="s">
        <v>191</v>
      </c>
      <c r="AU451" s="191" t="s">
        <v>81</v>
      </c>
      <c r="AV451" s="15" t="s">
        <v>79</v>
      </c>
      <c r="AW451" s="15" t="s">
        <v>33</v>
      </c>
      <c r="AX451" s="15" t="s">
        <v>72</v>
      </c>
      <c r="AY451" s="191" t="s">
        <v>182</v>
      </c>
    </row>
    <row r="452" spans="2:51" s="13" customFormat="1" ht="12">
      <c r="B452" s="164"/>
      <c r="D452" s="159" t="s">
        <v>191</v>
      </c>
      <c r="E452" s="165" t="s">
        <v>3</v>
      </c>
      <c r="F452" s="166" t="s">
        <v>2684</v>
      </c>
      <c r="H452" s="167">
        <v>1592.5</v>
      </c>
      <c r="I452" s="168"/>
      <c r="L452" s="164"/>
      <c r="M452" s="169"/>
      <c r="N452" s="170"/>
      <c r="O452" s="170"/>
      <c r="P452" s="170"/>
      <c r="Q452" s="170"/>
      <c r="R452" s="170"/>
      <c r="S452" s="170"/>
      <c r="T452" s="171"/>
      <c r="AT452" s="165" t="s">
        <v>191</v>
      </c>
      <c r="AU452" s="165" t="s">
        <v>81</v>
      </c>
      <c r="AV452" s="13" t="s">
        <v>81</v>
      </c>
      <c r="AW452" s="13" t="s">
        <v>33</v>
      </c>
      <c r="AX452" s="13" t="s">
        <v>72</v>
      </c>
      <c r="AY452" s="165" t="s">
        <v>182</v>
      </c>
    </row>
    <row r="453" spans="2:51" s="16" customFormat="1" ht="12">
      <c r="B453" s="209"/>
      <c r="D453" s="159" t="s">
        <v>191</v>
      </c>
      <c r="E453" s="210" t="s">
        <v>1741</v>
      </c>
      <c r="F453" s="211" t="s">
        <v>2282</v>
      </c>
      <c r="H453" s="212">
        <v>1592.5</v>
      </c>
      <c r="I453" s="213"/>
      <c r="L453" s="209"/>
      <c r="M453" s="214"/>
      <c r="N453" s="215"/>
      <c r="O453" s="215"/>
      <c r="P453" s="215"/>
      <c r="Q453" s="215"/>
      <c r="R453" s="215"/>
      <c r="S453" s="215"/>
      <c r="T453" s="216"/>
      <c r="AT453" s="210" t="s">
        <v>191</v>
      </c>
      <c r="AU453" s="210" t="s">
        <v>81</v>
      </c>
      <c r="AV453" s="16" t="s">
        <v>197</v>
      </c>
      <c r="AW453" s="16" t="s">
        <v>33</v>
      </c>
      <c r="AX453" s="16" t="s">
        <v>72</v>
      </c>
      <c r="AY453" s="210" t="s">
        <v>182</v>
      </c>
    </row>
    <row r="454" spans="2:51" s="13" customFormat="1" ht="12">
      <c r="B454" s="164"/>
      <c r="D454" s="159" t="s">
        <v>191</v>
      </c>
      <c r="E454" s="165" t="s">
        <v>3</v>
      </c>
      <c r="F454" s="166" t="s">
        <v>2284</v>
      </c>
      <c r="H454" s="167">
        <v>4549</v>
      </c>
      <c r="I454" s="168"/>
      <c r="L454" s="164"/>
      <c r="M454" s="169"/>
      <c r="N454" s="170"/>
      <c r="O454" s="170"/>
      <c r="P454" s="170"/>
      <c r="Q454" s="170"/>
      <c r="R454" s="170"/>
      <c r="S454" s="170"/>
      <c r="T454" s="171"/>
      <c r="AT454" s="165" t="s">
        <v>191</v>
      </c>
      <c r="AU454" s="165" t="s">
        <v>81</v>
      </c>
      <c r="AV454" s="13" t="s">
        <v>81</v>
      </c>
      <c r="AW454" s="13" t="s">
        <v>33</v>
      </c>
      <c r="AX454" s="13" t="s">
        <v>79</v>
      </c>
      <c r="AY454" s="165" t="s">
        <v>182</v>
      </c>
    </row>
    <row r="455" spans="2:63" s="12" customFormat="1" ht="22.95" customHeight="1">
      <c r="B455" s="132"/>
      <c r="D455" s="133" t="s">
        <v>71</v>
      </c>
      <c r="E455" s="143" t="s">
        <v>2304</v>
      </c>
      <c r="F455" s="143" t="s">
        <v>2305</v>
      </c>
      <c r="I455" s="135"/>
      <c r="J455" s="144">
        <f>BK455</f>
        <v>0</v>
      </c>
      <c r="L455" s="132"/>
      <c r="M455" s="137"/>
      <c r="N455" s="138"/>
      <c r="O455" s="138"/>
      <c r="P455" s="139">
        <f>SUM(P456:P476)</f>
        <v>0</v>
      </c>
      <c r="Q455" s="138"/>
      <c r="R455" s="139">
        <f>SUM(R456:R476)</f>
        <v>0</v>
      </c>
      <c r="S455" s="138"/>
      <c r="T455" s="140">
        <f>SUM(T456:T476)</f>
        <v>0</v>
      </c>
      <c r="AR455" s="133" t="s">
        <v>79</v>
      </c>
      <c r="AT455" s="141" t="s">
        <v>71</v>
      </c>
      <c r="AU455" s="141" t="s">
        <v>79</v>
      </c>
      <c r="AY455" s="133" t="s">
        <v>182</v>
      </c>
      <c r="BK455" s="142">
        <f>SUM(BK456:BK476)</f>
        <v>0</v>
      </c>
    </row>
    <row r="456" spans="1:65" s="2" customFormat="1" ht="22.8">
      <c r="A456" s="34"/>
      <c r="B456" s="145"/>
      <c r="C456" s="146" t="s">
        <v>733</v>
      </c>
      <c r="D456" s="146" t="s">
        <v>184</v>
      </c>
      <c r="E456" s="147" t="s">
        <v>2306</v>
      </c>
      <c r="F456" s="148" t="s">
        <v>2307</v>
      </c>
      <c r="G456" s="149" t="s">
        <v>233</v>
      </c>
      <c r="H456" s="150">
        <v>2447.83</v>
      </c>
      <c r="I456" s="151"/>
      <c r="J456" s="152">
        <f>ROUND(I456*H456,2)</f>
        <v>0</v>
      </c>
      <c r="K456" s="148" t="s">
        <v>188</v>
      </c>
      <c r="L456" s="35"/>
      <c r="M456" s="153" t="s">
        <v>3</v>
      </c>
      <c r="N456" s="154" t="s">
        <v>43</v>
      </c>
      <c r="O456" s="55"/>
      <c r="P456" s="155">
        <f>O456*H456</f>
        <v>0</v>
      </c>
      <c r="Q456" s="155">
        <v>0</v>
      </c>
      <c r="R456" s="155">
        <f>Q456*H456</f>
        <v>0</v>
      </c>
      <c r="S456" s="155">
        <v>0</v>
      </c>
      <c r="T456" s="156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57" t="s">
        <v>189</v>
      </c>
      <c r="AT456" s="157" t="s">
        <v>184</v>
      </c>
      <c r="AU456" s="157" t="s">
        <v>81</v>
      </c>
      <c r="AY456" s="19" t="s">
        <v>182</v>
      </c>
      <c r="BE456" s="158">
        <f>IF(N456="základní",J456,0)</f>
        <v>0</v>
      </c>
      <c r="BF456" s="158">
        <f>IF(N456="snížená",J456,0)</f>
        <v>0</v>
      </c>
      <c r="BG456" s="158">
        <f>IF(N456="zákl. přenesená",J456,0)</f>
        <v>0</v>
      </c>
      <c r="BH456" s="158">
        <f>IF(N456="sníž. přenesená",J456,0)</f>
        <v>0</v>
      </c>
      <c r="BI456" s="158">
        <f>IF(N456="nulová",J456,0)</f>
        <v>0</v>
      </c>
      <c r="BJ456" s="19" t="s">
        <v>79</v>
      </c>
      <c r="BK456" s="158">
        <f>ROUND(I456*H456,2)</f>
        <v>0</v>
      </c>
      <c r="BL456" s="19" t="s">
        <v>189</v>
      </c>
      <c r="BM456" s="157" t="s">
        <v>2685</v>
      </c>
    </row>
    <row r="457" spans="1:47" s="2" customFormat="1" ht="12">
      <c r="A457" s="34"/>
      <c r="B457" s="35"/>
      <c r="C457" s="34"/>
      <c r="D457" s="159" t="s">
        <v>120</v>
      </c>
      <c r="E457" s="34"/>
      <c r="F457" s="160" t="s">
        <v>2307</v>
      </c>
      <c r="G457" s="34"/>
      <c r="H457" s="34"/>
      <c r="I457" s="161"/>
      <c r="J457" s="34"/>
      <c r="K457" s="34"/>
      <c r="L457" s="35"/>
      <c r="M457" s="162"/>
      <c r="N457" s="163"/>
      <c r="O457" s="55"/>
      <c r="P457" s="55"/>
      <c r="Q457" s="55"/>
      <c r="R457" s="55"/>
      <c r="S457" s="55"/>
      <c r="T457" s="56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T457" s="19" t="s">
        <v>120</v>
      </c>
      <c r="AU457" s="19" t="s">
        <v>81</v>
      </c>
    </row>
    <row r="458" spans="2:51" s="13" customFormat="1" ht="12">
      <c r="B458" s="164"/>
      <c r="D458" s="159" t="s">
        <v>191</v>
      </c>
      <c r="E458" s="165" t="s">
        <v>3</v>
      </c>
      <c r="F458" s="166" t="s">
        <v>2686</v>
      </c>
      <c r="H458" s="167">
        <v>2447.83</v>
      </c>
      <c r="I458" s="168"/>
      <c r="L458" s="164"/>
      <c r="M458" s="169"/>
      <c r="N458" s="170"/>
      <c r="O458" s="170"/>
      <c r="P458" s="170"/>
      <c r="Q458" s="170"/>
      <c r="R458" s="170"/>
      <c r="S458" s="170"/>
      <c r="T458" s="171"/>
      <c r="AT458" s="165" t="s">
        <v>191</v>
      </c>
      <c r="AU458" s="165" t="s">
        <v>81</v>
      </c>
      <c r="AV458" s="13" t="s">
        <v>81</v>
      </c>
      <c r="AW458" s="13" t="s">
        <v>33</v>
      </c>
      <c r="AX458" s="13" t="s">
        <v>79</v>
      </c>
      <c r="AY458" s="165" t="s">
        <v>182</v>
      </c>
    </row>
    <row r="459" spans="1:65" s="2" customFormat="1" ht="22.8">
      <c r="A459" s="34"/>
      <c r="B459" s="145"/>
      <c r="C459" s="146" t="s">
        <v>737</v>
      </c>
      <c r="D459" s="146" t="s">
        <v>184</v>
      </c>
      <c r="E459" s="147" t="s">
        <v>2310</v>
      </c>
      <c r="F459" s="148" t="s">
        <v>2311</v>
      </c>
      <c r="G459" s="149" t="s">
        <v>233</v>
      </c>
      <c r="H459" s="150">
        <v>56300.09</v>
      </c>
      <c r="I459" s="151"/>
      <c r="J459" s="152">
        <f>ROUND(I459*H459,2)</f>
        <v>0</v>
      </c>
      <c r="K459" s="148" t="s">
        <v>188</v>
      </c>
      <c r="L459" s="35"/>
      <c r="M459" s="153" t="s">
        <v>3</v>
      </c>
      <c r="N459" s="154" t="s">
        <v>43</v>
      </c>
      <c r="O459" s="55"/>
      <c r="P459" s="155">
        <f>O459*H459</f>
        <v>0</v>
      </c>
      <c r="Q459" s="155">
        <v>0</v>
      </c>
      <c r="R459" s="155">
        <f>Q459*H459</f>
        <v>0</v>
      </c>
      <c r="S459" s="155">
        <v>0</v>
      </c>
      <c r="T459" s="156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57" t="s">
        <v>189</v>
      </c>
      <c r="AT459" s="157" t="s">
        <v>184</v>
      </c>
      <c r="AU459" s="157" t="s">
        <v>81</v>
      </c>
      <c r="AY459" s="19" t="s">
        <v>182</v>
      </c>
      <c r="BE459" s="158">
        <f>IF(N459="základní",J459,0)</f>
        <v>0</v>
      </c>
      <c r="BF459" s="158">
        <f>IF(N459="snížená",J459,0)</f>
        <v>0</v>
      </c>
      <c r="BG459" s="158">
        <f>IF(N459="zákl. přenesená",J459,0)</f>
        <v>0</v>
      </c>
      <c r="BH459" s="158">
        <f>IF(N459="sníž. přenesená",J459,0)</f>
        <v>0</v>
      </c>
      <c r="BI459" s="158">
        <f>IF(N459="nulová",J459,0)</f>
        <v>0</v>
      </c>
      <c r="BJ459" s="19" t="s">
        <v>79</v>
      </c>
      <c r="BK459" s="158">
        <f>ROUND(I459*H459,2)</f>
        <v>0</v>
      </c>
      <c r="BL459" s="19" t="s">
        <v>189</v>
      </c>
      <c r="BM459" s="157" t="s">
        <v>2687</v>
      </c>
    </row>
    <row r="460" spans="1:47" s="2" customFormat="1" ht="19.2">
      <c r="A460" s="34"/>
      <c r="B460" s="35"/>
      <c r="C460" s="34"/>
      <c r="D460" s="159" t="s">
        <v>120</v>
      </c>
      <c r="E460" s="34"/>
      <c r="F460" s="160" t="s">
        <v>2311</v>
      </c>
      <c r="G460" s="34"/>
      <c r="H460" s="34"/>
      <c r="I460" s="161"/>
      <c r="J460" s="34"/>
      <c r="K460" s="34"/>
      <c r="L460" s="35"/>
      <c r="M460" s="162"/>
      <c r="N460" s="163"/>
      <c r="O460" s="55"/>
      <c r="P460" s="55"/>
      <c r="Q460" s="55"/>
      <c r="R460" s="55"/>
      <c r="S460" s="55"/>
      <c r="T460" s="56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9" t="s">
        <v>120</v>
      </c>
      <c r="AU460" s="19" t="s">
        <v>81</v>
      </c>
    </row>
    <row r="461" spans="2:51" s="13" customFormat="1" ht="12">
      <c r="B461" s="164"/>
      <c r="D461" s="159" t="s">
        <v>191</v>
      </c>
      <c r="E461" s="165" t="s">
        <v>3</v>
      </c>
      <c r="F461" s="166" t="s">
        <v>2688</v>
      </c>
      <c r="H461" s="167">
        <v>56300.09</v>
      </c>
      <c r="I461" s="168"/>
      <c r="L461" s="164"/>
      <c r="M461" s="169"/>
      <c r="N461" s="170"/>
      <c r="O461" s="170"/>
      <c r="P461" s="170"/>
      <c r="Q461" s="170"/>
      <c r="R461" s="170"/>
      <c r="S461" s="170"/>
      <c r="T461" s="171"/>
      <c r="AT461" s="165" t="s">
        <v>191</v>
      </c>
      <c r="AU461" s="165" t="s">
        <v>81</v>
      </c>
      <c r="AV461" s="13" t="s">
        <v>81</v>
      </c>
      <c r="AW461" s="13" t="s">
        <v>33</v>
      </c>
      <c r="AX461" s="13" t="s">
        <v>79</v>
      </c>
      <c r="AY461" s="165" t="s">
        <v>182</v>
      </c>
    </row>
    <row r="462" spans="1:65" s="2" customFormat="1" ht="22.8">
      <c r="A462" s="34"/>
      <c r="B462" s="145"/>
      <c r="C462" s="146" t="s">
        <v>743</v>
      </c>
      <c r="D462" s="146" t="s">
        <v>184</v>
      </c>
      <c r="E462" s="147" t="s">
        <v>2314</v>
      </c>
      <c r="F462" s="148" t="s">
        <v>2315</v>
      </c>
      <c r="G462" s="149" t="s">
        <v>233</v>
      </c>
      <c r="H462" s="150">
        <v>921.242</v>
      </c>
      <c r="I462" s="151"/>
      <c r="J462" s="152">
        <f>ROUND(I462*H462,2)</f>
        <v>0</v>
      </c>
      <c r="K462" s="148" t="s">
        <v>188</v>
      </c>
      <c r="L462" s="35"/>
      <c r="M462" s="153" t="s">
        <v>3</v>
      </c>
      <c r="N462" s="154" t="s">
        <v>43</v>
      </c>
      <c r="O462" s="55"/>
      <c r="P462" s="155">
        <f>O462*H462</f>
        <v>0</v>
      </c>
      <c r="Q462" s="155">
        <v>0</v>
      </c>
      <c r="R462" s="155">
        <f>Q462*H462</f>
        <v>0</v>
      </c>
      <c r="S462" s="155">
        <v>0</v>
      </c>
      <c r="T462" s="156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57" t="s">
        <v>189</v>
      </c>
      <c r="AT462" s="157" t="s">
        <v>184</v>
      </c>
      <c r="AU462" s="157" t="s">
        <v>81</v>
      </c>
      <c r="AY462" s="19" t="s">
        <v>182</v>
      </c>
      <c r="BE462" s="158">
        <f>IF(N462="základní",J462,0)</f>
        <v>0</v>
      </c>
      <c r="BF462" s="158">
        <f>IF(N462="snížená",J462,0)</f>
        <v>0</v>
      </c>
      <c r="BG462" s="158">
        <f>IF(N462="zákl. přenesená",J462,0)</f>
        <v>0</v>
      </c>
      <c r="BH462" s="158">
        <f>IF(N462="sníž. přenesená",J462,0)</f>
        <v>0</v>
      </c>
      <c r="BI462" s="158">
        <f>IF(N462="nulová",J462,0)</f>
        <v>0</v>
      </c>
      <c r="BJ462" s="19" t="s">
        <v>79</v>
      </c>
      <c r="BK462" s="158">
        <f>ROUND(I462*H462,2)</f>
        <v>0</v>
      </c>
      <c r="BL462" s="19" t="s">
        <v>189</v>
      </c>
      <c r="BM462" s="157" t="s">
        <v>2689</v>
      </c>
    </row>
    <row r="463" spans="1:47" s="2" customFormat="1" ht="12">
      <c r="A463" s="34"/>
      <c r="B463" s="35"/>
      <c r="C463" s="34"/>
      <c r="D463" s="159" t="s">
        <v>120</v>
      </c>
      <c r="E463" s="34"/>
      <c r="F463" s="160" t="s">
        <v>2315</v>
      </c>
      <c r="G463" s="34"/>
      <c r="H463" s="34"/>
      <c r="I463" s="161"/>
      <c r="J463" s="34"/>
      <c r="K463" s="34"/>
      <c r="L463" s="35"/>
      <c r="M463" s="162"/>
      <c r="N463" s="163"/>
      <c r="O463" s="55"/>
      <c r="P463" s="55"/>
      <c r="Q463" s="55"/>
      <c r="R463" s="55"/>
      <c r="S463" s="55"/>
      <c r="T463" s="56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T463" s="19" t="s">
        <v>120</v>
      </c>
      <c r="AU463" s="19" t="s">
        <v>81</v>
      </c>
    </row>
    <row r="464" spans="2:51" s="13" customFormat="1" ht="12">
      <c r="B464" s="164"/>
      <c r="D464" s="159" t="s">
        <v>191</v>
      </c>
      <c r="E464" s="165" t="s">
        <v>3</v>
      </c>
      <c r="F464" s="166" t="s">
        <v>2690</v>
      </c>
      <c r="H464" s="167">
        <v>921.242</v>
      </c>
      <c r="I464" s="168"/>
      <c r="L464" s="164"/>
      <c r="M464" s="169"/>
      <c r="N464" s="170"/>
      <c r="O464" s="170"/>
      <c r="P464" s="170"/>
      <c r="Q464" s="170"/>
      <c r="R464" s="170"/>
      <c r="S464" s="170"/>
      <c r="T464" s="171"/>
      <c r="AT464" s="165" t="s">
        <v>191</v>
      </c>
      <c r="AU464" s="165" t="s">
        <v>81</v>
      </c>
      <c r="AV464" s="13" t="s">
        <v>81</v>
      </c>
      <c r="AW464" s="13" t="s">
        <v>33</v>
      </c>
      <c r="AX464" s="13" t="s">
        <v>79</v>
      </c>
      <c r="AY464" s="165" t="s">
        <v>182</v>
      </c>
    </row>
    <row r="465" spans="1:65" s="2" customFormat="1" ht="22.8">
      <c r="A465" s="34"/>
      <c r="B465" s="145"/>
      <c r="C465" s="146" t="s">
        <v>747</v>
      </c>
      <c r="D465" s="146" t="s">
        <v>184</v>
      </c>
      <c r="E465" s="147" t="s">
        <v>2318</v>
      </c>
      <c r="F465" s="148" t="s">
        <v>2311</v>
      </c>
      <c r="G465" s="149" t="s">
        <v>233</v>
      </c>
      <c r="H465" s="150">
        <v>21188.566</v>
      </c>
      <c r="I465" s="151"/>
      <c r="J465" s="152">
        <f>ROUND(I465*H465,2)</f>
        <v>0</v>
      </c>
      <c r="K465" s="148" t="s">
        <v>188</v>
      </c>
      <c r="L465" s="35"/>
      <c r="M465" s="153" t="s">
        <v>3</v>
      </c>
      <c r="N465" s="154" t="s">
        <v>43</v>
      </c>
      <c r="O465" s="55"/>
      <c r="P465" s="155">
        <f>O465*H465</f>
        <v>0</v>
      </c>
      <c r="Q465" s="155">
        <v>0</v>
      </c>
      <c r="R465" s="155">
        <f>Q465*H465</f>
        <v>0</v>
      </c>
      <c r="S465" s="155">
        <v>0</v>
      </c>
      <c r="T465" s="156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57" t="s">
        <v>189</v>
      </c>
      <c r="AT465" s="157" t="s">
        <v>184</v>
      </c>
      <c r="AU465" s="157" t="s">
        <v>81</v>
      </c>
      <c r="AY465" s="19" t="s">
        <v>182</v>
      </c>
      <c r="BE465" s="158">
        <f>IF(N465="základní",J465,0)</f>
        <v>0</v>
      </c>
      <c r="BF465" s="158">
        <f>IF(N465="snížená",J465,0)</f>
        <v>0</v>
      </c>
      <c r="BG465" s="158">
        <f>IF(N465="zákl. přenesená",J465,0)</f>
        <v>0</v>
      </c>
      <c r="BH465" s="158">
        <f>IF(N465="sníž. přenesená",J465,0)</f>
        <v>0</v>
      </c>
      <c r="BI465" s="158">
        <f>IF(N465="nulová",J465,0)</f>
        <v>0</v>
      </c>
      <c r="BJ465" s="19" t="s">
        <v>79</v>
      </c>
      <c r="BK465" s="158">
        <f>ROUND(I465*H465,2)</f>
        <v>0</v>
      </c>
      <c r="BL465" s="19" t="s">
        <v>189</v>
      </c>
      <c r="BM465" s="157" t="s">
        <v>2691</v>
      </c>
    </row>
    <row r="466" spans="1:47" s="2" customFormat="1" ht="19.2">
      <c r="A466" s="34"/>
      <c r="B466" s="35"/>
      <c r="C466" s="34"/>
      <c r="D466" s="159" t="s">
        <v>120</v>
      </c>
      <c r="E466" s="34"/>
      <c r="F466" s="160" t="s">
        <v>2311</v>
      </c>
      <c r="G466" s="34"/>
      <c r="H466" s="34"/>
      <c r="I466" s="161"/>
      <c r="J466" s="34"/>
      <c r="K466" s="34"/>
      <c r="L466" s="35"/>
      <c r="M466" s="162"/>
      <c r="N466" s="163"/>
      <c r="O466" s="55"/>
      <c r="P466" s="55"/>
      <c r="Q466" s="55"/>
      <c r="R466" s="55"/>
      <c r="S466" s="55"/>
      <c r="T466" s="56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T466" s="19" t="s">
        <v>120</v>
      </c>
      <c r="AU466" s="19" t="s">
        <v>81</v>
      </c>
    </row>
    <row r="467" spans="2:51" s="13" customFormat="1" ht="12">
      <c r="B467" s="164"/>
      <c r="D467" s="159" t="s">
        <v>191</v>
      </c>
      <c r="E467" s="165" t="s">
        <v>3</v>
      </c>
      <c r="F467" s="166" t="s">
        <v>2692</v>
      </c>
      <c r="H467" s="167">
        <v>21188.566</v>
      </c>
      <c r="I467" s="168"/>
      <c r="L467" s="164"/>
      <c r="M467" s="169"/>
      <c r="N467" s="170"/>
      <c r="O467" s="170"/>
      <c r="P467" s="170"/>
      <c r="Q467" s="170"/>
      <c r="R467" s="170"/>
      <c r="S467" s="170"/>
      <c r="T467" s="171"/>
      <c r="AT467" s="165" t="s">
        <v>191</v>
      </c>
      <c r="AU467" s="165" t="s">
        <v>81</v>
      </c>
      <c r="AV467" s="13" t="s">
        <v>81</v>
      </c>
      <c r="AW467" s="13" t="s">
        <v>33</v>
      </c>
      <c r="AX467" s="13" t="s">
        <v>79</v>
      </c>
      <c r="AY467" s="165" t="s">
        <v>182</v>
      </c>
    </row>
    <row r="468" spans="1:65" s="2" customFormat="1" ht="22.8">
      <c r="A468" s="34"/>
      <c r="B468" s="145"/>
      <c r="C468" s="146" t="s">
        <v>751</v>
      </c>
      <c r="D468" s="146" t="s">
        <v>184</v>
      </c>
      <c r="E468" s="147" t="s">
        <v>2321</v>
      </c>
      <c r="F468" s="148" t="s">
        <v>2322</v>
      </c>
      <c r="G468" s="149" t="s">
        <v>233</v>
      </c>
      <c r="H468" s="150">
        <v>0.663</v>
      </c>
      <c r="I468" s="151"/>
      <c r="J468" s="152">
        <f>ROUND(I468*H468,2)</f>
        <v>0</v>
      </c>
      <c r="K468" s="148" t="s">
        <v>188</v>
      </c>
      <c r="L468" s="35"/>
      <c r="M468" s="153" t="s">
        <v>3</v>
      </c>
      <c r="N468" s="154" t="s">
        <v>43</v>
      </c>
      <c r="O468" s="55"/>
      <c r="P468" s="155">
        <f>O468*H468</f>
        <v>0</v>
      </c>
      <c r="Q468" s="155">
        <v>0</v>
      </c>
      <c r="R468" s="155">
        <f>Q468*H468</f>
        <v>0</v>
      </c>
      <c r="S468" s="155">
        <v>0</v>
      </c>
      <c r="T468" s="156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57" t="s">
        <v>189</v>
      </c>
      <c r="AT468" s="157" t="s">
        <v>184</v>
      </c>
      <c r="AU468" s="157" t="s">
        <v>81</v>
      </c>
      <c r="AY468" s="19" t="s">
        <v>182</v>
      </c>
      <c r="BE468" s="158">
        <f>IF(N468="základní",J468,0)</f>
        <v>0</v>
      </c>
      <c r="BF468" s="158">
        <f>IF(N468="snížená",J468,0)</f>
        <v>0</v>
      </c>
      <c r="BG468" s="158">
        <f>IF(N468="zákl. přenesená",J468,0)</f>
        <v>0</v>
      </c>
      <c r="BH468" s="158">
        <f>IF(N468="sníž. přenesená",J468,0)</f>
        <v>0</v>
      </c>
      <c r="BI468" s="158">
        <f>IF(N468="nulová",J468,0)</f>
        <v>0</v>
      </c>
      <c r="BJ468" s="19" t="s">
        <v>79</v>
      </c>
      <c r="BK468" s="158">
        <f>ROUND(I468*H468,2)</f>
        <v>0</v>
      </c>
      <c r="BL468" s="19" t="s">
        <v>189</v>
      </c>
      <c r="BM468" s="157" t="s">
        <v>2693</v>
      </c>
    </row>
    <row r="469" spans="1:47" s="2" customFormat="1" ht="19.2">
      <c r="A469" s="34"/>
      <c r="B469" s="35"/>
      <c r="C469" s="34"/>
      <c r="D469" s="159" t="s">
        <v>120</v>
      </c>
      <c r="E469" s="34"/>
      <c r="F469" s="160" t="s">
        <v>2322</v>
      </c>
      <c r="G469" s="34"/>
      <c r="H469" s="34"/>
      <c r="I469" s="161"/>
      <c r="J469" s="34"/>
      <c r="K469" s="34"/>
      <c r="L469" s="35"/>
      <c r="M469" s="162"/>
      <c r="N469" s="163"/>
      <c r="O469" s="55"/>
      <c r="P469" s="55"/>
      <c r="Q469" s="55"/>
      <c r="R469" s="55"/>
      <c r="S469" s="55"/>
      <c r="T469" s="56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9" t="s">
        <v>120</v>
      </c>
      <c r="AU469" s="19" t="s">
        <v>81</v>
      </c>
    </row>
    <row r="470" spans="2:51" s="13" customFormat="1" ht="12">
      <c r="B470" s="164"/>
      <c r="D470" s="159" t="s">
        <v>191</v>
      </c>
      <c r="E470" s="165" t="s">
        <v>3</v>
      </c>
      <c r="F470" s="166" t="s">
        <v>2694</v>
      </c>
      <c r="H470" s="167">
        <v>0.663</v>
      </c>
      <c r="I470" s="168"/>
      <c r="L470" s="164"/>
      <c r="M470" s="169"/>
      <c r="N470" s="170"/>
      <c r="O470" s="170"/>
      <c r="P470" s="170"/>
      <c r="Q470" s="170"/>
      <c r="R470" s="170"/>
      <c r="S470" s="170"/>
      <c r="T470" s="171"/>
      <c r="AT470" s="165" t="s">
        <v>191</v>
      </c>
      <c r="AU470" s="165" t="s">
        <v>81</v>
      </c>
      <c r="AV470" s="13" t="s">
        <v>81</v>
      </c>
      <c r="AW470" s="13" t="s">
        <v>33</v>
      </c>
      <c r="AX470" s="13" t="s">
        <v>79</v>
      </c>
      <c r="AY470" s="165" t="s">
        <v>182</v>
      </c>
    </row>
    <row r="471" spans="1:65" s="2" customFormat="1" ht="22.8">
      <c r="A471" s="34"/>
      <c r="B471" s="145"/>
      <c r="C471" s="146" t="s">
        <v>755</v>
      </c>
      <c r="D471" s="146" t="s">
        <v>184</v>
      </c>
      <c r="E471" s="147" t="s">
        <v>2325</v>
      </c>
      <c r="F471" s="148" t="s">
        <v>2326</v>
      </c>
      <c r="G471" s="149" t="s">
        <v>233</v>
      </c>
      <c r="H471" s="150">
        <v>1478.092</v>
      </c>
      <c r="I471" s="151"/>
      <c r="J471" s="152">
        <f>ROUND(I471*H471,2)</f>
        <v>0</v>
      </c>
      <c r="K471" s="148" t="s">
        <v>188</v>
      </c>
      <c r="L471" s="35"/>
      <c r="M471" s="153" t="s">
        <v>3</v>
      </c>
      <c r="N471" s="154" t="s">
        <v>43</v>
      </c>
      <c r="O471" s="55"/>
      <c r="P471" s="155">
        <f>O471*H471</f>
        <v>0</v>
      </c>
      <c r="Q471" s="155">
        <v>0</v>
      </c>
      <c r="R471" s="155">
        <f>Q471*H471</f>
        <v>0</v>
      </c>
      <c r="S471" s="155">
        <v>0</v>
      </c>
      <c r="T471" s="156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157" t="s">
        <v>189</v>
      </c>
      <c r="AT471" s="157" t="s">
        <v>184</v>
      </c>
      <c r="AU471" s="157" t="s">
        <v>81</v>
      </c>
      <c r="AY471" s="19" t="s">
        <v>182</v>
      </c>
      <c r="BE471" s="158">
        <f>IF(N471="základní",J471,0)</f>
        <v>0</v>
      </c>
      <c r="BF471" s="158">
        <f>IF(N471="snížená",J471,0)</f>
        <v>0</v>
      </c>
      <c r="BG471" s="158">
        <f>IF(N471="zákl. přenesená",J471,0)</f>
        <v>0</v>
      </c>
      <c r="BH471" s="158">
        <f>IF(N471="sníž. přenesená",J471,0)</f>
        <v>0</v>
      </c>
      <c r="BI471" s="158">
        <f>IF(N471="nulová",J471,0)</f>
        <v>0</v>
      </c>
      <c r="BJ471" s="19" t="s">
        <v>79</v>
      </c>
      <c r="BK471" s="158">
        <f>ROUND(I471*H471,2)</f>
        <v>0</v>
      </c>
      <c r="BL471" s="19" t="s">
        <v>189</v>
      </c>
      <c r="BM471" s="157" t="s">
        <v>2695</v>
      </c>
    </row>
    <row r="472" spans="1:47" s="2" customFormat="1" ht="19.2">
      <c r="A472" s="34"/>
      <c r="B472" s="35"/>
      <c r="C472" s="34"/>
      <c r="D472" s="159" t="s">
        <v>120</v>
      </c>
      <c r="E472" s="34"/>
      <c r="F472" s="160" t="s">
        <v>2326</v>
      </c>
      <c r="G472" s="34"/>
      <c r="H472" s="34"/>
      <c r="I472" s="161"/>
      <c r="J472" s="34"/>
      <c r="K472" s="34"/>
      <c r="L472" s="35"/>
      <c r="M472" s="162"/>
      <c r="N472" s="163"/>
      <c r="O472" s="55"/>
      <c r="P472" s="55"/>
      <c r="Q472" s="55"/>
      <c r="R472" s="55"/>
      <c r="S472" s="55"/>
      <c r="T472" s="56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T472" s="19" t="s">
        <v>120</v>
      </c>
      <c r="AU472" s="19" t="s">
        <v>81</v>
      </c>
    </row>
    <row r="473" spans="2:51" s="13" customFormat="1" ht="12">
      <c r="B473" s="164"/>
      <c r="D473" s="159" t="s">
        <v>191</v>
      </c>
      <c r="E473" s="165" t="s">
        <v>3</v>
      </c>
      <c r="F473" s="166" t="s">
        <v>2696</v>
      </c>
      <c r="H473" s="167">
        <v>1478.092</v>
      </c>
      <c r="I473" s="168"/>
      <c r="L473" s="164"/>
      <c r="M473" s="169"/>
      <c r="N473" s="170"/>
      <c r="O473" s="170"/>
      <c r="P473" s="170"/>
      <c r="Q473" s="170"/>
      <c r="R473" s="170"/>
      <c r="S473" s="170"/>
      <c r="T473" s="171"/>
      <c r="AT473" s="165" t="s">
        <v>191</v>
      </c>
      <c r="AU473" s="165" t="s">
        <v>81</v>
      </c>
      <c r="AV473" s="13" t="s">
        <v>81</v>
      </c>
      <c r="AW473" s="13" t="s">
        <v>33</v>
      </c>
      <c r="AX473" s="13" t="s">
        <v>79</v>
      </c>
      <c r="AY473" s="165" t="s">
        <v>182</v>
      </c>
    </row>
    <row r="474" spans="1:65" s="2" customFormat="1" ht="22.8">
      <c r="A474" s="34"/>
      <c r="B474" s="145"/>
      <c r="C474" s="146" t="s">
        <v>759</v>
      </c>
      <c r="D474" s="146" t="s">
        <v>184</v>
      </c>
      <c r="E474" s="147" t="s">
        <v>2329</v>
      </c>
      <c r="F474" s="148" t="s">
        <v>1690</v>
      </c>
      <c r="G474" s="149" t="s">
        <v>233</v>
      </c>
      <c r="H474" s="150">
        <v>1890.317</v>
      </c>
      <c r="I474" s="151"/>
      <c r="J474" s="152">
        <f>ROUND(I474*H474,2)</f>
        <v>0</v>
      </c>
      <c r="K474" s="148" t="s">
        <v>188</v>
      </c>
      <c r="L474" s="35"/>
      <c r="M474" s="153" t="s">
        <v>3</v>
      </c>
      <c r="N474" s="154" t="s">
        <v>43</v>
      </c>
      <c r="O474" s="55"/>
      <c r="P474" s="155">
        <f>O474*H474</f>
        <v>0</v>
      </c>
      <c r="Q474" s="155">
        <v>0</v>
      </c>
      <c r="R474" s="155">
        <f>Q474*H474</f>
        <v>0</v>
      </c>
      <c r="S474" s="155">
        <v>0</v>
      </c>
      <c r="T474" s="156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157" t="s">
        <v>189</v>
      </c>
      <c r="AT474" s="157" t="s">
        <v>184</v>
      </c>
      <c r="AU474" s="157" t="s">
        <v>81</v>
      </c>
      <c r="AY474" s="19" t="s">
        <v>182</v>
      </c>
      <c r="BE474" s="158">
        <f>IF(N474="základní",J474,0)</f>
        <v>0</v>
      </c>
      <c r="BF474" s="158">
        <f>IF(N474="snížená",J474,0)</f>
        <v>0</v>
      </c>
      <c r="BG474" s="158">
        <f>IF(N474="zákl. přenesená",J474,0)</f>
        <v>0</v>
      </c>
      <c r="BH474" s="158">
        <f>IF(N474="sníž. přenesená",J474,0)</f>
        <v>0</v>
      </c>
      <c r="BI474" s="158">
        <f>IF(N474="nulová",J474,0)</f>
        <v>0</v>
      </c>
      <c r="BJ474" s="19" t="s">
        <v>79</v>
      </c>
      <c r="BK474" s="158">
        <f>ROUND(I474*H474,2)</f>
        <v>0</v>
      </c>
      <c r="BL474" s="19" t="s">
        <v>189</v>
      </c>
      <c r="BM474" s="157" t="s">
        <v>2697</v>
      </c>
    </row>
    <row r="475" spans="1:47" s="2" customFormat="1" ht="19.2">
      <c r="A475" s="34"/>
      <c r="B475" s="35"/>
      <c r="C475" s="34"/>
      <c r="D475" s="159" t="s">
        <v>120</v>
      </c>
      <c r="E475" s="34"/>
      <c r="F475" s="160" t="s">
        <v>1690</v>
      </c>
      <c r="G475" s="34"/>
      <c r="H475" s="34"/>
      <c r="I475" s="161"/>
      <c r="J475" s="34"/>
      <c r="K475" s="34"/>
      <c r="L475" s="35"/>
      <c r="M475" s="162"/>
      <c r="N475" s="163"/>
      <c r="O475" s="55"/>
      <c r="P475" s="55"/>
      <c r="Q475" s="55"/>
      <c r="R475" s="55"/>
      <c r="S475" s="55"/>
      <c r="T475" s="56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T475" s="19" t="s">
        <v>120</v>
      </c>
      <c r="AU475" s="19" t="s">
        <v>81</v>
      </c>
    </row>
    <row r="476" spans="2:51" s="13" customFormat="1" ht="12">
      <c r="B476" s="164"/>
      <c r="D476" s="159" t="s">
        <v>191</v>
      </c>
      <c r="E476" s="165" t="s">
        <v>3</v>
      </c>
      <c r="F476" s="166" t="s">
        <v>2698</v>
      </c>
      <c r="H476" s="167">
        <v>1890.317</v>
      </c>
      <c r="I476" s="168"/>
      <c r="L476" s="164"/>
      <c r="M476" s="169"/>
      <c r="N476" s="170"/>
      <c r="O476" s="170"/>
      <c r="P476" s="170"/>
      <c r="Q476" s="170"/>
      <c r="R476" s="170"/>
      <c r="S476" s="170"/>
      <c r="T476" s="171"/>
      <c r="AT476" s="165" t="s">
        <v>191</v>
      </c>
      <c r="AU476" s="165" t="s">
        <v>81</v>
      </c>
      <c r="AV476" s="13" t="s">
        <v>81</v>
      </c>
      <c r="AW476" s="13" t="s">
        <v>33</v>
      </c>
      <c r="AX476" s="13" t="s">
        <v>79</v>
      </c>
      <c r="AY476" s="165" t="s">
        <v>182</v>
      </c>
    </row>
    <row r="477" spans="2:63" s="12" customFormat="1" ht="22.95" customHeight="1">
      <c r="B477" s="132"/>
      <c r="D477" s="133" t="s">
        <v>71</v>
      </c>
      <c r="E477" s="143" t="s">
        <v>632</v>
      </c>
      <c r="F477" s="143" t="s">
        <v>633</v>
      </c>
      <c r="I477" s="135"/>
      <c r="J477" s="144">
        <f>BK477</f>
        <v>0</v>
      </c>
      <c r="L477" s="132"/>
      <c r="M477" s="137"/>
      <c r="N477" s="138"/>
      <c r="O477" s="138"/>
      <c r="P477" s="139">
        <f>SUM(P478:P479)</f>
        <v>0</v>
      </c>
      <c r="Q477" s="138"/>
      <c r="R477" s="139">
        <f>SUM(R478:R479)</f>
        <v>0</v>
      </c>
      <c r="S477" s="138"/>
      <c r="T477" s="140">
        <f>SUM(T478:T479)</f>
        <v>0</v>
      </c>
      <c r="AR477" s="133" t="s">
        <v>79</v>
      </c>
      <c r="AT477" s="141" t="s">
        <v>71</v>
      </c>
      <c r="AU477" s="141" t="s">
        <v>79</v>
      </c>
      <c r="AY477" s="133" t="s">
        <v>182</v>
      </c>
      <c r="BK477" s="142">
        <f>SUM(BK478:BK479)</f>
        <v>0</v>
      </c>
    </row>
    <row r="478" spans="1:65" s="2" customFormat="1" ht="22.8">
      <c r="A478" s="34"/>
      <c r="B478" s="145"/>
      <c r="C478" s="146" t="s">
        <v>763</v>
      </c>
      <c r="D478" s="146" t="s">
        <v>184</v>
      </c>
      <c r="E478" s="147" t="s">
        <v>1456</v>
      </c>
      <c r="F478" s="148" t="s">
        <v>1457</v>
      </c>
      <c r="G478" s="149" t="s">
        <v>233</v>
      </c>
      <c r="H478" s="150">
        <v>503.609</v>
      </c>
      <c r="I478" s="151"/>
      <c r="J478" s="152">
        <f>ROUND(I478*H478,2)</f>
        <v>0</v>
      </c>
      <c r="K478" s="148" t="s">
        <v>188</v>
      </c>
      <c r="L478" s="35"/>
      <c r="M478" s="153" t="s">
        <v>3</v>
      </c>
      <c r="N478" s="154" t="s">
        <v>43</v>
      </c>
      <c r="O478" s="55"/>
      <c r="P478" s="155">
        <f>O478*H478</f>
        <v>0</v>
      </c>
      <c r="Q478" s="155">
        <v>0</v>
      </c>
      <c r="R478" s="155">
        <f>Q478*H478</f>
        <v>0</v>
      </c>
      <c r="S478" s="155">
        <v>0</v>
      </c>
      <c r="T478" s="156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57" t="s">
        <v>189</v>
      </c>
      <c r="AT478" s="157" t="s">
        <v>184</v>
      </c>
      <c r="AU478" s="157" t="s">
        <v>81</v>
      </c>
      <c r="AY478" s="19" t="s">
        <v>182</v>
      </c>
      <c r="BE478" s="158">
        <f>IF(N478="základní",J478,0)</f>
        <v>0</v>
      </c>
      <c r="BF478" s="158">
        <f>IF(N478="snížená",J478,0)</f>
        <v>0</v>
      </c>
      <c r="BG478" s="158">
        <f>IF(N478="zákl. přenesená",J478,0)</f>
        <v>0</v>
      </c>
      <c r="BH478" s="158">
        <f>IF(N478="sníž. přenesená",J478,0)</f>
        <v>0</v>
      </c>
      <c r="BI478" s="158">
        <f>IF(N478="nulová",J478,0)</f>
        <v>0</v>
      </c>
      <c r="BJ478" s="19" t="s">
        <v>79</v>
      </c>
      <c r="BK478" s="158">
        <f>ROUND(I478*H478,2)</f>
        <v>0</v>
      </c>
      <c r="BL478" s="19" t="s">
        <v>189</v>
      </c>
      <c r="BM478" s="157" t="s">
        <v>2699</v>
      </c>
    </row>
    <row r="479" spans="1:47" s="2" customFormat="1" ht="19.2">
      <c r="A479" s="34"/>
      <c r="B479" s="35"/>
      <c r="C479" s="34"/>
      <c r="D479" s="159" t="s">
        <v>120</v>
      </c>
      <c r="E479" s="34"/>
      <c r="F479" s="160" t="s">
        <v>1457</v>
      </c>
      <c r="G479" s="34"/>
      <c r="H479" s="34"/>
      <c r="I479" s="161"/>
      <c r="J479" s="34"/>
      <c r="K479" s="34"/>
      <c r="L479" s="35"/>
      <c r="M479" s="162"/>
      <c r="N479" s="163"/>
      <c r="O479" s="55"/>
      <c r="P479" s="55"/>
      <c r="Q479" s="55"/>
      <c r="R479" s="55"/>
      <c r="S479" s="55"/>
      <c r="T479" s="56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T479" s="19" t="s">
        <v>120</v>
      </c>
      <c r="AU479" s="19" t="s">
        <v>81</v>
      </c>
    </row>
    <row r="480" spans="2:63" s="12" customFormat="1" ht="25.95" customHeight="1">
      <c r="B480" s="132"/>
      <c r="D480" s="133" t="s">
        <v>71</v>
      </c>
      <c r="E480" s="134" t="s">
        <v>232</v>
      </c>
      <c r="F480" s="134" t="s">
        <v>2700</v>
      </c>
      <c r="I480" s="135"/>
      <c r="J480" s="136">
        <f>BK480</f>
        <v>0</v>
      </c>
      <c r="L480" s="132"/>
      <c r="M480" s="137"/>
      <c r="N480" s="138"/>
      <c r="O480" s="138"/>
      <c r="P480" s="139">
        <f>P481</f>
        <v>0</v>
      </c>
      <c r="Q480" s="138"/>
      <c r="R480" s="139">
        <f>R481</f>
        <v>0.1664</v>
      </c>
      <c r="S480" s="138"/>
      <c r="T480" s="140">
        <f>T481</f>
        <v>0</v>
      </c>
      <c r="AR480" s="133" t="s">
        <v>197</v>
      </c>
      <c r="AT480" s="141" t="s">
        <v>71</v>
      </c>
      <c r="AU480" s="141" t="s">
        <v>72</v>
      </c>
      <c r="AY480" s="133" t="s">
        <v>182</v>
      </c>
      <c r="BK480" s="142">
        <f>BK481</f>
        <v>0</v>
      </c>
    </row>
    <row r="481" spans="2:63" s="12" customFormat="1" ht="22.95" customHeight="1">
      <c r="B481" s="132"/>
      <c r="D481" s="133" t="s">
        <v>71</v>
      </c>
      <c r="E481" s="143" t="s">
        <v>2701</v>
      </c>
      <c r="F481" s="143" t="s">
        <v>2702</v>
      </c>
      <c r="I481" s="135"/>
      <c r="J481" s="144">
        <f>BK481</f>
        <v>0</v>
      </c>
      <c r="L481" s="132"/>
      <c r="M481" s="137"/>
      <c r="N481" s="138"/>
      <c r="O481" s="138"/>
      <c r="P481" s="139">
        <f>SUM(P482:P487)</f>
        <v>0</v>
      </c>
      <c r="Q481" s="138"/>
      <c r="R481" s="139">
        <f>SUM(R482:R487)</f>
        <v>0.1664</v>
      </c>
      <c r="S481" s="138"/>
      <c r="T481" s="140">
        <f>SUM(T482:T487)</f>
        <v>0</v>
      </c>
      <c r="AR481" s="133" t="s">
        <v>197</v>
      </c>
      <c r="AT481" s="141" t="s">
        <v>71</v>
      </c>
      <c r="AU481" s="141" t="s">
        <v>79</v>
      </c>
      <c r="AY481" s="133" t="s">
        <v>182</v>
      </c>
      <c r="BK481" s="142">
        <f>SUM(BK482:BK487)</f>
        <v>0</v>
      </c>
    </row>
    <row r="482" spans="1:65" s="2" customFormat="1" ht="16.5" customHeight="1">
      <c r="A482" s="34"/>
      <c r="B482" s="145"/>
      <c r="C482" s="146" t="s">
        <v>767</v>
      </c>
      <c r="D482" s="146" t="s">
        <v>184</v>
      </c>
      <c r="E482" s="147" t="s">
        <v>2703</v>
      </c>
      <c r="F482" s="148" t="s">
        <v>2704</v>
      </c>
      <c r="G482" s="149" t="s">
        <v>117</v>
      </c>
      <c r="H482" s="150">
        <v>16</v>
      </c>
      <c r="I482" s="151"/>
      <c r="J482" s="152">
        <f>ROUND(I482*H482,2)</f>
        <v>0</v>
      </c>
      <c r="K482" s="148" t="s">
        <v>188</v>
      </c>
      <c r="L482" s="35"/>
      <c r="M482" s="153" t="s">
        <v>3</v>
      </c>
      <c r="N482" s="154" t="s">
        <v>43</v>
      </c>
      <c r="O482" s="55"/>
      <c r="P482" s="155">
        <f>O482*H482</f>
        <v>0</v>
      </c>
      <c r="Q482" s="155">
        <v>0.00492</v>
      </c>
      <c r="R482" s="155">
        <f>Q482*H482</f>
        <v>0.07872</v>
      </c>
      <c r="S482" s="155">
        <v>0</v>
      </c>
      <c r="T482" s="156">
        <f>S482*H482</f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157" t="s">
        <v>524</v>
      </c>
      <c r="AT482" s="157" t="s">
        <v>184</v>
      </c>
      <c r="AU482" s="157" t="s">
        <v>81</v>
      </c>
      <c r="AY482" s="19" t="s">
        <v>182</v>
      </c>
      <c r="BE482" s="158">
        <f>IF(N482="základní",J482,0)</f>
        <v>0</v>
      </c>
      <c r="BF482" s="158">
        <f>IF(N482="snížená",J482,0)</f>
        <v>0</v>
      </c>
      <c r="BG482" s="158">
        <f>IF(N482="zákl. přenesená",J482,0)</f>
        <v>0</v>
      </c>
      <c r="BH482" s="158">
        <f>IF(N482="sníž. přenesená",J482,0)</f>
        <v>0</v>
      </c>
      <c r="BI482" s="158">
        <f>IF(N482="nulová",J482,0)</f>
        <v>0</v>
      </c>
      <c r="BJ482" s="19" t="s">
        <v>79</v>
      </c>
      <c r="BK482" s="158">
        <f>ROUND(I482*H482,2)</f>
        <v>0</v>
      </c>
      <c r="BL482" s="19" t="s">
        <v>524</v>
      </c>
      <c r="BM482" s="157" t="s">
        <v>2705</v>
      </c>
    </row>
    <row r="483" spans="1:47" s="2" customFormat="1" ht="12">
      <c r="A483" s="34"/>
      <c r="B483" s="35"/>
      <c r="C483" s="34"/>
      <c r="D483" s="159" t="s">
        <v>120</v>
      </c>
      <c r="E483" s="34"/>
      <c r="F483" s="160" t="s">
        <v>2704</v>
      </c>
      <c r="G483" s="34"/>
      <c r="H483" s="34"/>
      <c r="I483" s="161"/>
      <c r="J483" s="34"/>
      <c r="K483" s="34"/>
      <c r="L483" s="35"/>
      <c r="M483" s="162"/>
      <c r="N483" s="163"/>
      <c r="O483" s="55"/>
      <c r="P483" s="55"/>
      <c r="Q483" s="55"/>
      <c r="R483" s="55"/>
      <c r="S483" s="55"/>
      <c r="T483" s="56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T483" s="19" t="s">
        <v>120</v>
      </c>
      <c r="AU483" s="19" t="s">
        <v>81</v>
      </c>
    </row>
    <row r="484" spans="2:51" s="13" customFormat="1" ht="12">
      <c r="B484" s="164"/>
      <c r="D484" s="159" t="s">
        <v>191</v>
      </c>
      <c r="E484" s="165" t="s">
        <v>3</v>
      </c>
      <c r="F484" s="166" t="s">
        <v>2706</v>
      </c>
      <c r="H484" s="167">
        <v>16</v>
      </c>
      <c r="I484" s="168"/>
      <c r="L484" s="164"/>
      <c r="M484" s="169"/>
      <c r="N484" s="170"/>
      <c r="O484" s="170"/>
      <c r="P484" s="170"/>
      <c r="Q484" s="170"/>
      <c r="R484" s="170"/>
      <c r="S484" s="170"/>
      <c r="T484" s="171"/>
      <c r="AT484" s="165" t="s">
        <v>191</v>
      </c>
      <c r="AU484" s="165" t="s">
        <v>81</v>
      </c>
      <c r="AV484" s="13" t="s">
        <v>81</v>
      </c>
      <c r="AW484" s="13" t="s">
        <v>33</v>
      </c>
      <c r="AX484" s="13" t="s">
        <v>79</v>
      </c>
      <c r="AY484" s="165" t="s">
        <v>182</v>
      </c>
    </row>
    <row r="485" spans="1:65" s="2" customFormat="1" ht="16.5" customHeight="1">
      <c r="A485" s="34"/>
      <c r="B485" s="145"/>
      <c r="C485" s="146" t="s">
        <v>772</v>
      </c>
      <c r="D485" s="146" t="s">
        <v>184</v>
      </c>
      <c r="E485" s="147" t="s">
        <v>2707</v>
      </c>
      <c r="F485" s="148" t="s">
        <v>2708</v>
      </c>
      <c r="G485" s="149" t="s">
        <v>117</v>
      </c>
      <c r="H485" s="150">
        <v>16</v>
      </c>
      <c r="I485" s="151"/>
      <c r="J485" s="152">
        <f>ROUND(I485*H485,2)</f>
        <v>0</v>
      </c>
      <c r="K485" s="148" t="s">
        <v>188</v>
      </c>
      <c r="L485" s="35"/>
      <c r="M485" s="153" t="s">
        <v>3</v>
      </c>
      <c r="N485" s="154" t="s">
        <v>43</v>
      </c>
      <c r="O485" s="55"/>
      <c r="P485" s="155">
        <f>O485*H485</f>
        <v>0</v>
      </c>
      <c r="Q485" s="155">
        <v>0.00548</v>
      </c>
      <c r="R485" s="155">
        <f>Q485*H485</f>
        <v>0.08768</v>
      </c>
      <c r="S485" s="155">
        <v>0</v>
      </c>
      <c r="T485" s="156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157" t="s">
        <v>524</v>
      </c>
      <c r="AT485" s="157" t="s">
        <v>184</v>
      </c>
      <c r="AU485" s="157" t="s">
        <v>81</v>
      </c>
      <c r="AY485" s="19" t="s">
        <v>182</v>
      </c>
      <c r="BE485" s="158">
        <f>IF(N485="základní",J485,0)</f>
        <v>0</v>
      </c>
      <c r="BF485" s="158">
        <f>IF(N485="snížená",J485,0)</f>
        <v>0</v>
      </c>
      <c r="BG485" s="158">
        <f>IF(N485="zákl. přenesená",J485,0)</f>
        <v>0</v>
      </c>
      <c r="BH485" s="158">
        <f>IF(N485="sníž. přenesená",J485,0)</f>
        <v>0</v>
      </c>
      <c r="BI485" s="158">
        <f>IF(N485="nulová",J485,0)</f>
        <v>0</v>
      </c>
      <c r="BJ485" s="19" t="s">
        <v>79</v>
      </c>
      <c r="BK485" s="158">
        <f>ROUND(I485*H485,2)</f>
        <v>0</v>
      </c>
      <c r="BL485" s="19" t="s">
        <v>524</v>
      </c>
      <c r="BM485" s="157" t="s">
        <v>2709</v>
      </c>
    </row>
    <row r="486" spans="1:47" s="2" customFormat="1" ht="12">
      <c r="A486" s="34"/>
      <c r="B486" s="35"/>
      <c r="C486" s="34"/>
      <c r="D486" s="159" t="s">
        <v>120</v>
      </c>
      <c r="E486" s="34"/>
      <c r="F486" s="160" t="s">
        <v>2708</v>
      </c>
      <c r="G486" s="34"/>
      <c r="H486" s="34"/>
      <c r="I486" s="161"/>
      <c r="J486" s="34"/>
      <c r="K486" s="34"/>
      <c r="L486" s="35"/>
      <c r="M486" s="162"/>
      <c r="N486" s="163"/>
      <c r="O486" s="55"/>
      <c r="P486" s="55"/>
      <c r="Q486" s="55"/>
      <c r="R486" s="55"/>
      <c r="S486" s="55"/>
      <c r="T486" s="56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T486" s="19" t="s">
        <v>120</v>
      </c>
      <c r="AU486" s="19" t="s">
        <v>81</v>
      </c>
    </row>
    <row r="487" spans="2:51" s="13" customFormat="1" ht="12">
      <c r="B487" s="164"/>
      <c r="D487" s="159" t="s">
        <v>191</v>
      </c>
      <c r="E487" s="165" t="s">
        <v>3</v>
      </c>
      <c r="F487" s="166" t="s">
        <v>2459</v>
      </c>
      <c r="H487" s="167">
        <v>16</v>
      </c>
      <c r="I487" s="168"/>
      <c r="L487" s="164"/>
      <c r="M487" s="206"/>
      <c r="N487" s="207"/>
      <c r="O487" s="207"/>
      <c r="P487" s="207"/>
      <c r="Q487" s="207"/>
      <c r="R487" s="207"/>
      <c r="S487" s="207"/>
      <c r="T487" s="208"/>
      <c r="AT487" s="165" t="s">
        <v>191</v>
      </c>
      <c r="AU487" s="165" t="s">
        <v>81</v>
      </c>
      <c r="AV487" s="13" t="s">
        <v>81</v>
      </c>
      <c r="AW487" s="13" t="s">
        <v>33</v>
      </c>
      <c r="AX487" s="13" t="s">
        <v>79</v>
      </c>
      <c r="AY487" s="165" t="s">
        <v>182</v>
      </c>
    </row>
    <row r="488" spans="1:31" s="2" customFormat="1" ht="6.9" customHeight="1">
      <c r="A488" s="34"/>
      <c r="B488" s="44"/>
      <c r="C488" s="45"/>
      <c r="D488" s="45"/>
      <c r="E488" s="45"/>
      <c r="F488" s="45"/>
      <c r="G488" s="45"/>
      <c r="H488" s="45"/>
      <c r="I488" s="45"/>
      <c r="J488" s="45"/>
      <c r="K488" s="45"/>
      <c r="L488" s="35"/>
      <c r="M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</row>
  </sheetData>
  <autoFilter ref="C95:K487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8"/>
  <sheetViews>
    <sheetView showGridLines="0" workbookViewId="0" topLeftCell="A35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365" t="s">
        <v>6</v>
      </c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9" t="s">
        <v>104</v>
      </c>
      <c r="AZ2" s="95" t="s">
        <v>1762</v>
      </c>
      <c r="BA2" s="95" t="s">
        <v>1763</v>
      </c>
      <c r="BB2" s="95" t="s">
        <v>117</v>
      </c>
      <c r="BC2" s="95" t="s">
        <v>2710</v>
      </c>
      <c r="BD2" s="95" t="s">
        <v>81</v>
      </c>
    </row>
    <row r="3" spans="2:5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  <c r="AZ3" s="95" t="s">
        <v>1765</v>
      </c>
      <c r="BA3" s="95" t="s">
        <v>1766</v>
      </c>
      <c r="BB3" s="95" t="s">
        <v>117</v>
      </c>
      <c r="BC3" s="95" t="s">
        <v>2711</v>
      </c>
      <c r="BD3" s="95" t="s">
        <v>81</v>
      </c>
    </row>
    <row r="4" spans="2:56" s="1" customFormat="1" ht="24.9" customHeight="1">
      <c r="B4" s="22"/>
      <c r="D4" s="23" t="s">
        <v>119</v>
      </c>
      <c r="L4" s="22"/>
      <c r="M4" s="96" t="s">
        <v>11</v>
      </c>
      <c r="AT4" s="19" t="s">
        <v>4</v>
      </c>
      <c r="AZ4" s="95" t="s">
        <v>1281</v>
      </c>
      <c r="BA4" s="95" t="s">
        <v>1776</v>
      </c>
      <c r="BB4" s="95" t="s">
        <v>344</v>
      </c>
      <c r="BC4" s="95" t="s">
        <v>189</v>
      </c>
      <c r="BD4" s="95" t="s">
        <v>81</v>
      </c>
    </row>
    <row r="5" spans="2:56" s="1" customFormat="1" ht="6.9" customHeight="1">
      <c r="B5" s="22"/>
      <c r="L5" s="22"/>
      <c r="AZ5" s="95" t="s">
        <v>1751</v>
      </c>
      <c r="BA5" s="95" t="s">
        <v>1752</v>
      </c>
      <c r="BB5" s="95" t="s">
        <v>122</v>
      </c>
      <c r="BC5" s="95" t="s">
        <v>2712</v>
      </c>
      <c r="BD5" s="95" t="s">
        <v>81</v>
      </c>
    </row>
    <row r="6" spans="2:56" s="1" customFormat="1" ht="12" customHeight="1">
      <c r="B6" s="22"/>
      <c r="D6" s="29" t="s">
        <v>17</v>
      </c>
      <c r="L6" s="22"/>
      <c r="AZ6" s="95" t="s">
        <v>1274</v>
      </c>
      <c r="BA6" s="95" t="s">
        <v>1774</v>
      </c>
      <c r="BB6" s="95" t="s">
        <v>122</v>
      </c>
      <c r="BC6" s="95" t="s">
        <v>2713</v>
      </c>
      <c r="BD6" s="95" t="s">
        <v>81</v>
      </c>
    </row>
    <row r="7" spans="2:56" s="1" customFormat="1" ht="16.5" customHeight="1">
      <c r="B7" s="22"/>
      <c r="E7" s="401" t="str">
        <f>'Rekapitulace stavby'!K6</f>
        <v>Branná, odkanalizování obce - ČOV a kanalizace - etapa 1a</v>
      </c>
      <c r="F7" s="402"/>
      <c r="G7" s="402"/>
      <c r="H7" s="402"/>
      <c r="L7" s="22"/>
      <c r="AZ7" s="95" t="s">
        <v>1271</v>
      </c>
      <c r="BA7" s="95" t="s">
        <v>1754</v>
      </c>
      <c r="BB7" s="95" t="s">
        <v>122</v>
      </c>
      <c r="BC7" s="95" t="s">
        <v>2714</v>
      </c>
      <c r="BD7" s="95" t="s">
        <v>81</v>
      </c>
    </row>
    <row r="8" spans="1:56" s="2" customFormat="1" ht="12" customHeight="1">
      <c r="A8" s="34"/>
      <c r="B8" s="35"/>
      <c r="C8" s="34"/>
      <c r="D8" s="29" t="s">
        <v>132</v>
      </c>
      <c r="E8" s="34"/>
      <c r="F8" s="34"/>
      <c r="G8" s="34"/>
      <c r="H8" s="34"/>
      <c r="I8" s="34"/>
      <c r="J8" s="34"/>
      <c r="K8" s="34"/>
      <c r="L8" s="9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95" t="s">
        <v>49</v>
      </c>
      <c r="BA8" s="95" t="s">
        <v>1749</v>
      </c>
      <c r="BB8" s="95" t="s">
        <v>122</v>
      </c>
      <c r="BC8" s="95" t="s">
        <v>2715</v>
      </c>
      <c r="BD8" s="95" t="s">
        <v>81</v>
      </c>
    </row>
    <row r="9" spans="1:56" s="2" customFormat="1" ht="16.5" customHeight="1">
      <c r="A9" s="34"/>
      <c r="B9" s="35"/>
      <c r="C9" s="34"/>
      <c r="D9" s="34"/>
      <c r="E9" s="393" t="s">
        <v>2716</v>
      </c>
      <c r="F9" s="400"/>
      <c r="G9" s="400"/>
      <c r="H9" s="400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95" t="s">
        <v>2717</v>
      </c>
      <c r="BA9" s="95" t="s">
        <v>2718</v>
      </c>
      <c r="BB9" s="95" t="s">
        <v>122</v>
      </c>
      <c r="BC9" s="95" t="s">
        <v>2719</v>
      </c>
      <c r="BD9" s="95" t="s">
        <v>81</v>
      </c>
    </row>
    <row r="10" spans="1:56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95" t="s">
        <v>2720</v>
      </c>
      <c r="BA10" s="95" t="s">
        <v>2721</v>
      </c>
      <c r="BB10" s="95" t="s">
        <v>117</v>
      </c>
      <c r="BC10" s="95" t="s">
        <v>2722</v>
      </c>
      <c r="BD10" s="95" t="s">
        <v>81</v>
      </c>
    </row>
    <row r="11" spans="1:56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95" t="s">
        <v>2723</v>
      </c>
      <c r="BA11" s="95" t="s">
        <v>1370</v>
      </c>
      <c r="BB11" s="95" t="s">
        <v>122</v>
      </c>
      <c r="BC11" s="95" t="s">
        <v>2724</v>
      </c>
      <c r="BD11" s="95" t="s">
        <v>81</v>
      </c>
    </row>
    <row r="12" spans="1:56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20. 8. 2019</v>
      </c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95" t="s">
        <v>2725</v>
      </c>
      <c r="BA12" s="95" t="s">
        <v>2726</v>
      </c>
      <c r="BB12" s="95" t="s">
        <v>113</v>
      </c>
      <c r="BC12" s="95" t="s">
        <v>2727</v>
      </c>
      <c r="BD12" s="95" t="s">
        <v>81</v>
      </c>
    </row>
    <row r="13" spans="1:56" s="2" customFormat="1" ht="10.95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95" t="s">
        <v>1277</v>
      </c>
      <c r="BA13" s="95" t="s">
        <v>2728</v>
      </c>
      <c r="BB13" s="95" t="s">
        <v>117</v>
      </c>
      <c r="BC13" s="95" t="s">
        <v>2729</v>
      </c>
      <c r="BD13" s="95" t="s">
        <v>81</v>
      </c>
    </row>
    <row r="14" spans="1:56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95" t="s">
        <v>2730</v>
      </c>
      <c r="BA14" s="95" t="s">
        <v>2731</v>
      </c>
      <c r="BB14" s="95" t="s">
        <v>122</v>
      </c>
      <c r="BC14" s="95" t="s">
        <v>2732</v>
      </c>
      <c r="BD14" s="95" t="s">
        <v>81</v>
      </c>
    </row>
    <row r="15" spans="1:56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Z15" s="95" t="s">
        <v>2733</v>
      </c>
      <c r="BA15" s="95" t="s">
        <v>2734</v>
      </c>
      <c r="BB15" s="95" t="s">
        <v>122</v>
      </c>
      <c r="BC15" s="95" t="s">
        <v>2735</v>
      </c>
      <c r="BD15" s="95" t="s">
        <v>81</v>
      </c>
    </row>
    <row r="16" spans="1:56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Z16" s="95" t="s">
        <v>2736</v>
      </c>
      <c r="BA16" s="95" t="s">
        <v>2737</v>
      </c>
      <c r="BB16" s="95" t="s">
        <v>122</v>
      </c>
      <c r="BC16" s="95" t="s">
        <v>2735</v>
      </c>
      <c r="BD16" s="95" t="s">
        <v>81</v>
      </c>
    </row>
    <row r="17" spans="1:56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Z17" s="95" t="s">
        <v>2738</v>
      </c>
      <c r="BA17" s="95" t="s">
        <v>2739</v>
      </c>
      <c r="BB17" s="95" t="s">
        <v>113</v>
      </c>
      <c r="BC17" s="95" t="s">
        <v>2740</v>
      </c>
      <c r="BD17" s="95" t="s">
        <v>81</v>
      </c>
    </row>
    <row r="18" spans="1:31" s="2" customFormat="1" ht="18" customHeight="1">
      <c r="A18" s="34"/>
      <c r="B18" s="35"/>
      <c r="C18" s="34"/>
      <c r="D18" s="34"/>
      <c r="E18" s="403" t="str">
        <f>'Rekapitulace stavby'!E14</f>
        <v>Vyplň údaj</v>
      </c>
      <c r="F18" s="385"/>
      <c r="G18" s="385"/>
      <c r="H18" s="385"/>
      <c r="I18" s="29" t="s">
        <v>28</v>
      </c>
      <c r="J18" s="30" t="str">
        <f>'Rekapitulace stavby'!AN14</f>
        <v>Vyplň údaj</v>
      </c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8"/>
      <c r="B27" s="99"/>
      <c r="C27" s="98"/>
      <c r="D27" s="98"/>
      <c r="E27" s="389" t="s">
        <v>3</v>
      </c>
      <c r="F27" s="389"/>
      <c r="G27" s="389"/>
      <c r="H27" s="389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1" t="s">
        <v>38</v>
      </c>
      <c r="E30" s="34"/>
      <c r="F30" s="34"/>
      <c r="G30" s="34"/>
      <c r="H30" s="34"/>
      <c r="I30" s="34"/>
      <c r="J30" s="68">
        <f>ROUND(J87,2)</f>
        <v>0</v>
      </c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02" t="s">
        <v>42</v>
      </c>
      <c r="E33" s="29" t="s">
        <v>43</v>
      </c>
      <c r="F33" s="103">
        <f>ROUND((SUM(BE87:BE367)),2)</f>
        <v>0</v>
      </c>
      <c r="G33" s="34"/>
      <c r="H33" s="34"/>
      <c r="I33" s="104">
        <v>0.21</v>
      </c>
      <c r="J33" s="103">
        <f>ROUND(((SUM(BE87:BE367))*I33),2)</f>
        <v>0</v>
      </c>
      <c r="K33" s="34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103">
        <f>ROUND((SUM(BF87:BF367)),2)</f>
        <v>0</v>
      </c>
      <c r="G34" s="34"/>
      <c r="H34" s="34"/>
      <c r="I34" s="104">
        <v>0.15</v>
      </c>
      <c r="J34" s="103">
        <f>ROUND(((SUM(BF87:BF367))*I34),2)</f>
        <v>0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103">
        <f>ROUND((SUM(BG87:BG367)),2)</f>
        <v>0</v>
      </c>
      <c r="G35" s="34"/>
      <c r="H35" s="34"/>
      <c r="I35" s="104">
        <v>0.21</v>
      </c>
      <c r="J35" s="103">
        <f>0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103">
        <f>ROUND((SUM(BH87:BH367)),2)</f>
        <v>0</v>
      </c>
      <c r="G36" s="34"/>
      <c r="H36" s="34"/>
      <c r="I36" s="104">
        <v>0.15</v>
      </c>
      <c r="J36" s="103">
        <f>0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103">
        <f>ROUND((SUM(BI87:BI367)),2)</f>
        <v>0</v>
      </c>
      <c r="G37" s="34"/>
      <c r="H37" s="34"/>
      <c r="I37" s="104">
        <v>0</v>
      </c>
      <c r="J37" s="103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5"/>
      <c r="D39" s="106" t="s">
        <v>48</v>
      </c>
      <c r="E39" s="57"/>
      <c r="F39" s="57"/>
      <c r="G39" s="107" t="s">
        <v>49</v>
      </c>
      <c r="H39" s="108" t="s">
        <v>50</v>
      </c>
      <c r="I39" s="57"/>
      <c r="J39" s="109">
        <f>SUM(J30:J37)</f>
        <v>0</v>
      </c>
      <c r="K39" s="110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136</v>
      </c>
      <c r="D45" s="34"/>
      <c r="E45" s="34"/>
      <c r="F45" s="34"/>
      <c r="G45" s="34"/>
      <c r="H45" s="34"/>
      <c r="I45" s="34"/>
      <c r="J45" s="34"/>
      <c r="K45" s="34"/>
      <c r="L45" s="9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401" t="str">
        <f>E7</f>
        <v>Branná, odkanalizování obce - ČOV a kanalizace - etapa 1a</v>
      </c>
      <c r="F48" s="402"/>
      <c r="G48" s="402"/>
      <c r="H48" s="402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132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93" t="str">
        <f>E9</f>
        <v>04 - SO 04 Záchytné příkopy dešťových vod</v>
      </c>
      <c r="F50" s="400"/>
      <c r="G50" s="400"/>
      <c r="H50" s="400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Třeboň - místní část Branná</v>
      </c>
      <c r="G52" s="34"/>
      <c r="H52" s="34"/>
      <c r="I52" s="29" t="s">
        <v>23</v>
      </c>
      <c r="J52" s="52" t="str">
        <f>IF(J12="","",J12)</f>
        <v>20. 8. 2019</v>
      </c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2" customHeight="1">
      <c r="A54" s="34"/>
      <c r="B54" s="35"/>
      <c r="C54" s="29" t="s">
        <v>25</v>
      </c>
      <c r="D54" s="34"/>
      <c r="E54" s="34"/>
      <c r="F54" s="27" t="str">
        <f>E15</f>
        <v>Město Třeboň</v>
      </c>
      <c r="G54" s="34"/>
      <c r="H54" s="34"/>
      <c r="I54" s="29" t="s">
        <v>31</v>
      </c>
      <c r="J54" s="32" t="str">
        <f>E21</f>
        <v>PROVOD - inženýrská společnost s r.o.</v>
      </c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11" t="s">
        <v>137</v>
      </c>
      <c r="D57" s="105"/>
      <c r="E57" s="105"/>
      <c r="F57" s="105"/>
      <c r="G57" s="105"/>
      <c r="H57" s="105"/>
      <c r="I57" s="105"/>
      <c r="J57" s="112" t="s">
        <v>138</v>
      </c>
      <c r="K57" s="105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13" t="s">
        <v>70</v>
      </c>
      <c r="D59" s="34"/>
      <c r="E59" s="34"/>
      <c r="F59" s="34"/>
      <c r="G59" s="34"/>
      <c r="H59" s="34"/>
      <c r="I59" s="34"/>
      <c r="J59" s="68">
        <f>J87</f>
        <v>0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139</v>
      </c>
    </row>
    <row r="60" spans="2:12" s="9" customFormat="1" ht="24.9" customHeight="1">
      <c r="B60" s="114"/>
      <c r="D60" s="115" t="s">
        <v>140</v>
      </c>
      <c r="E60" s="116"/>
      <c r="F60" s="116"/>
      <c r="G60" s="116"/>
      <c r="H60" s="116"/>
      <c r="I60" s="116"/>
      <c r="J60" s="117">
        <f>J88</f>
        <v>0</v>
      </c>
      <c r="L60" s="114"/>
    </row>
    <row r="61" spans="2:12" s="10" customFormat="1" ht="19.95" customHeight="1">
      <c r="B61" s="118"/>
      <c r="D61" s="119" t="s">
        <v>141</v>
      </c>
      <c r="E61" s="120"/>
      <c r="F61" s="120"/>
      <c r="G61" s="120"/>
      <c r="H61" s="120"/>
      <c r="I61" s="120"/>
      <c r="J61" s="121">
        <f>J89</f>
        <v>0</v>
      </c>
      <c r="L61" s="118"/>
    </row>
    <row r="62" spans="2:12" s="10" customFormat="1" ht="19.95" customHeight="1">
      <c r="B62" s="118"/>
      <c r="D62" s="119" t="s">
        <v>142</v>
      </c>
      <c r="E62" s="120"/>
      <c r="F62" s="120"/>
      <c r="G62" s="120"/>
      <c r="H62" s="120"/>
      <c r="I62" s="120"/>
      <c r="J62" s="121">
        <f>J192</f>
        <v>0</v>
      </c>
      <c r="L62" s="118"/>
    </row>
    <row r="63" spans="2:12" s="10" customFormat="1" ht="19.95" customHeight="1">
      <c r="B63" s="118"/>
      <c r="D63" s="119" t="s">
        <v>143</v>
      </c>
      <c r="E63" s="120"/>
      <c r="F63" s="120"/>
      <c r="G63" s="120"/>
      <c r="H63" s="120"/>
      <c r="I63" s="120"/>
      <c r="J63" s="121">
        <f>J208</f>
        <v>0</v>
      </c>
      <c r="L63" s="118"/>
    </row>
    <row r="64" spans="2:12" s="10" customFormat="1" ht="19.95" customHeight="1">
      <c r="B64" s="118"/>
      <c r="D64" s="119" t="s">
        <v>144</v>
      </c>
      <c r="E64" s="120"/>
      <c r="F64" s="120"/>
      <c r="G64" s="120"/>
      <c r="H64" s="120"/>
      <c r="I64" s="120"/>
      <c r="J64" s="121">
        <f>J246</f>
        <v>0</v>
      </c>
      <c r="L64" s="118"/>
    </row>
    <row r="65" spans="2:12" s="10" customFormat="1" ht="19.95" customHeight="1">
      <c r="B65" s="118"/>
      <c r="D65" s="119" t="s">
        <v>146</v>
      </c>
      <c r="E65" s="120"/>
      <c r="F65" s="120"/>
      <c r="G65" s="120"/>
      <c r="H65" s="120"/>
      <c r="I65" s="120"/>
      <c r="J65" s="121">
        <f>J263</f>
        <v>0</v>
      </c>
      <c r="L65" s="118"/>
    </row>
    <row r="66" spans="2:12" s="10" customFormat="1" ht="19.95" customHeight="1">
      <c r="B66" s="118"/>
      <c r="D66" s="119" t="s">
        <v>1461</v>
      </c>
      <c r="E66" s="120"/>
      <c r="F66" s="120"/>
      <c r="G66" s="120"/>
      <c r="H66" s="120"/>
      <c r="I66" s="120"/>
      <c r="J66" s="121">
        <f>J353</f>
        <v>0</v>
      </c>
      <c r="L66" s="118"/>
    </row>
    <row r="67" spans="2:12" s="10" customFormat="1" ht="19.95" customHeight="1">
      <c r="B67" s="118"/>
      <c r="D67" s="119" t="s">
        <v>148</v>
      </c>
      <c r="E67" s="120"/>
      <c r="F67" s="120"/>
      <c r="G67" s="120"/>
      <c r="H67" s="120"/>
      <c r="I67" s="120"/>
      <c r="J67" s="121">
        <f>J365</f>
        <v>0</v>
      </c>
      <c r="L67" s="118"/>
    </row>
    <row r="68" spans="1:31" s="2" customFormat="1" ht="21.7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7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" customHeight="1">
      <c r="A69" s="3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97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" customHeight="1">
      <c r="A73" s="34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9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" customHeight="1">
      <c r="A74" s="34"/>
      <c r="B74" s="35"/>
      <c r="C74" s="23" t="s">
        <v>167</v>
      </c>
      <c r="D74" s="34"/>
      <c r="E74" s="34"/>
      <c r="F74" s="34"/>
      <c r="G74" s="34"/>
      <c r="H74" s="34"/>
      <c r="I74" s="34"/>
      <c r="J74" s="34"/>
      <c r="K74" s="34"/>
      <c r="L74" s="9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17</v>
      </c>
      <c r="D76" s="34"/>
      <c r="E76" s="34"/>
      <c r="F76" s="34"/>
      <c r="G76" s="34"/>
      <c r="H76" s="34"/>
      <c r="I76" s="34"/>
      <c r="J76" s="34"/>
      <c r="K76" s="34"/>
      <c r="L76" s="9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401" t="str">
        <f>E7</f>
        <v>Branná, odkanalizování obce - ČOV a kanalizace - etapa 1a</v>
      </c>
      <c r="F77" s="402"/>
      <c r="G77" s="402"/>
      <c r="H77" s="402"/>
      <c r="I77" s="34"/>
      <c r="J77" s="34"/>
      <c r="K77" s="34"/>
      <c r="L77" s="9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132</v>
      </c>
      <c r="D78" s="34"/>
      <c r="E78" s="34"/>
      <c r="F78" s="34"/>
      <c r="G78" s="34"/>
      <c r="H78" s="34"/>
      <c r="I78" s="34"/>
      <c r="J78" s="34"/>
      <c r="K78" s="34"/>
      <c r="L78" s="9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93" t="str">
        <f>E9</f>
        <v>04 - SO 04 Záchytné příkopy dešťových vod</v>
      </c>
      <c r="F79" s="400"/>
      <c r="G79" s="400"/>
      <c r="H79" s="400"/>
      <c r="I79" s="34"/>
      <c r="J79" s="34"/>
      <c r="K79" s="34"/>
      <c r="L79" s="9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21</v>
      </c>
      <c r="D81" s="34"/>
      <c r="E81" s="34"/>
      <c r="F81" s="27" t="str">
        <f>F12</f>
        <v>Třeboň - místní část Branná</v>
      </c>
      <c r="G81" s="34"/>
      <c r="H81" s="34"/>
      <c r="I81" s="29" t="s">
        <v>23</v>
      </c>
      <c r="J81" s="52" t="str">
        <f>IF(J12="","",J12)</f>
        <v>20. 8. 2019</v>
      </c>
      <c r="K81" s="34"/>
      <c r="L81" s="9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40.2" customHeight="1">
      <c r="A83" s="34"/>
      <c r="B83" s="35"/>
      <c r="C83" s="29" t="s">
        <v>25</v>
      </c>
      <c r="D83" s="34"/>
      <c r="E83" s="34"/>
      <c r="F83" s="27" t="str">
        <f>E15</f>
        <v>Město Třeboň</v>
      </c>
      <c r="G83" s="34"/>
      <c r="H83" s="34"/>
      <c r="I83" s="29" t="s">
        <v>31</v>
      </c>
      <c r="J83" s="32" t="str">
        <f>E21</f>
        <v>PROVOD - inženýrská společnost s r.o.</v>
      </c>
      <c r="K83" s="34"/>
      <c r="L83" s="9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15" customHeight="1">
      <c r="A84" s="34"/>
      <c r="B84" s="35"/>
      <c r="C84" s="29" t="s">
        <v>29</v>
      </c>
      <c r="D84" s="34"/>
      <c r="E84" s="34"/>
      <c r="F84" s="27" t="str">
        <f>IF(E18="","",E18)</f>
        <v>Vyplň údaj</v>
      </c>
      <c r="G84" s="34"/>
      <c r="H84" s="34"/>
      <c r="I84" s="29" t="s">
        <v>34</v>
      </c>
      <c r="J84" s="32" t="str">
        <f>E24</f>
        <v xml:space="preserve"> </v>
      </c>
      <c r="K84" s="34"/>
      <c r="L84" s="9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7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22"/>
      <c r="B86" s="123"/>
      <c r="C86" s="124" t="s">
        <v>168</v>
      </c>
      <c r="D86" s="125" t="s">
        <v>57</v>
      </c>
      <c r="E86" s="125" t="s">
        <v>53</v>
      </c>
      <c r="F86" s="125" t="s">
        <v>54</v>
      </c>
      <c r="G86" s="125" t="s">
        <v>169</v>
      </c>
      <c r="H86" s="125" t="s">
        <v>170</v>
      </c>
      <c r="I86" s="125" t="s">
        <v>171</v>
      </c>
      <c r="J86" s="125" t="s">
        <v>138</v>
      </c>
      <c r="K86" s="126" t="s">
        <v>172</v>
      </c>
      <c r="L86" s="127"/>
      <c r="M86" s="59" t="s">
        <v>3</v>
      </c>
      <c r="N86" s="60" t="s">
        <v>42</v>
      </c>
      <c r="O86" s="60" t="s">
        <v>173</v>
      </c>
      <c r="P86" s="60" t="s">
        <v>174</v>
      </c>
      <c r="Q86" s="60" t="s">
        <v>175</v>
      </c>
      <c r="R86" s="60" t="s">
        <v>176</v>
      </c>
      <c r="S86" s="60" t="s">
        <v>177</v>
      </c>
      <c r="T86" s="61" t="s">
        <v>178</v>
      </c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</row>
    <row r="87" spans="1:63" s="2" customFormat="1" ht="22.95" customHeight="1">
      <c r="A87" s="34"/>
      <c r="B87" s="35"/>
      <c r="C87" s="66" t="s">
        <v>179</v>
      </c>
      <c r="D87" s="34"/>
      <c r="E87" s="34"/>
      <c r="F87" s="34"/>
      <c r="G87" s="34"/>
      <c r="H87" s="34"/>
      <c r="I87" s="34"/>
      <c r="J87" s="128">
        <f>BK87</f>
        <v>0</v>
      </c>
      <c r="K87" s="34"/>
      <c r="L87" s="35"/>
      <c r="M87" s="62"/>
      <c r="N87" s="53"/>
      <c r="O87" s="63"/>
      <c r="P87" s="129">
        <f>P88</f>
        <v>0</v>
      </c>
      <c r="Q87" s="63"/>
      <c r="R87" s="129">
        <f>R88</f>
        <v>329.93088837999994</v>
      </c>
      <c r="S87" s="63"/>
      <c r="T87" s="130">
        <f>T88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71</v>
      </c>
      <c r="AU87" s="19" t="s">
        <v>139</v>
      </c>
      <c r="BK87" s="131">
        <f>BK88</f>
        <v>0</v>
      </c>
    </row>
    <row r="88" spans="2:63" s="12" customFormat="1" ht="25.95" customHeight="1">
      <c r="B88" s="132"/>
      <c r="D88" s="133" t="s">
        <v>71</v>
      </c>
      <c r="E88" s="134" t="s">
        <v>180</v>
      </c>
      <c r="F88" s="134" t="s">
        <v>181</v>
      </c>
      <c r="I88" s="135"/>
      <c r="J88" s="136">
        <f>BK88</f>
        <v>0</v>
      </c>
      <c r="L88" s="132"/>
      <c r="M88" s="137"/>
      <c r="N88" s="138"/>
      <c r="O88" s="138"/>
      <c r="P88" s="139">
        <f>P89+P192+P208+P246+P263+P353+P365</f>
        <v>0</v>
      </c>
      <c r="Q88" s="138"/>
      <c r="R88" s="139">
        <f>R89+R192+R208+R246+R263+R353+R365</f>
        <v>329.93088837999994</v>
      </c>
      <c r="S88" s="138"/>
      <c r="T88" s="140">
        <f>T89+T192+T208+T246+T263+T353+T365</f>
        <v>0</v>
      </c>
      <c r="AR88" s="133" t="s">
        <v>79</v>
      </c>
      <c r="AT88" s="141" t="s">
        <v>71</v>
      </c>
      <c r="AU88" s="141" t="s">
        <v>72</v>
      </c>
      <c r="AY88" s="133" t="s">
        <v>182</v>
      </c>
      <c r="BK88" s="142">
        <f>BK89+BK192+BK208+BK246+BK263+BK353+BK365</f>
        <v>0</v>
      </c>
    </row>
    <row r="89" spans="2:63" s="12" customFormat="1" ht="22.95" customHeight="1">
      <c r="B89" s="132"/>
      <c r="D89" s="133" t="s">
        <v>71</v>
      </c>
      <c r="E89" s="143" t="s">
        <v>79</v>
      </c>
      <c r="F89" s="143" t="s">
        <v>183</v>
      </c>
      <c r="I89" s="135"/>
      <c r="J89" s="144">
        <f>BK89</f>
        <v>0</v>
      </c>
      <c r="L89" s="132"/>
      <c r="M89" s="137"/>
      <c r="N89" s="138"/>
      <c r="O89" s="138"/>
      <c r="P89" s="139">
        <f>SUM(P90:P191)</f>
        <v>0</v>
      </c>
      <c r="Q89" s="138"/>
      <c r="R89" s="139">
        <f>SUM(R90:R191)</f>
        <v>1.0415409999999998</v>
      </c>
      <c r="S89" s="138"/>
      <c r="T89" s="140">
        <f>SUM(T90:T191)</f>
        <v>0</v>
      </c>
      <c r="AR89" s="133" t="s">
        <v>79</v>
      </c>
      <c r="AT89" s="141" t="s">
        <v>71</v>
      </c>
      <c r="AU89" s="141" t="s">
        <v>79</v>
      </c>
      <c r="AY89" s="133" t="s">
        <v>182</v>
      </c>
      <c r="BK89" s="142">
        <f>SUM(BK90:BK191)</f>
        <v>0</v>
      </c>
    </row>
    <row r="90" spans="1:65" s="2" customFormat="1" ht="16.5" customHeight="1">
      <c r="A90" s="34"/>
      <c r="B90" s="145"/>
      <c r="C90" s="146" t="s">
        <v>79</v>
      </c>
      <c r="D90" s="146" t="s">
        <v>184</v>
      </c>
      <c r="E90" s="147" t="s">
        <v>185</v>
      </c>
      <c r="F90" s="148" t="s">
        <v>186</v>
      </c>
      <c r="G90" s="149" t="s">
        <v>187</v>
      </c>
      <c r="H90" s="150">
        <v>240</v>
      </c>
      <c r="I90" s="151"/>
      <c r="J90" s="152">
        <f>ROUND(I90*H90,2)</f>
        <v>0</v>
      </c>
      <c r="K90" s="148" t="s">
        <v>188</v>
      </c>
      <c r="L90" s="35"/>
      <c r="M90" s="153" t="s">
        <v>3</v>
      </c>
      <c r="N90" s="154" t="s">
        <v>43</v>
      </c>
      <c r="O90" s="55"/>
      <c r="P90" s="155">
        <f>O90*H90</f>
        <v>0</v>
      </c>
      <c r="Q90" s="155">
        <v>0</v>
      </c>
      <c r="R90" s="155">
        <f>Q90*H90</f>
        <v>0</v>
      </c>
      <c r="S90" s="155">
        <v>0</v>
      </c>
      <c r="T90" s="156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7" t="s">
        <v>189</v>
      </c>
      <c r="AT90" s="157" t="s">
        <v>184</v>
      </c>
      <c r="AU90" s="157" t="s">
        <v>81</v>
      </c>
      <c r="AY90" s="19" t="s">
        <v>182</v>
      </c>
      <c r="BE90" s="158">
        <f>IF(N90="základní",J90,0)</f>
        <v>0</v>
      </c>
      <c r="BF90" s="158">
        <f>IF(N90="snížená",J90,0)</f>
        <v>0</v>
      </c>
      <c r="BG90" s="158">
        <f>IF(N90="zákl. přenesená",J90,0)</f>
        <v>0</v>
      </c>
      <c r="BH90" s="158">
        <f>IF(N90="sníž. přenesená",J90,0)</f>
        <v>0</v>
      </c>
      <c r="BI90" s="158">
        <f>IF(N90="nulová",J90,0)</f>
        <v>0</v>
      </c>
      <c r="BJ90" s="19" t="s">
        <v>79</v>
      </c>
      <c r="BK90" s="158">
        <f>ROUND(I90*H90,2)</f>
        <v>0</v>
      </c>
      <c r="BL90" s="19" t="s">
        <v>189</v>
      </c>
      <c r="BM90" s="157" t="s">
        <v>2741</v>
      </c>
    </row>
    <row r="91" spans="1:47" s="2" customFormat="1" ht="12">
      <c r="A91" s="34"/>
      <c r="B91" s="35"/>
      <c r="C91" s="34"/>
      <c r="D91" s="159" t="s">
        <v>120</v>
      </c>
      <c r="E91" s="34"/>
      <c r="F91" s="160" t="s">
        <v>186</v>
      </c>
      <c r="G91" s="34"/>
      <c r="H91" s="34"/>
      <c r="I91" s="161"/>
      <c r="J91" s="34"/>
      <c r="K91" s="34"/>
      <c r="L91" s="35"/>
      <c r="M91" s="162"/>
      <c r="N91" s="163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120</v>
      </c>
      <c r="AU91" s="19" t="s">
        <v>81</v>
      </c>
    </row>
    <row r="92" spans="2:51" s="13" customFormat="1" ht="12">
      <c r="B92" s="164"/>
      <c r="D92" s="159" t="s">
        <v>191</v>
      </c>
      <c r="E92" s="165" t="s">
        <v>3</v>
      </c>
      <c r="F92" s="166" t="s">
        <v>2742</v>
      </c>
      <c r="H92" s="167">
        <v>240</v>
      </c>
      <c r="I92" s="168"/>
      <c r="L92" s="164"/>
      <c r="M92" s="169"/>
      <c r="N92" s="170"/>
      <c r="O92" s="170"/>
      <c r="P92" s="170"/>
      <c r="Q92" s="170"/>
      <c r="R92" s="170"/>
      <c r="S92" s="170"/>
      <c r="T92" s="171"/>
      <c r="AT92" s="165" t="s">
        <v>191</v>
      </c>
      <c r="AU92" s="165" t="s">
        <v>81</v>
      </c>
      <c r="AV92" s="13" t="s">
        <v>81</v>
      </c>
      <c r="AW92" s="13" t="s">
        <v>33</v>
      </c>
      <c r="AX92" s="13" t="s">
        <v>79</v>
      </c>
      <c r="AY92" s="165" t="s">
        <v>182</v>
      </c>
    </row>
    <row r="93" spans="1:65" s="2" customFormat="1" ht="22.8">
      <c r="A93" s="34"/>
      <c r="B93" s="145"/>
      <c r="C93" s="146" t="s">
        <v>81</v>
      </c>
      <c r="D93" s="146" t="s">
        <v>184</v>
      </c>
      <c r="E93" s="147" t="s">
        <v>193</v>
      </c>
      <c r="F93" s="148" t="s">
        <v>194</v>
      </c>
      <c r="G93" s="149" t="s">
        <v>195</v>
      </c>
      <c r="H93" s="150">
        <v>10</v>
      </c>
      <c r="I93" s="151"/>
      <c r="J93" s="152">
        <f>ROUND(I93*H93,2)</f>
        <v>0</v>
      </c>
      <c r="K93" s="148" t="s">
        <v>188</v>
      </c>
      <c r="L93" s="35"/>
      <c r="M93" s="153" t="s">
        <v>3</v>
      </c>
      <c r="N93" s="154" t="s">
        <v>43</v>
      </c>
      <c r="O93" s="55"/>
      <c r="P93" s="155">
        <f>O93*H93</f>
        <v>0</v>
      </c>
      <c r="Q93" s="155">
        <v>0</v>
      </c>
      <c r="R93" s="155">
        <f>Q93*H93</f>
        <v>0</v>
      </c>
      <c r="S93" s="155">
        <v>0</v>
      </c>
      <c r="T93" s="156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7" t="s">
        <v>189</v>
      </c>
      <c r="AT93" s="157" t="s">
        <v>184</v>
      </c>
      <c r="AU93" s="157" t="s">
        <v>81</v>
      </c>
      <c r="AY93" s="19" t="s">
        <v>182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9" t="s">
        <v>79</v>
      </c>
      <c r="BK93" s="158">
        <f>ROUND(I93*H93,2)</f>
        <v>0</v>
      </c>
      <c r="BL93" s="19" t="s">
        <v>189</v>
      </c>
      <c r="BM93" s="157" t="s">
        <v>2743</v>
      </c>
    </row>
    <row r="94" spans="1:47" s="2" customFormat="1" ht="12">
      <c r="A94" s="34"/>
      <c r="B94" s="35"/>
      <c r="C94" s="34"/>
      <c r="D94" s="159" t="s">
        <v>120</v>
      </c>
      <c r="E94" s="34"/>
      <c r="F94" s="160" t="s">
        <v>194</v>
      </c>
      <c r="G94" s="34"/>
      <c r="H94" s="34"/>
      <c r="I94" s="161"/>
      <c r="J94" s="34"/>
      <c r="K94" s="34"/>
      <c r="L94" s="35"/>
      <c r="M94" s="162"/>
      <c r="N94" s="163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120</v>
      </c>
      <c r="AU94" s="19" t="s">
        <v>81</v>
      </c>
    </row>
    <row r="95" spans="1:65" s="2" customFormat="1" ht="22.8">
      <c r="A95" s="34"/>
      <c r="B95" s="145"/>
      <c r="C95" s="146" t="s">
        <v>197</v>
      </c>
      <c r="D95" s="146" t="s">
        <v>184</v>
      </c>
      <c r="E95" s="147" t="s">
        <v>198</v>
      </c>
      <c r="F95" s="148" t="s">
        <v>199</v>
      </c>
      <c r="G95" s="149" t="s">
        <v>122</v>
      </c>
      <c r="H95" s="150">
        <v>42.27</v>
      </c>
      <c r="I95" s="151"/>
      <c r="J95" s="152">
        <f>ROUND(I95*H95,2)</f>
        <v>0</v>
      </c>
      <c r="K95" s="148" t="s">
        <v>188</v>
      </c>
      <c r="L95" s="35"/>
      <c r="M95" s="153" t="s">
        <v>3</v>
      </c>
      <c r="N95" s="154" t="s">
        <v>43</v>
      </c>
      <c r="O95" s="55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7" t="s">
        <v>189</v>
      </c>
      <c r="AT95" s="157" t="s">
        <v>184</v>
      </c>
      <c r="AU95" s="157" t="s">
        <v>81</v>
      </c>
      <c r="AY95" s="19" t="s">
        <v>182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79</v>
      </c>
      <c r="BK95" s="158">
        <f>ROUND(I95*H95,2)</f>
        <v>0</v>
      </c>
      <c r="BL95" s="19" t="s">
        <v>189</v>
      </c>
      <c r="BM95" s="157" t="s">
        <v>2744</v>
      </c>
    </row>
    <row r="96" spans="1:47" s="2" customFormat="1" ht="19.2">
      <c r="A96" s="34"/>
      <c r="B96" s="35"/>
      <c r="C96" s="34"/>
      <c r="D96" s="159" t="s">
        <v>120</v>
      </c>
      <c r="E96" s="34"/>
      <c r="F96" s="160" t="s">
        <v>199</v>
      </c>
      <c r="G96" s="34"/>
      <c r="H96" s="34"/>
      <c r="I96" s="161"/>
      <c r="J96" s="34"/>
      <c r="K96" s="34"/>
      <c r="L96" s="35"/>
      <c r="M96" s="162"/>
      <c r="N96" s="163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120</v>
      </c>
      <c r="AU96" s="19" t="s">
        <v>81</v>
      </c>
    </row>
    <row r="97" spans="2:51" s="13" customFormat="1" ht="12">
      <c r="B97" s="164"/>
      <c r="D97" s="159" t="s">
        <v>191</v>
      </c>
      <c r="E97" s="165" t="s">
        <v>3</v>
      </c>
      <c r="F97" s="166" t="s">
        <v>2745</v>
      </c>
      <c r="H97" s="167">
        <v>42.27</v>
      </c>
      <c r="I97" s="168"/>
      <c r="L97" s="164"/>
      <c r="M97" s="169"/>
      <c r="N97" s="170"/>
      <c r="O97" s="170"/>
      <c r="P97" s="170"/>
      <c r="Q97" s="170"/>
      <c r="R97" s="170"/>
      <c r="S97" s="170"/>
      <c r="T97" s="171"/>
      <c r="AT97" s="165" t="s">
        <v>191</v>
      </c>
      <c r="AU97" s="165" t="s">
        <v>81</v>
      </c>
      <c r="AV97" s="13" t="s">
        <v>81</v>
      </c>
      <c r="AW97" s="13" t="s">
        <v>33</v>
      </c>
      <c r="AX97" s="13" t="s">
        <v>79</v>
      </c>
      <c r="AY97" s="165" t="s">
        <v>182</v>
      </c>
    </row>
    <row r="98" spans="1:65" s="2" customFormat="1" ht="33" customHeight="1">
      <c r="A98" s="34"/>
      <c r="B98" s="145"/>
      <c r="C98" s="146" t="s">
        <v>189</v>
      </c>
      <c r="D98" s="146" t="s">
        <v>184</v>
      </c>
      <c r="E98" s="147" t="s">
        <v>2746</v>
      </c>
      <c r="F98" s="148" t="s">
        <v>2747</v>
      </c>
      <c r="G98" s="149" t="s">
        <v>122</v>
      </c>
      <c r="H98" s="150">
        <v>42.27</v>
      </c>
      <c r="I98" s="151"/>
      <c r="J98" s="152">
        <f>ROUND(I98*H98,2)</f>
        <v>0</v>
      </c>
      <c r="K98" s="148" t="s">
        <v>188</v>
      </c>
      <c r="L98" s="35"/>
      <c r="M98" s="153" t="s">
        <v>3</v>
      </c>
      <c r="N98" s="154" t="s">
        <v>43</v>
      </c>
      <c r="O98" s="55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7" t="s">
        <v>189</v>
      </c>
      <c r="AT98" s="157" t="s">
        <v>184</v>
      </c>
      <c r="AU98" s="157" t="s">
        <v>81</v>
      </c>
      <c r="AY98" s="19" t="s">
        <v>182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79</v>
      </c>
      <c r="BK98" s="158">
        <f>ROUND(I98*H98,2)</f>
        <v>0</v>
      </c>
      <c r="BL98" s="19" t="s">
        <v>189</v>
      </c>
      <c r="BM98" s="157" t="s">
        <v>2748</v>
      </c>
    </row>
    <row r="99" spans="1:47" s="2" customFormat="1" ht="19.2">
      <c r="A99" s="34"/>
      <c r="B99" s="35"/>
      <c r="C99" s="34"/>
      <c r="D99" s="159" t="s">
        <v>120</v>
      </c>
      <c r="E99" s="34"/>
      <c r="F99" s="160" t="s">
        <v>2747</v>
      </c>
      <c r="G99" s="34"/>
      <c r="H99" s="34"/>
      <c r="I99" s="161"/>
      <c r="J99" s="34"/>
      <c r="K99" s="34"/>
      <c r="L99" s="35"/>
      <c r="M99" s="162"/>
      <c r="N99" s="163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120</v>
      </c>
      <c r="AU99" s="19" t="s">
        <v>81</v>
      </c>
    </row>
    <row r="100" spans="2:51" s="13" customFormat="1" ht="12">
      <c r="B100" s="164"/>
      <c r="D100" s="159" t="s">
        <v>191</v>
      </c>
      <c r="E100" s="165" t="s">
        <v>3</v>
      </c>
      <c r="F100" s="166" t="s">
        <v>2749</v>
      </c>
      <c r="H100" s="167">
        <v>42.27</v>
      </c>
      <c r="I100" s="168"/>
      <c r="L100" s="164"/>
      <c r="M100" s="169"/>
      <c r="N100" s="170"/>
      <c r="O100" s="170"/>
      <c r="P100" s="170"/>
      <c r="Q100" s="170"/>
      <c r="R100" s="170"/>
      <c r="S100" s="170"/>
      <c r="T100" s="171"/>
      <c r="AT100" s="165" t="s">
        <v>191</v>
      </c>
      <c r="AU100" s="165" t="s">
        <v>81</v>
      </c>
      <c r="AV100" s="13" t="s">
        <v>81</v>
      </c>
      <c r="AW100" s="13" t="s">
        <v>33</v>
      </c>
      <c r="AX100" s="13" t="s">
        <v>72</v>
      </c>
      <c r="AY100" s="165" t="s">
        <v>182</v>
      </c>
    </row>
    <row r="101" spans="2:51" s="14" customFormat="1" ht="12">
      <c r="B101" s="172"/>
      <c r="D101" s="159" t="s">
        <v>191</v>
      </c>
      <c r="E101" s="173" t="s">
        <v>2717</v>
      </c>
      <c r="F101" s="174" t="s">
        <v>211</v>
      </c>
      <c r="H101" s="175">
        <v>42.27</v>
      </c>
      <c r="I101" s="176"/>
      <c r="L101" s="172"/>
      <c r="M101" s="177"/>
      <c r="N101" s="178"/>
      <c r="O101" s="178"/>
      <c r="P101" s="178"/>
      <c r="Q101" s="178"/>
      <c r="R101" s="178"/>
      <c r="S101" s="178"/>
      <c r="T101" s="179"/>
      <c r="AT101" s="173" t="s">
        <v>191</v>
      </c>
      <c r="AU101" s="173" t="s">
        <v>81</v>
      </c>
      <c r="AV101" s="14" t="s">
        <v>189</v>
      </c>
      <c r="AW101" s="14" t="s">
        <v>33</v>
      </c>
      <c r="AX101" s="14" t="s">
        <v>79</v>
      </c>
      <c r="AY101" s="173" t="s">
        <v>182</v>
      </c>
    </row>
    <row r="102" spans="1:65" s="2" customFormat="1" ht="22.8">
      <c r="A102" s="34"/>
      <c r="B102" s="145"/>
      <c r="C102" s="146" t="s">
        <v>206</v>
      </c>
      <c r="D102" s="146" t="s">
        <v>184</v>
      </c>
      <c r="E102" s="147" t="s">
        <v>2750</v>
      </c>
      <c r="F102" s="148" t="s">
        <v>2751</v>
      </c>
      <c r="G102" s="149" t="s">
        <v>122</v>
      </c>
      <c r="H102" s="150">
        <v>126.33</v>
      </c>
      <c r="I102" s="151"/>
      <c r="J102" s="152">
        <f>ROUND(I102*H102,2)</f>
        <v>0</v>
      </c>
      <c r="K102" s="148" t="s">
        <v>188</v>
      </c>
      <c r="L102" s="35"/>
      <c r="M102" s="153" t="s">
        <v>3</v>
      </c>
      <c r="N102" s="154" t="s">
        <v>43</v>
      </c>
      <c r="O102" s="55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7" t="s">
        <v>189</v>
      </c>
      <c r="AT102" s="157" t="s">
        <v>184</v>
      </c>
      <c r="AU102" s="157" t="s">
        <v>81</v>
      </c>
      <c r="AY102" s="19" t="s">
        <v>182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79</v>
      </c>
      <c r="BK102" s="158">
        <f>ROUND(I102*H102,2)</f>
        <v>0</v>
      </c>
      <c r="BL102" s="19" t="s">
        <v>189</v>
      </c>
      <c r="BM102" s="157" t="s">
        <v>2752</v>
      </c>
    </row>
    <row r="103" spans="1:47" s="2" customFormat="1" ht="19.2">
      <c r="A103" s="34"/>
      <c r="B103" s="35"/>
      <c r="C103" s="34"/>
      <c r="D103" s="159" t="s">
        <v>120</v>
      </c>
      <c r="E103" s="34"/>
      <c r="F103" s="160" t="s">
        <v>2751</v>
      </c>
      <c r="G103" s="34"/>
      <c r="H103" s="34"/>
      <c r="I103" s="161"/>
      <c r="J103" s="34"/>
      <c r="K103" s="34"/>
      <c r="L103" s="35"/>
      <c r="M103" s="162"/>
      <c r="N103" s="163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120</v>
      </c>
      <c r="AU103" s="19" t="s">
        <v>81</v>
      </c>
    </row>
    <row r="104" spans="2:51" s="13" customFormat="1" ht="12">
      <c r="B104" s="164"/>
      <c r="D104" s="159" t="s">
        <v>191</v>
      </c>
      <c r="E104" s="165" t="s">
        <v>3</v>
      </c>
      <c r="F104" s="166" t="s">
        <v>205</v>
      </c>
      <c r="H104" s="167">
        <v>126.33</v>
      </c>
      <c r="I104" s="168"/>
      <c r="L104" s="164"/>
      <c r="M104" s="169"/>
      <c r="N104" s="170"/>
      <c r="O104" s="170"/>
      <c r="P104" s="170"/>
      <c r="Q104" s="170"/>
      <c r="R104" s="170"/>
      <c r="S104" s="170"/>
      <c r="T104" s="171"/>
      <c r="AT104" s="165" t="s">
        <v>191</v>
      </c>
      <c r="AU104" s="165" t="s">
        <v>81</v>
      </c>
      <c r="AV104" s="13" t="s">
        <v>81</v>
      </c>
      <c r="AW104" s="13" t="s">
        <v>33</v>
      </c>
      <c r="AX104" s="13" t="s">
        <v>79</v>
      </c>
      <c r="AY104" s="165" t="s">
        <v>182</v>
      </c>
    </row>
    <row r="105" spans="1:65" s="2" customFormat="1" ht="22.8">
      <c r="A105" s="34"/>
      <c r="B105" s="145"/>
      <c r="C105" s="146" t="s">
        <v>213</v>
      </c>
      <c r="D105" s="146" t="s">
        <v>184</v>
      </c>
      <c r="E105" s="147" t="s">
        <v>2753</v>
      </c>
      <c r="F105" s="148" t="s">
        <v>2754</v>
      </c>
      <c r="G105" s="149" t="s">
        <v>122</v>
      </c>
      <c r="H105" s="150">
        <v>252.66</v>
      </c>
      <c r="I105" s="151"/>
      <c r="J105" s="152">
        <f>ROUND(I105*H105,2)</f>
        <v>0</v>
      </c>
      <c r="K105" s="148" t="s">
        <v>188</v>
      </c>
      <c r="L105" s="35"/>
      <c r="M105" s="153" t="s">
        <v>3</v>
      </c>
      <c r="N105" s="154" t="s">
        <v>43</v>
      </c>
      <c r="O105" s="55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7" t="s">
        <v>189</v>
      </c>
      <c r="AT105" s="157" t="s">
        <v>184</v>
      </c>
      <c r="AU105" s="157" t="s">
        <v>81</v>
      </c>
      <c r="AY105" s="19" t="s">
        <v>182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79</v>
      </c>
      <c r="BK105" s="158">
        <f>ROUND(I105*H105,2)</f>
        <v>0</v>
      </c>
      <c r="BL105" s="19" t="s">
        <v>189</v>
      </c>
      <c r="BM105" s="157" t="s">
        <v>2755</v>
      </c>
    </row>
    <row r="106" spans="1:47" s="2" customFormat="1" ht="19.2">
      <c r="A106" s="34"/>
      <c r="B106" s="35"/>
      <c r="C106" s="34"/>
      <c r="D106" s="159" t="s">
        <v>120</v>
      </c>
      <c r="E106" s="34"/>
      <c r="F106" s="160" t="s">
        <v>2754</v>
      </c>
      <c r="G106" s="34"/>
      <c r="H106" s="34"/>
      <c r="I106" s="161"/>
      <c r="J106" s="34"/>
      <c r="K106" s="34"/>
      <c r="L106" s="35"/>
      <c r="M106" s="162"/>
      <c r="N106" s="163"/>
      <c r="O106" s="55"/>
      <c r="P106" s="55"/>
      <c r="Q106" s="55"/>
      <c r="R106" s="55"/>
      <c r="S106" s="55"/>
      <c r="T106" s="5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120</v>
      </c>
      <c r="AU106" s="19" t="s">
        <v>81</v>
      </c>
    </row>
    <row r="107" spans="2:51" s="15" customFormat="1" ht="12">
      <c r="B107" s="190"/>
      <c r="D107" s="159" t="s">
        <v>191</v>
      </c>
      <c r="E107" s="191" t="s">
        <v>3</v>
      </c>
      <c r="F107" s="192" t="s">
        <v>1883</v>
      </c>
      <c r="H107" s="191" t="s">
        <v>3</v>
      </c>
      <c r="I107" s="193"/>
      <c r="L107" s="190"/>
      <c r="M107" s="194"/>
      <c r="N107" s="195"/>
      <c r="O107" s="195"/>
      <c r="P107" s="195"/>
      <c r="Q107" s="195"/>
      <c r="R107" s="195"/>
      <c r="S107" s="195"/>
      <c r="T107" s="196"/>
      <c r="AT107" s="191" t="s">
        <v>191</v>
      </c>
      <c r="AU107" s="191" t="s">
        <v>81</v>
      </c>
      <c r="AV107" s="15" t="s">
        <v>79</v>
      </c>
      <c r="AW107" s="15" t="s">
        <v>33</v>
      </c>
      <c r="AX107" s="15" t="s">
        <v>72</v>
      </c>
      <c r="AY107" s="191" t="s">
        <v>182</v>
      </c>
    </row>
    <row r="108" spans="2:51" s="13" customFormat="1" ht="12">
      <c r="B108" s="164"/>
      <c r="D108" s="159" t="s">
        <v>191</v>
      </c>
      <c r="E108" s="165" t="s">
        <v>3</v>
      </c>
      <c r="F108" s="166" t="s">
        <v>2756</v>
      </c>
      <c r="H108" s="167">
        <v>40.59</v>
      </c>
      <c r="I108" s="168"/>
      <c r="L108" s="164"/>
      <c r="M108" s="169"/>
      <c r="N108" s="170"/>
      <c r="O108" s="170"/>
      <c r="P108" s="170"/>
      <c r="Q108" s="170"/>
      <c r="R108" s="170"/>
      <c r="S108" s="170"/>
      <c r="T108" s="171"/>
      <c r="AT108" s="165" t="s">
        <v>191</v>
      </c>
      <c r="AU108" s="165" t="s">
        <v>81</v>
      </c>
      <c r="AV108" s="13" t="s">
        <v>81</v>
      </c>
      <c r="AW108" s="13" t="s">
        <v>33</v>
      </c>
      <c r="AX108" s="13" t="s">
        <v>72</v>
      </c>
      <c r="AY108" s="165" t="s">
        <v>182</v>
      </c>
    </row>
    <row r="109" spans="2:51" s="13" customFormat="1" ht="12">
      <c r="B109" s="164"/>
      <c r="D109" s="159" t="s">
        <v>191</v>
      </c>
      <c r="E109" s="165" t="s">
        <v>3</v>
      </c>
      <c r="F109" s="166" t="s">
        <v>1884</v>
      </c>
      <c r="H109" s="167">
        <v>305.91</v>
      </c>
      <c r="I109" s="168"/>
      <c r="L109" s="164"/>
      <c r="M109" s="169"/>
      <c r="N109" s="170"/>
      <c r="O109" s="170"/>
      <c r="P109" s="170"/>
      <c r="Q109" s="170"/>
      <c r="R109" s="170"/>
      <c r="S109" s="170"/>
      <c r="T109" s="171"/>
      <c r="AT109" s="165" t="s">
        <v>191</v>
      </c>
      <c r="AU109" s="165" t="s">
        <v>81</v>
      </c>
      <c r="AV109" s="13" t="s">
        <v>81</v>
      </c>
      <c r="AW109" s="13" t="s">
        <v>33</v>
      </c>
      <c r="AX109" s="13" t="s">
        <v>72</v>
      </c>
      <c r="AY109" s="165" t="s">
        <v>182</v>
      </c>
    </row>
    <row r="110" spans="2:51" s="13" customFormat="1" ht="12">
      <c r="B110" s="164"/>
      <c r="D110" s="159" t="s">
        <v>191</v>
      </c>
      <c r="E110" s="165" t="s">
        <v>3</v>
      </c>
      <c r="F110" s="166" t="s">
        <v>1885</v>
      </c>
      <c r="H110" s="167">
        <v>48.6</v>
      </c>
      <c r="I110" s="168"/>
      <c r="L110" s="164"/>
      <c r="M110" s="169"/>
      <c r="N110" s="170"/>
      <c r="O110" s="170"/>
      <c r="P110" s="170"/>
      <c r="Q110" s="170"/>
      <c r="R110" s="170"/>
      <c r="S110" s="170"/>
      <c r="T110" s="171"/>
      <c r="AT110" s="165" t="s">
        <v>191</v>
      </c>
      <c r="AU110" s="165" t="s">
        <v>81</v>
      </c>
      <c r="AV110" s="13" t="s">
        <v>81</v>
      </c>
      <c r="AW110" s="13" t="s">
        <v>33</v>
      </c>
      <c r="AX110" s="13" t="s">
        <v>72</v>
      </c>
      <c r="AY110" s="165" t="s">
        <v>182</v>
      </c>
    </row>
    <row r="111" spans="2:51" s="15" customFormat="1" ht="12">
      <c r="B111" s="190"/>
      <c r="D111" s="159" t="s">
        <v>191</v>
      </c>
      <c r="E111" s="191" t="s">
        <v>3</v>
      </c>
      <c r="F111" s="192" t="s">
        <v>1888</v>
      </c>
      <c r="H111" s="191" t="s">
        <v>3</v>
      </c>
      <c r="I111" s="193"/>
      <c r="L111" s="190"/>
      <c r="M111" s="194"/>
      <c r="N111" s="195"/>
      <c r="O111" s="195"/>
      <c r="P111" s="195"/>
      <c r="Q111" s="195"/>
      <c r="R111" s="195"/>
      <c r="S111" s="195"/>
      <c r="T111" s="196"/>
      <c r="AT111" s="191" t="s">
        <v>191</v>
      </c>
      <c r="AU111" s="191" t="s">
        <v>81</v>
      </c>
      <c r="AV111" s="15" t="s">
        <v>79</v>
      </c>
      <c r="AW111" s="15" t="s">
        <v>33</v>
      </c>
      <c r="AX111" s="15" t="s">
        <v>72</v>
      </c>
      <c r="AY111" s="191" t="s">
        <v>182</v>
      </c>
    </row>
    <row r="112" spans="2:51" s="13" customFormat="1" ht="12">
      <c r="B112" s="164"/>
      <c r="D112" s="159" t="s">
        <v>191</v>
      </c>
      <c r="E112" s="165" t="s">
        <v>3</v>
      </c>
      <c r="F112" s="166" t="s">
        <v>1889</v>
      </c>
      <c r="H112" s="167">
        <v>26</v>
      </c>
      <c r="I112" s="168"/>
      <c r="L112" s="164"/>
      <c r="M112" s="169"/>
      <c r="N112" s="170"/>
      <c r="O112" s="170"/>
      <c r="P112" s="170"/>
      <c r="Q112" s="170"/>
      <c r="R112" s="170"/>
      <c r="S112" s="170"/>
      <c r="T112" s="171"/>
      <c r="AT112" s="165" t="s">
        <v>191</v>
      </c>
      <c r="AU112" s="165" t="s">
        <v>81</v>
      </c>
      <c r="AV112" s="13" t="s">
        <v>81</v>
      </c>
      <c r="AW112" s="13" t="s">
        <v>33</v>
      </c>
      <c r="AX112" s="13" t="s">
        <v>72</v>
      </c>
      <c r="AY112" s="165" t="s">
        <v>182</v>
      </c>
    </row>
    <row r="113" spans="2:51" s="14" customFormat="1" ht="12">
      <c r="B113" s="172"/>
      <c r="D113" s="159" t="s">
        <v>191</v>
      </c>
      <c r="E113" s="173" t="s">
        <v>49</v>
      </c>
      <c r="F113" s="174" t="s">
        <v>211</v>
      </c>
      <c r="H113" s="175">
        <v>421.1</v>
      </c>
      <c r="I113" s="176"/>
      <c r="L113" s="172"/>
      <c r="M113" s="177"/>
      <c r="N113" s="178"/>
      <c r="O113" s="178"/>
      <c r="P113" s="178"/>
      <c r="Q113" s="178"/>
      <c r="R113" s="178"/>
      <c r="S113" s="178"/>
      <c r="T113" s="179"/>
      <c r="AT113" s="173" t="s">
        <v>191</v>
      </c>
      <c r="AU113" s="173" t="s">
        <v>81</v>
      </c>
      <c r="AV113" s="14" t="s">
        <v>189</v>
      </c>
      <c r="AW113" s="14" t="s">
        <v>33</v>
      </c>
      <c r="AX113" s="14" t="s">
        <v>72</v>
      </c>
      <c r="AY113" s="173" t="s">
        <v>182</v>
      </c>
    </row>
    <row r="114" spans="2:51" s="13" customFormat="1" ht="12">
      <c r="B114" s="164"/>
      <c r="D114" s="159" t="s">
        <v>191</v>
      </c>
      <c r="E114" s="165" t="s">
        <v>3</v>
      </c>
      <c r="F114" s="166" t="s">
        <v>212</v>
      </c>
      <c r="H114" s="167">
        <v>252.66</v>
      </c>
      <c r="I114" s="168"/>
      <c r="L114" s="164"/>
      <c r="M114" s="169"/>
      <c r="N114" s="170"/>
      <c r="O114" s="170"/>
      <c r="P114" s="170"/>
      <c r="Q114" s="170"/>
      <c r="R114" s="170"/>
      <c r="S114" s="170"/>
      <c r="T114" s="171"/>
      <c r="AT114" s="165" t="s">
        <v>191</v>
      </c>
      <c r="AU114" s="165" t="s">
        <v>81</v>
      </c>
      <c r="AV114" s="13" t="s">
        <v>81</v>
      </c>
      <c r="AW114" s="13" t="s">
        <v>33</v>
      </c>
      <c r="AX114" s="13" t="s">
        <v>79</v>
      </c>
      <c r="AY114" s="165" t="s">
        <v>182</v>
      </c>
    </row>
    <row r="115" spans="1:65" s="2" customFormat="1" ht="22.8">
      <c r="A115" s="34"/>
      <c r="B115" s="145"/>
      <c r="C115" s="146" t="s">
        <v>218</v>
      </c>
      <c r="D115" s="146" t="s">
        <v>184</v>
      </c>
      <c r="E115" s="147" t="s">
        <v>1298</v>
      </c>
      <c r="F115" s="148" t="s">
        <v>1299</v>
      </c>
      <c r="G115" s="149" t="s">
        <v>122</v>
      </c>
      <c r="H115" s="150">
        <v>252.66</v>
      </c>
      <c r="I115" s="151"/>
      <c r="J115" s="152">
        <f>ROUND(I115*H115,2)</f>
        <v>0</v>
      </c>
      <c r="K115" s="148" t="s">
        <v>188</v>
      </c>
      <c r="L115" s="35"/>
      <c r="M115" s="153" t="s">
        <v>3</v>
      </c>
      <c r="N115" s="154" t="s">
        <v>43</v>
      </c>
      <c r="O115" s="55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7" t="s">
        <v>189</v>
      </c>
      <c r="AT115" s="157" t="s">
        <v>184</v>
      </c>
      <c r="AU115" s="157" t="s">
        <v>81</v>
      </c>
      <c r="AY115" s="19" t="s">
        <v>182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79</v>
      </c>
      <c r="BK115" s="158">
        <f>ROUND(I115*H115,2)</f>
        <v>0</v>
      </c>
      <c r="BL115" s="19" t="s">
        <v>189</v>
      </c>
      <c r="BM115" s="157" t="s">
        <v>2757</v>
      </c>
    </row>
    <row r="116" spans="1:47" s="2" customFormat="1" ht="19.2">
      <c r="A116" s="34"/>
      <c r="B116" s="35"/>
      <c r="C116" s="34"/>
      <c r="D116" s="159" t="s">
        <v>120</v>
      </c>
      <c r="E116" s="34"/>
      <c r="F116" s="160" t="s">
        <v>1299</v>
      </c>
      <c r="G116" s="34"/>
      <c r="H116" s="34"/>
      <c r="I116" s="161"/>
      <c r="J116" s="34"/>
      <c r="K116" s="34"/>
      <c r="L116" s="35"/>
      <c r="M116" s="162"/>
      <c r="N116" s="163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120</v>
      </c>
      <c r="AU116" s="19" t="s">
        <v>81</v>
      </c>
    </row>
    <row r="117" spans="1:65" s="2" customFormat="1" ht="22.8">
      <c r="A117" s="34"/>
      <c r="B117" s="145"/>
      <c r="C117" s="146" t="s">
        <v>223</v>
      </c>
      <c r="D117" s="146" t="s">
        <v>184</v>
      </c>
      <c r="E117" s="147" t="s">
        <v>1301</v>
      </c>
      <c r="F117" s="148" t="s">
        <v>1302</v>
      </c>
      <c r="G117" s="149" t="s">
        <v>122</v>
      </c>
      <c r="H117" s="150">
        <v>42.11</v>
      </c>
      <c r="I117" s="151"/>
      <c r="J117" s="152">
        <f>ROUND(I117*H117,2)</f>
        <v>0</v>
      </c>
      <c r="K117" s="148" t="s">
        <v>188</v>
      </c>
      <c r="L117" s="35"/>
      <c r="M117" s="153" t="s">
        <v>3</v>
      </c>
      <c r="N117" s="154" t="s">
        <v>43</v>
      </c>
      <c r="O117" s="55"/>
      <c r="P117" s="155">
        <f>O117*H117</f>
        <v>0</v>
      </c>
      <c r="Q117" s="155">
        <v>0.0103</v>
      </c>
      <c r="R117" s="155">
        <f>Q117*H117</f>
        <v>0.433733</v>
      </c>
      <c r="S117" s="155">
        <v>0</v>
      </c>
      <c r="T117" s="156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7" t="s">
        <v>189</v>
      </c>
      <c r="AT117" s="157" t="s">
        <v>184</v>
      </c>
      <c r="AU117" s="157" t="s">
        <v>81</v>
      </c>
      <c r="AY117" s="19" t="s">
        <v>182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79</v>
      </c>
      <c r="BK117" s="158">
        <f>ROUND(I117*H117,2)</f>
        <v>0</v>
      </c>
      <c r="BL117" s="19" t="s">
        <v>189</v>
      </c>
      <c r="BM117" s="157" t="s">
        <v>2758</v>
      </c>
    </row>
    <row r="118" spans="1:47" s="2" customFormat="1" ht="19.2">
      <c r="A118" s="34"/>
      <c r="B118" s="35"/>
      <c r="C118" s="34"/>
      <c r="D118" s="159" t="s">
        <v>120</v>
      </c>
      <c r="E118" s="34"/>
      <c r="F118" s="160" t="s">
        <v>1302</v>
      </c>
      <c r="G118" s="34"/>
      <c r="H118" s="34"/>
      <c r="I118" s="161"/>
      <c r="J118" s="34"/>
      <c r="K118" s="34"/>
      <c r="L118" s="35"/>
      <c r="M118" s="162"/>
      <c r="N118" s="163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120</v>
      </c>
      <c r="AU118" s="19" t="s">
        <v>81</v>
      </c>
    </row>
    <row r="119" spans="2:51" s="13" customFormat="1" ht="12">
      <c r="B119" s="164"/>
      <c r="D119" s="159" t="s">
        <v>191</v>
      </c>
      <c r="E119" s="165" t="s">
        <v>3</v>
      </c>
      <c r="F119" s="166" t="s">
        <v>217</v>
      </c>
      <c r="H119" s="167">
        <v>42.11</v>
      </c>
      <c r="I119" s="168"/>
      <c r="L119" s="164"/>
      <c r="M119" s="169"/>
      <c r="N119" s="170"/>
      <c r="O119" s="170"/>
      <c r="P119" s="170"/>
      <c r="Q119" s="170"/>
      <c r="R119" s="170"/>
      <c r="S119" s="170"/>
      <c r="T119" s="171"/>
      <c r="AT119" s="165" t="s">
        <v>191</v>
      </c>
      <c r="AU119" s="165" t="s">
        <v>81</v>
      </c>
      <c r="AV119" s="13" t="s">
        <v>81</v>
      </c>
      <c r="AW119" s="13" t="s">
        <v>33</v>
      </c>
      <c r="AX119" s="13" t="s">
        <v>79</v>
      </c>
      <c r="AY119" s="165" t="s">
        <v>182</v>
      </c>
    </row>
    <row r="120" spans="1:65" s="2" customFormat="1" ht="22.8">
      <c r="A120" s="34"/>
      <c r="B120" s="145"/>
      <c r="C120" s="146" t="s">
        <v>227</v>
      </c>
      <c r="D120" s="146" t="s">
        <v>184</v>
      </c>
      <c r="E120" s="147" t="s">
        <v>1304</v>
      </c>
      <c r="F120" s="148" t="s">
        <v>1305</v>
      </c>
      <c r="G120" s="149" t="s">
        <v>113</v>
      </c>
      <c r="H120" s="150">
        <v>711</v>
      </c>
      <c r="I120" s="151"/>
      <c r="J120" s="152">
        <f>ROUND(I120*H120,2)</f>
        <v>0</v>
      </c>
      <c r="K120" s="148" t="s">
        <v>188</v>
      </c>
      <c r="L120" s="35"/>
      <c r="M120" s="153" t="s">
        <v>3</v>
      </c>
      <c r="N120" s="154" t="s">
        <v>43</v>
      </c>
      <c r="O120" s="55"/>
      <c r="P120" s="155">
        <f>O120*H120</f>
        <v>0</v>
      </c>
      <c r="Q120" s="155">
        <v>0.00084</v>
      </c>
      <c r="R120" s="155">
        <f>Q120*H120</f>
        <v>0.59724</v>
      </c>
      <c r="S120" s="155">
        <v>0</v>
      </c>
      <c r="T120" s="156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7" t="s">
        <v>189</v>
      </c>
      <c r="AT120" s="157" t="s">
        <v>184</v>
      </c>
      <c r="AU120" s="157" t="s">
        <v>81</v>
      </c>
      <c r="AY120" s="19" t="s">
        <v>182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79</v>
      </c>
      <c r="BK120" s="158">
        <f>ROUND(I120*H120,2)</f>
        <v>0</v>
      </c>
      <c r="BL120" s="19" t="s">
        <v>189</v>
      </c>
      <c r="BM120" s="157" t="s">
        <v>2759</v>
      </c>
    </row>
    <row r="121" spans="1:47" s="2" customFormat="1" ht="19.2">
      <c r="A121" s="34"/>
      <c r="B121" s="35"/>
      <c r="C121" s="34"/>
      <c r="D121" s="159" t="s">
        <v>120</v>
      </c>
      <c r="E121" s="34"/>
      <c r="F121" s="160" t="s">
        <v>1305</v>
      </c>
      <c r="G121" s="34"/>
      <c r="H121" s="34"/>
      <c r="I121" s="161"/>
      <c r="J121" s="34"/>
      <c r="K121" s="34"/>
      <c r="L121" s="35"/>
      <c r="M121" s="162"/>
      <c r="N121" s="163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120</v>
      </c>
      <c r="AU121" s="19" t="s">
        <v>81</v>
      </c>
    </row>
    <row r="122" spans="2:51" s="15" customFormat="1" ht="12">
      <c r="B122" s="190"/>
      <c r="D122" s="159" t="s">
        <v>191</v>
      </c>
      <c r="E122" s="191" t="s">
        <v>3</v>
      </c>
      <c r="F122" s="192" t="s">
        <v>1883</v>
      </c>
      <c r="H122" s="191" t="s">
        <v>3</v>
      </c>
      <c r="I122" s="193"/>
      <c r="L122" s="190"/>
      <c r="M122" s="194"/>
      <c r="N122" s="195"/>
      <c r="O122" s="195"/>
      <c r="P122" s="195"/>
      <c r="Q122" s="195"/>
      <c r="R122" s="195"/>
      <c r="S122" s="195"/>
      <c r="T122" s="196"/>
      <c r="AT122" s="191" t="s">
        <v>191</v>
      </c>
      <c r="AU122" s="191" t="s">
        <v>81</v>
      </c>
      <c r="AV122" s="15" t="s">
        <v>79</v>
      </c>
      <c r="AW122" s="15" t="s">
        <v>33</v>
      </c>
      <c r="AX122" s="15" t="s">
        <v>72</v>
      </c>
      <c r="AY122" s="191" t="s">
        <v>182</v>
      </c>
    </row>
    <row r="123" spans="2:51" s="13" customFormat="1" ht="12">
      <c r="B123" s="164"/>
      <c r="D123" s="159" t="s">
        <v>191</v>
      </c>
      <c r="E123" s="165" t="s">
        <v>3</v>
      </c>
      <c r="F123" s="166" t="s">
        <v>2760</v>
      </c>
      <c r="H123" s="167">
        <v>73.8</v>
      </c>
      <c r="I123" s="168"/>
      <c r="L123" s="164"/>
      <c r="M123" s="169"/>
      <c r="N123" s="170"/>
      <c r="O123" s="170"/>
      <c r="P123" s="170"/>
      <c r="Q123" s="170"/>
      <c r="R123" s="170"/>
      <c r="S123" s="170"/>
      <c r="T123" s="171"/>
      <c r="AT123" s="165" t="s">
        <v>191</v>
      </c>
      <c r="AU123" s="165" t="s">
        <v>81</v>
      </c>
      <c r="AV123" s="13" t="s">
        <v>81</v>
      </c>
      <c r="AW123" s="13" t="s">
        <v>33</v>
      </c>
      <c r="AX123" s="13" t="s">
        <v>72</v>
      </c>
      <c r="AY123" s="165" t="s">
        <v>182</v>
      </c>
    </row>
    <row r="124" spans="2:51" s="13" customFormat="1" ht="12">
      <c r="B124" s="164"/>
      <c r="D124" s="159" t="s">
        <v>191</v>
      </c>
      <c r="E124" s="165" t="s">
        <v>3</v>
      </c>
      <c r="F124" s="166" t="s">
        <v>1899</v>
      </c>
      <c r="H124" s="167">
        <v>556.2</v>
      </c>
      <c r="I124" s="168"/>
      <c r="L124" s="164"/>
      <c r="M124" s="169"/>
      <c r="N124" s="170"/>
      <c r="O124" s="170"/>
      <c r="P124" s="170"/>
      <c r="Q124" s="170"/>
      <c r="R124" s="170"/>
      <c r="S124" s="170"/>
      <c r="T124" s="171"/>
      <c r="AT124" s="165" t="s">
        <v>191</v>
      </c>
      <c r="AU124" s="165" t="s">
        <v>81</v>
      </c>
      <c r="AV124" s="13" t="s">
        <v>81</v>
      </c>
      <c r="AW124" s="13" t="s">
        <v>33</v>
      </c>
      <c r="AX124" s="13" t="s">
        <v>72</v>
      </c>
      <c r="AY124" s="165" t="s">
        <v>182</v>
      </c>
    </row>
    <row r="125" spans="2:51" s="13" customFormat="1" ht="12">
      <c r="B125" s="164"/>
      <c r="D125" s="159" t="s">
        <v>191</v>
      </c>
      <c r="E125" s="165" t="s">
        <v>3</v>
      </c>
      <c r="F125" s="166" t="s">
        <v>1900</v>
      </c>
      <c r="H125" s="167">
        <v>81</v>
      </c>
      <c r="I125" s="168"/>
      <c r="L125" s="164"/>
      <c r="M125" s="169"/>
      <c r="N125" s="170"/>
      <c r="O125" s="170"/>
      <c r="P125" s="170"/>
      <c r="Q125" s="170"/>
      <c r="R125" s="170"/>
      <c r="S125" s="170"/>
      <c r="T125" s="171"/>
      <c r="AT125" s="165" t="s">
        <v>191</v>
      </c>
      <c r="AU125" s="165" t="s">
        <v>81</v>
      </c>
      <c r="AV125" s="13" t="s">
        <v>81</v>
      </c>
      <c r="AW125" s="13" t="s">
        <v>33</v>
      </c>
      <c r="AX125" s="13" t="s">
        <v>72</v>
      </c>
      <c r="AY125" s="165" t="s">
        <v>182</v>
      </c>
    </row>
    <row r="126" spans="2:51" s="14" customFormat="1" ht="12">
      <c r="B126" s="172"/>
      <c r="D126" s="159" t="s">
        <v>191</v>
      </c>
      <c r="E126" s="173" t="s">
        <v>3</v>
      </c>
      <c r="F126" s="174" t="s">
        <v>211</v>
      </c>
      <c r="H126" s="175">
        <v>711</v>
      </c>
      <c r="I126" s="176"/>
      <c r="L126" s="172"/>
      <c r="M126" s="177"/>
      <c r="N126" s="178"/>
      <c r="O126" s="178"/>
      <c r="P126" s="178"/>
      <c r="Q126" s="178"/>
      <c r="R126" s="178"/>
      <c r="S126" s="178"/>
      <c r="T126" s="179"/>
      <c r="AT126" s="173" t="s">
        <v>191</v>
      </c>
      <c r="AU126" s="173" t="s">
        <v>81</v>
      </c>
      <c r="AV126" s="14" t="s">
        <v>189</v>
      </c>
      <c r="AW126" s="14" t="s">
        <v>33</v>
      </c>
      <c r="AX126" s="14" t="s">
        <v>79</v>
      </c>
      <c r="AY126" s="173" t="s">
        <v>182</v>
      </c>
    </row>
    <row r="127" spans="1:65" s="2" customFormat="1" ht="22.8">
      <c r="A127" s="34"/>
      <c r="B127" s="145"/>
      <c r="C127" s="146" t="s">
        <v>231</v>
      </c>
      <c r="D127" s="146" t="s">
        <v>184</v>
      </c>
      <c r="E127" s="147" t="s">
        <v>1308</v>
      </c>
      <c r="F127" s="148" t="s">
        <v>1309</v>
      </c>
      <c r="G127" s="149" t="s">
        <v>113</v>
      </c>
      <c r="H127" s="150">
        <v>711</v>
      </c>
      <c r="I127" s="151"/>
      <c r="J127" s="152">
        <f>ROUND(I127*H127,2)</f>
        <v>0</v>
      </c>
      <c r="K127" s="148" t="s">
        <v>188</v>
      </c>
      <c r="L127" s="35"/>
      <c r="M127" s="153" t="s">
        <v>3</v>
      </c>
      <c r="N127" s="154" t="s">
        <v>43</v>
      </c>
      <c r="O127" s="55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7" t="s">
        <v>189</v>
      </c>
      <c r="AT127" s="157" t="s">
        <v>184</v>
      </c>
      <c r="AU127" s="157" t="s">
        <v>81</v>
      </c>
      <c r="AY127" s="19" t="s">
        <v>182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79</v>
      </c>
      <c r="BK127" s="158">
        <f>ROUND(I127*H127,2)</f>
        <v>0</v>
      </c>
      <c r="BL127" s="19" t="s">
        <v>189</v>
      </c>
      <c r="BM127" s="157" t="s">
        <v>2761</v>
      </c>
    </row>
    <row r="128" spans="1:47" s="2" customFormat="1" ht="19.2">
      <c r="A128" s="34"/>
      <c r="B128" s="35"/>
      <c r="C128" s="34"/>
      <c r="D128" s="159" t="s">
        <v>120</v>
      </c>
      <c r="E128" s="34"/>
      <c r="F128" s="160" t="s">
        <v>1309</v>
      </c>
      <c r="G128" s="34"/>
      <c r="H128" s="34"/>
      <c r="I128" s="161"/>
      <c r="J128" s="34"/>
      <c r="K128" s="34"/>
      <c r="L128" s="35"/>
      <c r="M128" s="162"/>
      <c r="N128" s="163"/>
      <c r="O128" s="55"/>
      <c r="P128" s="55"/>
      <c r="Q128" s="55"/>
      <c r="R128" s="55"/>
      <c r="S128" s="55"/>
      <c r="T128" s="56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120</v>
      </c>
      <c r="AU128" s="19" t="s">
        <v>81</v>
      </c>
    </row>
    <row r="129" spans="1:65" s="2" customFormat="1" ht="33" customHeight="1">
      <c r="A129" s="34"/>
      <c r="B129" s="145"/>
      <c r="C129" s="146" t="s">
        <v>236</v>
      </c>
      <c r="D129" s="146" t="s">
        <v>184</v>
      </c>
      <c r="E129" s="147" t="s">
        <v>1311</v>
      </c>
      <c r="F129" s="148" t="s">
        <v>1312</v>
      </c>
      <c r="G129" s="149" t="s">
        <v>122</v>
      </c>
      <c r="H129" s="150">
        <v>378.99</v>
      </c>
      <c r="I129" s="151"/>
      <c r="J129" s="152">
        <f>ROUND(I129*H129,2)</f>
        <v>0</v>
      </c>
      <c r="K129" s="148" t="s">
        <v>188</v>
      </c>
      <c r="L129" s="35"/>
      <c r="M129" s="153" t="s">
        <v>3</v>
      </c>
      <c r="N129" s="154" t="s">
        <v>43</v>
      </c>
      <c r="O129" s="55"/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7" t="s">
        <v>189</v>
      </c>
      <c r="AT129" s="157" t="s">
        <v>184</v>
      </c>
      <c r="AU129" s="157" t="s">
        <v>81</v>
      </c>
      <c r="AY129" s="19" t="s">
        <v>182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9" t="s">
        <v>79</v>
      </c>
      <c r="BK129" s="158">
        <f>ROUND(I129*H129,2)</f>
        <v>0</v>
      </c>
      <c r="BL129" s="19" t="s">
        <v>189</v>
      </c>
      <c r="BM129" s="157" t="s">
        <v>2762</v>
      </c>
    </row>
    <row r="130" spans="1:47" s="2" customFormat="1" ht="19.2">
      <c r="A130" s="34"/>
      <c r="B130" s="35"/>
      <c r="C130" s="34"/>
      <c r="D130" s="159" t="s">
        <v>120</v>
      </c>
      <c r="E130" s="34"/>
      <c r="F130" s="160" t="s">
        <v>1312</v>
      </c>
      <c r="G130" s="34"/>
      <c r="H130" s="34"/>
      <c r="I130" s="161"/>
      <c r="J130" s="34"/>
      <c r="K130" s="34"/>
      <c r="L130" s="35"/>
      <c r="M130" s="162"/>
      <c r="N130" s="163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120</v>
      </c>
      <c r="AU130" s="19" t="s">
        <v>81</v>
      </c>
    </row>
    <row r="131" spans="2:51" s="13" customFormat="1" ht="12">
      <c r="B131" s="164"/>
      <c r="D131" s="159" t="s">
        <v>191</v>
      </c>
      <c r="E131" s="165" t="s">
        <v>3</v>
      </c>
      <c r="F131" s="166" t="s">
        <v>265</v>
      </c>
      <c r="H131" s="167">
        <v>378.99</v>
      </c>
      <c r="I131" s="168"/>
      <c r="L131" s="164"/>
      <c r="M131" s="169"/>
      <c r="N131" s="170"/>
      <c r="O131" s="170"/>
      <c r="P131" s="170"/>
      <c r="Q131" s="170"/>
      <c r="R131" s="170"/>
      <c r="S131" s="170"/>
      <c r="T131" s="171"/>
      <c r="AT131" s="165" t="s">
        <v>191</v>
      </c>
      <c r="AU131" s="165" t="s">
        <v>81</v>
      </c>
      <c r="AV131" s="13" t="s">
        <v>81</v>
      </c>
      <c r="AW131" s="13" t="s">
        <v>33</v>
      </c>
      <c r="AX131" s="13" t="s">
        <v>79</v>
      </c>
      <c r="AY131" s="165" t="s">
        <v>182</v>
      </c>
    </row>
    <row r="132" spans="1:65" s="2" customFormat="1" ht="33" customHeight="1">
      <c r="A132" s="34"/>
      <c r="B132" s="145"/>
      <c r="C132" s="146" t="s">
        <v>241</v>
      </c>
      <c r="D132" s="146" t="s">
        <v>184</v>
      </c>
      <c r="E132" s="147" t="s">
        <v>1314</v>
      </c>
      <c r="F132" s="148" t="s">
        <v>1315</v>
      </c>
      <c r="G132" s="149" t="s">
        <v>122</v>
      </c>
      <c r="H132" s="150">
        <v>42.11</v>
      </c>
      <c r="I132" s="151"/>
      <c r="J132" s="152">
        <f>ROUND(I132*H132,2)</f>
        <v>0</v>
      </c>
      <c r="K132" s="148" t="s">
        <v>188</v>
      </c>
      <c r="L132" s="35"/>
      <c r="M132" s="153" t="s">
        <v>3</v>
      </c>
      <c r="N132" s="154" t="s">
        <v>43</v>
      </c>
      <c r="O132" s="55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7" t="s">
        <v>189</v>
      </c>
      <c r="AT132" s="157" t="s">
        <v>184</v>
      </c>
      <c r="AU132" s="157" t="s">
        <v>81</v>
      </c>
      <c r="AY132" s="19" t="s">
        <v>182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79</v>
      </c>
      <c r="BK132" s="158">
        <f>ROUND(I132*H132,2)</f>
        <v>0</v>
      </c>
      <c r="BL132" s="19" t="s">
        <v>189</v>
      </c>
      <c r="BM132" s="157" t="s">
        <v>2763</v>
      </c>
    </row>
    <row r="133" spans="1:47" s="2" customFormat="1" ht="19.2">
      <c r="A133" s="34"/>
      <c r="B133" s="35"/>
      <c r="C133" s="34"/>
      <c r="D133" s="159" t="s">
        <v>120</v>
      </c>
      <c r="E133" s="34"/>
      <c r="F133" s="160" t="s">
        <v>1315</v>
      </c>
      <c r="G133" s="34"/>
      <c r="H133" s="34"/>
      <c r="I133" s="161"/>
      <c r="J133" s="34"/>
      <c r="K133" s="34"/>
      <c r="L133" s="35"/>
      <c r="M133" s="162"/>
      <c r="N133" s="163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120</v>
      </c>
      <c r="AU133" s="19" t="s">
        <v>81</v>
      </c>
    </row>
    <row r="134" spans="2:51" s="13" customFormat="1" ht="12">
      <c r="B134" s="164"/>
      <c r="D134" s="159" t="s">
        <v>191</v>
      </c>
      <c r="E134" s="165" t="s">
        <v>3</v>
      </c>
      <c r="F134" s="166" t="s">
        <v>217</v>
      </c>
      <c r="H134" s="167">
        <v>42.11</v>
      </c>
      <c r="I134" s="168"/>
      <c r="L134" s="164"/>
      <c r="M134" s="169"/>
      <c r="N134" s="170"/>
      <c r="O134" s="170"/>
      <c r="P134" s="170"/>
      <c r="Q134" s="170"/>
      <c r="R134" s="170"/>
      <c r="S134" s="170"/>
      <c r="T134" s="171"/>
      <c r="AT134" s="165" t="s">
        <v>191</v>
      </c>
      <c r="AU134" s="165" t="s">
        <v>81</v>
      </c>
      <c r="AV134" s="13" t="s">
        <v>81</v>
      </c>
      <c r="AW134" s="13" t="s">
        <v>33</v>
      </c>
      <c r="AX134" s="13" t="s">
        <v>79</v>
      </c>
      <c r="AY134" s="165" t="s">
        <v>182</v>
      </c>
    </row>
    <row r="135" spans="1:65" s="2" customFormat="1" ht="33" customHeight="1">
      <c r="A135" s="34"/>
      <c r="B135" s="145"/>
      <c r="C135" s="146" t="s">
        <v>246</v>
      </c>
      <c r="D135" s="146" t="s">
        <v>184</v>
      </c>
      <c r="E135" s="147" t="s">
        <v>1678</v>
      </c>
      <c r="F135" s="148" t="s">
        <v>1679</v>
      </c>
      <c r="G135" s="149" t="s">
        <v>122</v>
      </c>
      <c r="H135" s="150">
        <v>164.303</v>
      </c>
      <c r="I135" s="151"/>
      <c r="J135" s="152">
        <f>ROUND(I135*H135,2)</f>
        <v>0</v>
      </c>
      <c r="K135" s="148" t="s">
        <v>188</v>
      </c>
      <c r="L135" s="35"/>
      <c r="M135" s="153" t="s">
        <v>3</v>
      </c>
      <c r="N135" s="154" t="s">
        <v>43</v>
      </c>
      <c r="O135" s="55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7" t="s">
        <v>189</v>
      </c>
      <c r="AT135" s="157" t="s">
        <v>184</v>
      </c>
      <c r="AU135" s="157" t="s">
        <v>81</v>
      </c>
      <c r="AY135" s="19" t="s">
        <v>182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9" t="s">
        <v>79</v>
      </c>
      <c r="BK135" s="158">
        <f>ROUND(I135*H135,2)</f>
        <v>0</v>
      </c>
      <c r="BL135" s="19" t="s">
        <v>189</v>
      </c>
      <c r="BM135" s="157" t="s">
        <v>2764</v>
      </c>
    </row>
    <row r="136" spans="1:47" s="2" customFormat="1" ht="19.2">
      <c r="A136" s="34"/>
      <c r="B136" s="35"/>
      <c r="C136" s="34"/>
      <c r="D136" s="159" t="s">
        <v>120</v>
      </c>
      <c r="E136" s="34"/>
      <c r="F136" s="160" t="s">
        <v>1679</v>
      </c>
      <c r="G136" s="34"/>
      <c r="H136" s="34"/>
      <c r="I136" s="161"/>
      <c r="J136" s="34"/>
      <c r="K136" s="34"/>
      <c r="L136" s="35"/>
      <c r="M136" s="162"/>
      <c r="N136" s="163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120</v>
      </c>
      <c r="AU136" s="19" t="s">
        <v>81</v>
      </c>
    </row>
    <row r="137" spans="2:51" s="13" customFormat="1" ht="12">
      <c r="B137" s="164"/>
      <c r="D137" s="159" t="s">
        <v>191</v>
      </c>
      <c r="E137" s="165" t="s">
        <v>3</v>
      </c>
      <c r="F137" s="166" t="s">
        <v>1907</v>
      </c>
      <c r="H137" s="167">
        <v>164.303</v>
      </c>
      <c r="I137" s="168"/>
      <c r="L137" s="164"/>
      <c r="M137" s="169"/>
      <c r="N137" s="170"/>
      <c r="O137" s="170"/>
      <c r="P137" s="170"/>
      <c r="Q137" s="170"/>
      <c r="R137" s="170"/>
      <c r="S137" s="170"/>
      <c r="T137" s="171"/>
      <c r="AT137" s="165" t="s">
        <v>191</v>
      </c>
      <c r="AU137" s="165" t="s">
        <v>81</v>
      </c>
      <c r="AV137" s="13" t="s">
        <v>81</v>
      </c>
      <c r="AW137" s="13" t="s">
        <v>33</v>
      </c>
      <c r="AX137" s="13" t="s">
        <v>79</v>
      </c>
      <c r="AY137" s="165" t="s">
        <v>182</v>
      </c>
    </row>
    <row r="138" spans="1:65" s="2" customFormat="1" ht="34.2">
      <c r="A138" s="34"/>
      <c r="B138" s="145"/>
      <c r="C138" s="146" t="s">
        <v>251</v>
      </c>
      <c r="D138" s="146" t="s">
        <v>184</v>
      </c>
      <c r="E138" s="147" t="s">
        <v>1682</v>
      </c>
      <c r="F138" s="148" t="s">
        <v>1683</v>
      </c>
      <c r="G138" s="149" t="s">
        <v>122</v>
      </c>
      <c r="H138" s="150">
        <v>2300.242</v>
      </c>
      <c r="I138" s="151"/>
      <c r="J138" s="152">
        <f>ROUND(I138*H138,2)</f>
        <v>0</v>
      </c>
      <c r="K138" s="148" t="s">
        <v>188</v>
      </c>
      <c r="L138" s="35"/>
      <c r="M138" s="153" t="s">
        <v>3</v>
      </c>
      <c r="N138" s="154" t="s">
        <v>43</v>
      </c>
      <c r="O138" s="55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7" t="s">
        <v>189</v>
      </c>
      <c r="AT138" s="157" t="s">
        <v>184</v>
      </c>
      <c r="AU138" s="157" t="s">
        <v>81</v>
      </c>
      <c r="AY138" s="19" t="s">
        <v>182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9" t="s">
        <v>79</v>
      </c>
      <c r="BK138" s="158">
        <f>ROUND(I138*H138,2)</f>
        <v>0</v>
      </c>
      <c r="BL138" s="19" t="s">
        <v>189</v>
      </c>
      <c r="BM138" s="157" t="s">
        <v>2765</v>
      </c>
    </row>
    <row r="139" spans="1:47" s="2" customFormat="1" ht="19.2">
      <c r="A139" s="34"/>
      <c r="B139" s="35"/>
      <c r="C139" s="34"/>
      <c r="D139" s="159" t="s">
        <v>120</v>
      </c>
      <c r="E139" s="34"/>
      <c r="F139" s="160" t="s">
        <v>1683</v>
      </c>
      <c r="G139" s="34"/>
      <c r="H139" s="34"/>
      <c r="I139" s="161"/>
      <c r="J139" s="34"/>
      <c r="K139" s="34"/>
      <c r="L139" s="35"/>
      <c r="M139" s="162"/>
      <c r="N139" s="163"/>
      <c r="O139" s="55"/>
      <c r="P139" s="55"/>
      <c r="Q139" s="55"/>
      <c r="R139" s="55"/>
      <c r="S139" s="55"/>
      <c r="T139" s="5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9" t="s">
        <v>120</v>
      </c>
      <c r="AU139" s="19" t="s">
        <v>81</v>
      </c>
    </row>
    <row r="140" spans="2:51" s="13" customFormat="1" ht="12">
      <c r="B140" s="164"/>
      <c r="D140" s="159" t="s">
        <v>191</v>
      </c>
      <c r="E140" s="165" t="s">
        <v>3</v>
      </c>
      <c r="F140" s="166" t="s">
        <v>2766</v>
      </c>
      <c r="H140" s="167">
        <v>2300.242</v>
      </c>
      <c r="I140" s="168"/>
      <c r="L140" s="164"/>
      <c r="M140" s="169"/>
      <c r="N140" s="170"/>
      <c r="O140" s="170"/>
      <c r="P140" s="170"/>
      <c r="Q140" s="170"/>
      <c r="R140" s="170"/>
      <c r="S140" s="170"/>
      <c r="T140" s="171"/>
      <c r="AT140" s="165" t="s">
        <v>191</v>
      </c>
      <c r="AU140" s="165" t="s">
        <v>81</v>
      </c>
      <c r="AV140" s="13" t="s">
        <v>81</v>
      </c>
      <c r="AW140" s="13" t="s">
        <v>33</v>
      </c>
      <c r="AX140" s="13" t="s">
        <v>79</v>
      </c>
      <c r="AY140" s="165" t="s">
        <v>182</v>
      </c>
    </row>
    <row r="141" spans="1:65" s="2" customFormat="1" ht="33" customHeight="1">
      <c r="A141" s="34"/>
      <c r="B141" s="145"/>
      <c r="C141" s="146" t="s">
        <v>9</v>
      </c>
      <c r="D141" s="146" t="s">
        <v>184</v>
      </c>
      <c r="E141" s="147" t="s">
        <v>1910</v>
      </c>
      <c r="F141" s="148" t="s">
        <v>1911</v>
      </c>
      <c r="G141" s="149" t="s">
        <v>122</v>
      </c>
      <c r="H141" s="150">
        <v>42.11</v>
      </c>
      <c r="I141" s="151"/>
      <c r="J141" s="152">
        <f>ROUND(I141*H141,2)</f>
        <v>0</v>
      </c>
      <c r="K141" s="148" t="s">
        <v>188</v>
      </c>
      <c r="L141" s="35"/>
      <c r="M141" s="153" t="s">
        <v>3</v>
      </c>
      <c r="N141" s="154" t="s">
        <v>43</v>
      </c>
      <c r="O141" s="55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7" t="s">
        <v>189</v>
      </c>
      <c r="AT141" s="157" t="s">
        <v>184</v>
      </c>
      <c r="AU141" s="157" t="s">
        <v>81</v>
      </c>
      <c r="AY141" s="19" t="s">
        <v>182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79</v>
      </c>
      <c r="BK141" s="158">
        <f>ROUND(I141*H141,2)</f>
        <v>0</v>
      </c>
      <c r="BL141" s="19" t="s">
        <v>189</v>
      </c>
      <c r="BM141" s="157" t="s">
        <v>2767</v>
      </c>
    </row>
    <row r="142" spans="1:47" s="2" customFormat="1" ht="19.2">
      <c r="A142" s="34"/>
      <c r="B142" s="35"/>
      <c r="C142" s="34"/>
      <c r="D142" s="159" t="s">
        <v>120</v>
      </c>
      <c r="E142" s="34"/>
      <c r="F142" s="160" t="s">
        <v>1911</v>
      </c>
      <c r="G142" s="34"/>
      <c r="H142" s="34"/>
      <c r="I142" s="161"/>
      <c r="J142" s="34"/>
      <c r="K142" s="34"/>
      <c r="L142" s="35"/>
      <c r="M142" s="162"/>
      <c r="N142" s="163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120</v>
      </c>
      <c r="AU142" s="19" t="s">
        <v>81</v>
      </c>
    </row>
    <row r="143" spans="2:51" s="13" customFormat="1" ht="12">
      <c r="B143" s="164"/>
      <c r="D143" s="159" t="s">
        <v>191</v>
      </c>
      <c r="E143" s="165" t="s">
        <v>3</v>
      </c>
      <c r="F143" s="166" t="s">
        <v>217</v>
      </c>
      <c r="H143" s="167">
        <v>42.11</v>
      </c>
      <c r="I143" s="168"/>
      <c r="L143" s="164"/>
      <c r="M143" s="169"/>
      <c r="N143" s="170"/>
      <c r="O143" s="170"/>
      <c r="P143" s="170"/>
      <c r="Q143" s="170"/>
      <c r="R143" s="170"/>
      <c r="S143" s="170"/>
      <c r="T143" s="171"/>
      <c r="AT143" s="165" t="s">
        <v>191</v>
      </c>
      <c r="AU143" s="165" t="s">
        <v>81</v>
      </c>
      <c r="AV143" s="13" t="s">
        <v>81</v>
      </c>
      <c r="AW143" s="13" t="s">
        <v>33</v>
      </c>
      <c r="AX143" s="13" t="s">
        <v>79</v>
      </c>
      <c r="AY143" s="165" t="s">
        <v>182</v>
      </c>
    </row>
    <row r="144" spans="1:65" s="2" customFormat="1" ht="34.2">
      <c r="A144" s="34"/>
      <c r="B144" s="145"/>
      <c r="C144" s="146" t="s">
        <v>261</v>
      </c>
      <c r="D144" s="146" t="s">
        <v>184</v>
      </c>
      <c r="E144" s="147" t="s">
        <v>1913</v>
      </c>
      <c r="F144" s="148" t="s">
        <v>1914</v>
      </c>
      <c r="G144" s="149" t="s">
        <v>122</v>
      </c>
      <c r="H144" s="150">
        <v>589.54</v>
      </c>
      <c r="I144" s="151"/>
      <c r="J144" s="152">
        <f>ROUND(I144*H144,2)</f>
        <v>0</v>
      </c>
      <c r="K144" s="148" t="s">
        <v>188</v>
      </c>
      <c r="L144" s="35"/>
      <c r="M144" s="153" t="s">
        <v>3</v>
      </c>
      <c r="N144" s="154" t="s">
        <v>43</v>
      </c>
      <c r="O144" s="55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7" t="s">
        <v>189</v>
      </c>
      <c r="AT144" s="157" t="s">
        <v>184</v>
      </c>
      <c r="AU144" s="157" t="s">
        <v>81</v>
      </c>
      <c r="AY144" s="19" t="s">
        <v>182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79</v>
      </c>
      <c r="BK144" s="158">
        <f>ROUND(I144*H144,2)</f>
        <v>0</v>
      </c>
      <c r="BL144" s="19" t="s">
        <v>189</v>
      </c>
      <c r="BM144" s="157" t="s">
        <v>2768</v>
      </c>
    </row>
    <row r="145" spans="1:47" s="2" customFormat="1" ht="19.2">
      <c r="A145" s="34"/>
      <c r="B145" s="35"/>
      <c r="C145" s="34"/>
      <c r="D145" s="159" t="s">
        <v>120</v>
      </c>
      <c r="E145" s="34"/>
      <c r="F145" s="160" t="s">
        <v>1914</v>
      </c>
      <c r="G145" s="34"/>
      <c r="H145" s="34"/>
      <c r="I145" s="161"/>
      <c r="J145" s="34"/>
      <c r="K145" s="34"/>
      <c r="L145" s="35"/>
      <c r="M145" s="162"/>
      <c r="N145" s="163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120</v>
      </c>
      <c r="AU145" s="19" t="s">
        <v>81</v>
      </c>
    </row>
    <row r="146" spans="2:51" s="13" customFormat="1" ht="12">
      <c r="B146" s="164"/>
      <c r="D146" s="159" t="s">
        <v>191</v>
      </c>
      <c r="E146" s="165" t="s">
        <v>3</v>
      </c>
      <c r="F146" s="166" t="s">
        <v>2769</v>
      </c>
      <c r="H146" s="167">
        <v>589.54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1"/>
      <c r="AT146" s="165" t="s">
        <v>191</v>
      </c>
      <c r="AU146" s="165" t="s">
        <v>81</v>
      </c>
      <c r="AV146" s="13" t="s">
        <v>81</v>
      </c>
      <c r="AW146" s="13" t="s">
        <v>33</v>
      </c>
      <c r="AX146" s="13" t="s">
        <v>79</v>
      </c>
      <c r="AY146" s="165" t="s">
        <v>182</v>
      </c>
    </row>
    <row r="147" spans="1:65" s="2" customFormat="1" ht="16.5" customHeight="1">
      <c r="A147" s="34"/>
      <c r="B147" s="145"/>
      <c r="C147" s="146" t="s">
        <v>266</v>
      </c>
      <c r="D147" s="146" t="s">
        <v>184</v>
      </c>
      <c r="E147" s="147" t="s">
        <v>1686</v>
      </c>
      <c r="F147" s="148" t="s">
        <v>1687</v>
      </c>
      <c r="G147" s="149" t="s">
        <v>122</v>
      </c>
      <c r="H147" s="150">
        <v>206.413</v>
      </c>
      <c r="I147" s="151"/>
      <c r="J147" s="152">
        <f>ROUND(I147*H147,2)</f>
        <v>0</v>
      </c>
      <c r="K147" s="148" t="s">
        <v>188</v>
      </c>
      <c r="L147" s="35"/>
      <c r="M147" s="153" t="s">
        <v>3</v>
      </c>
      <c r="N147" s="154" t="s">
        <v>43</v>
      </c>
      <c r="O147" s="55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7" t="s">
        <v>189</v>
      </c>
      <c r="AT147" s="157" t="s">
        <v>184</v>
      </c>
      <c r="AU147" s="157" t="s">
        <v>81</v>
      </c>
      <c r="AY147" s="19" t="s">
        <v>182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9" t="s">
        <v>79</v>
      </c>
      <c r="BK147" s="158">
        <f>ROUND(I147*H147,2)</f>
        <v>0</v>
      </c>
      <c r="BL147" s="19" t="s">
        <v>189</v>
      </c>
      <c r="BM147" s="157" t="s">
        <v>2770</v>
      </c>
    </row>
    <row r="148" spans="1:47" s="2" customFormat="1" ht="12">
      <c r="A148" s="34"/>
      <c r="B148" s="35"/>
      <c r="C148" s="34"/>
      <c r="D148" s="159" t="s">
        <v>120</v>
      </c>
      <c r="E148" s="34"/>
      <c r="F148" s="160" t="s">
        <v>1687</v>
      </c>
      <c r="G148" s="34"/>
      <c r="H148" s="34"/>
      <c r="I148" s="161"/>
      <c r="J148" s="34"/>
      <c r="K148" s="34"/>
      <c r="L148" s="35"/>
      <c r="M148" s="162"/>
      <c r="N148" s="163"/>
      <c r="O148" s="55"/>
      <c r="P148" s="55"/>
      <c r="Q148" s="55"/>
      <c r="R148" s="55"/>
      <c r="S148" s="55"/>
      <c r="T148" s="5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120</v>
      </c>
      <c r="AU148" s="19" t="s">
        <v>81</v>
      </c>
    </row>
    <row r="149" spans="2:51" s="13" customFormat="1" ht="12">
      <c r="B149" s="164"/>
      <c r="D149" s="159" t="s">
        <v>191</v>
      </c>
      <c r="E149" s="165" t="s">
        <v>3</v>
      </c>
      <c r="F149" s="166" t="s">
        <v>2771</v>
      </c>
      <c r="H149" s="167">
        <v>181.833</v>
      </c>
      <c r="I149" s="168"/>
      <c r="L149" s="164"/>
      <c r="M149" s="169"/>
      <c r="N149" s="170"/>
      <c r="O149" s="170"/>
      <c r="P149" s="170"/>
      <c r="Q149" s="170"/>
      <c r="R149" s="170"/>
      <c r="S149" s="170"/>
      <c r="T149" s="171"/>
      <c r="AT149" s="165" t="s">
        <v>191</v>
      </c>
      <c r="AU149" s="165" t="s">
        <v>81</v>
      </c>
      <c r="AV149" s="13" t="s">
        <v>81</v>
      </c>
      <c r="AW149" s="13" t="s">
        <v>33</v>
      </c>
      <c r="AX149" s="13" t="s">
        <v>72</v>
      </c>
      <c r="AY149" s="165" t="s">
        <v>182</v>
      </c>
    </row>
    <row r="150" spans="2:51" s="13" customFormat="1" ht="12">
      <c r="B150" s="164"/>
      <c r="D150" s="159" t="s">
        <v>191</v>
      </c>
      <c r="E150" s="165" t="s">
        <v>3</v>
      </c>
      <c r="F150" s="166" t="s">
        <v>2772</v>
      </c>
      <c r="H150" s="167">
        <v>0.709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1"/>
      <c r="AT150" s="165" t="s">
        <v>191</v>
      </c>
      <c r="AU150" s="165" t="s">
        <v>81</v>
      </c>
      <c r="AV150" s="13" t="s">
        <v>81</v>
      </c>
      <c r="AW150" s="13" t="s">
        <v>33</v>
      </c>
      <c r="AX150" s="13" t="s">
        <v>72</v>
      </c>
      <c r="AY150" s="165" t="s">
        <v>182</v>
      </c>
    </row>
    <row r="151" spans="2:51" s="13" customFormat="1" ht="12">
      <c r="B151" s="164"/>
      <c r="D151" s="159" t="s">
        <v>191</v>
      </c>
      <c r="E151" s="165" t="s">
        <v>3</v>
      </c>
      <c r="F151" s="166" t="s">
        <v>1921</v>
      </c>
      <c r="H151" s="167">
        <v>12.066</v>
      </c>
      <c r="I151" s="168"/>
      <c r="L151" s="164"/>
      <c r="M151" s="169"/>
      <c r="N151" s="170"/>
      <c r="O151" s="170"/>
      <c r="P151" s="170"/>
      <c r="Q151" s="170"/>
      <c r="R151" s="170"/>
      <c r="S151" s="170"/>
      <c r="T151" s="171"/>
      <c r="AT151" s="165" t="s">
        <v>191</v>
      </c>
      <c r="AU151" s="165" t="s">
        <v>81</v>
      </c>
      <c r="AV151" s="13" t="s">
        <v>81</v>
      </c>
      <c r="AW151" s="13" t="s">
        <v>33</v>
      </c>
      <c r="AX151" s="13" t="s">
        <v>72</v>
      </c>
      <c r="AY151" s="165" t="s">
        <v>182</v>
      </c>
    </row>
    <row r="152" spans="2:51" s="13" customFormat="1" ht="12">
      <c r="B152" s="164"/>
      <c r="D152" s="159" t="s">
        <v>191</v>
      </c>
      <c r="E152" s="165" t="s">
        <v>3</v>
      </c>
      <c r="F152" s="166" t="s">
        <v>1922</v>
      </c>
      <c r="H152" s="167">
        <v>3.11</v>
      </c>
      <c r="I152" s="168"/>
      <c r="L152" s="164"/>
      <c r="M152" s="169"/>
      <c r="N152" s="170"/>
      <c r="O152" s="170"/>
      <c r="P152" s="170"/>
      <c r="Q152" s="170"/>
      <c r="R152" s="170"/>
      <c r="S152" s="170"/>
      <c r="T152" s="171"/>
      <c r="AT152" s="165" t="s">
        <v>191</v>
      </c>
      <c r="AU152" s="165" t="s">
        <v>81</v>
      </c>
      <c r="AV152" s="13" t="s">
        <v>81</v>
      </c>
      <c r="AW152" s="13" t="s">
        <v>33</v>
      </c>
      <c r="AX152" s="13" t="s">
        <v>72</v>
      </c>
      <c r="AY152" s="165" t="s">
        <v>182</v>
      </c>
    </row>
    <row r="153" spans="2:51" s="13" customFormat="1" ht="12">
      <c r="B153" s="164"/>
      <c r="D153" s="159" t="s">
        <v>191</v>
      </c>
      <c r="E153" s="165" t="s">
        <v>3</v>
      </c>
      <c r="F153" s="166" t="s">
        <v>1925</v>
      </c>
      <c r="H153" s="167">
        <v>8.695</v>
      </c>
      <c r="I153" s="168"/>
      <c r="L153" s="164"/>
      <c r="M153" s="169"/>
      <c r="N153" s="170"/>
      <c r="O153" s="170"/>
      <c r="P153" s="170"/>
      <c r="Q153" s="170"/>
      <c r="R153" s="170"/>
      <c r="S153" s="170"/>
      <c r="T153" s="171"/>
      <c r="AT153" s="165" t="s">
        <v>191</v>
      </c>
      <c r="AU153" s="165" t="s">
        <v>81</v>
      </c>
      <c r="AV153" s="13" t="s">
        <v>81</v>
      </c>
      <c r="AW153" s="13" t="s">
        <v>33</v>
      </c>
      <c r="AX153" s="13" t="s">
        <v>72</v>
      </c>
      <c r="AY153" s="165" t="s">
        <v>182</v>
      </c>
    </row>
    <row r="154" spans="2:51" s="14" customFormat="1" ht="12">
      <c r="B154" s="172"/>
      <c r="D154" s="159" t="s">
        <v>191</v>
      </c>
      <c r="E154" s="173" t="s">
        <v>1751</v>
      </c>
      <c r="F154" s="174" t="s">
        <v>211</v>
      </c>
      <c r="H154" s="175">
        <v>206.413</v>
      </c>
      <c r="I154" s="176"/>
      <c r="L154" s="172"/>
      <c r="M154" s="177"/>
      <c r="N154" s="178"/>
      <c r="O154" s="178"/>
      <c r="P154" s="178"/>
      <c r="Q154" s="178"/>
      <c r="R154" s="178"/>
      <c r="S154" s="178"/>
      <c r="T154" s="179"/>
      <c r="AT154" s="173" t="s">
        <v>191</v>
      </c>
      <c r="AU154" s="173" t="s">
        <v>81</v>
      </c>
      <c r="AV154" s="14" t="s">
        <v>189</v>
      </c>
      <c r="AW154" s="14" t="s">
        <v>33</v>
      </c>
      <c r="AX154" s="14" t="s">
        <v>79</v>
      </c>
      <c r="AY154" s="173" t="s">
        <v>182</v>
      </c>
    </row>
    <row r="155" spans="1:65" s="2" customFormat="1" ht="22.8">
      <c r="A155" s="34"/>
      <c r="B155" s="145"/>
      <c r="C155" s="146" t="s">
        <v>270</v>
      </c>
      <c r="D155" s="146" t="s">
        <v>184</v>
      </c>
      <c r="E155" s="147" t="s">
        <v>1689</v>
      </c>
      <c r="F155" s="148" t="s">
        <v>1690</v>
      </c>
      <c r="G155" s="149" t="s">
        <v>233</v>
      </c>
      <c r="H155" s="150">
        <v>330.261</v>
      </c>
      <c r="I155" s="151"/>
      <c r="J155" s="152">
        <f>ROUND(I155*H155,2)</f>
        <v>0</v>
      </c>
      <c r="K155" s="148" t="s">
        <v>188</v>
      </c>
      <c r="L155" s="35"/>
      <c r="M155" s="153" t="s">
        <v>3</v>
      </c>
      <c r="N155" s="154" t="s">
        <v>43</v>
      </c>
      <c r="O155" s="55"/>
      <c r="P155" s="155">
        <f>O155*H155</f>
        <v>0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7" t="s">
        <v>189</v>
      </c>
      <c r="AT155" s="157" t="s">
        <v>184</v>
      </c>
      <c r="AU155" s="157" t="s">
        <v>81</v>
      </c>
      <c r="AY155" s="19" t="s">
        <v>182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9" t="s">
        <v>79</v>
      </c>
      <c r="BK155" s="158">
        <f>ROUND(I155*H155,2)</f>
        <v>0</v>
      </c>
      <c r="BL155" s="19" t="s">
        <v>189</v>
      </c>
      <c r="BM155" s="157" t="s">
        <v>2773</v>
      </c>
    </row>
    <row r="156" spans="1:47" s="2" customFormat="1" ht="19.2">
      <c r="A156" s="34"/>
      <c r="B156" s="35"/>
      <c r="C156" s="34"/>
      <c r="D156" s="159" t="s">
        <v>120</v>
      </c>
      <c r="E156" s="34"/>
      <c r="F156" s="160" t="s">
        <v>1690</v>
      </c>
      <c r="G156" s="34"/>
      <c r="H156" s="34"/>
      <c r="I156" s="161"/>
      <c r="J156" s="34"/>
      <c r="K156" s="34"/>
      <c r="L156" s="35"/>
      <c r="M156" s="162"/>
      <c r="N156" s="163"/>
      <c r="O156" s="55"/>
      <c r="P156" s="55"/>
      <c r="Q156" s="55"/>
      <c r="R156" s="55"/>
      <c r="S156" s="55"/>
      <c r="T156" s="56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9" t="s">
        <v>120</v>
      </c>
      <c r="AU156" s="19" t="s">
        <v>81</v>
      </c>
    </row>
    <row r="157" spans="2:51" s="13" customFormat="1" ht="12">
      <c r="B157" s="164"/>
      <c r="D157" s="159" t="s">
        <v>191</v>
      </c>
      <c r="E157" s="165" t="s">
        <v>3</v>
      </c>
      <c r="F157" s="166" t="s">
        <v>2774</v>
      </c>
      <c r="H157" s="167">
        <v>330.261</v>
      </c>
      <c r="I157" s="168"/>
      <c r="L157" s="164"/>
      <c r="M157" s="169"/>
      <c r="N157" s="170"/>
      <c r="O157" s="170"/>
      <c r="P157" s="170"/>
      <c r="Q157" s="170"/>
      <c r="R157" s="170"/>
      <c r="S157" s="170"/>
      <c r="T157" s="171"/>
      <c r="AT157" s="165" t="s">
        <v>191</v>
      </c>
      <c r="AU157" s="165" t="s">
        <v>81</v>
      </c>
      <c r="AV157" s="13" t="s">
        <v>81</v>
      </c>
      <c r="AW157" s="13" t="s">
        <v>33</v>
      </c>
      <c r="AX157" s="13" t="s">
        <v>79</v>
      </c>
      <c r="AY157" s="165" t="s">
        <v>182</v>
      </c>
    </row>
    <row r="158" spans="1:65" s="2" customFormat="1" ht="22.8">
      <c r="A158" s="34"/>
      <c r="B158" s="145"/>
      <c r="C158" s="146" t="s">
        <v>277</v>
      </c>
      <c r="D158" s="146" t="s">
        <v>184</v>
      </c>
      <c r="E158" s="147" t="s">
        <v>282</v>
      </c>
      <c r="F158" s="148" t="s">
        <v>283</v>
      </c>
      <c r="G158" s="149" t="s">
        <v>122</v>
      </c>
      <c r="H158" s="150">
        <v>256.957</v>
      </c>
      <c r="I158" s="151"/>
      <c r="J158" s="152">
        <f>ROUND(I158*H158,2)</f>
        <v>0</v>
      </c>
      <c r="K158" s="148" t="s">
        <v>188</v>
      </c>
      <c r="L158" s="35"/>
      <c r="M158" s="153" t="s">
        <v>3</v>
      </c>
      <c r="N158" s="154" t="s">
        <v>43</v>
      </c>
      <c r="O158" s="55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7" t="s">
        <v>189</v>
      </c>
      <c r="AT158" s="157" t="s">
        <v>184</v>
      </c>
      <c r="AU158" s="157" t="s">
        <v>81</v>
      </c>
      <c r="AY158" s="19" t="s">
        <v>182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9" t="s">
        <v>79</v>
      </c>
      <c r="BK158" s="158">
        <f>ROUND(I158*H158,2)</f>
        <v>0</v>
      </c>
      <c r="BL158" s="19" t="s">
        <v>189</v>
      </c>
      <c r="BM158" s="157" t="s">
        <v>2775</v>
      </c>
    </row>
    <row r="159" spans="1:47" s="2" customFormat="1" ht="19.2">
      <c r="A159" s="34"/>
      <c r="B159" s="35"/>
      <c r="C159" s="34"/>
      <c r="D159" s="159" t="s">
        <v>120</v>
      </c>
      <c r="E159" s="34"/>
      <c r="F159" s="160" t="s">
        <v>283</v>
      </c>
      <c r="G159" s="34"/>
      <c r="H159" s="34"/>
      <c r="I159" s="161"/>
      <c r="J159" s="34"/>
      <c r="K159" s="34"/>
      <c r="L159" s="35"/>
      <c r="M159" s="162"/>
      <c r="N159" s="163"/>
      <c r="O159" s="55"/>
      <c r="P159" s="55"/>
      <c r="Q159" s="55"/>
      <c r="R159" s="55"/>
      <c r="S159" s="55"/>
      <c r="T159" s="5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120</v>
      </c>
      <c r="AU159" s="19" t="s">
        <v>81</v>
      </c>
    </row>
    <row r="160" spans="2:51" s="13" customFormat="1" ht="12">
      <c r="B160" s="164"/>
      <c r="D160" s="159" t="s">
        <v>191</v>
      </c>
      <c r="E160" s="165" t="s">
        <v>3</v>
      </c>
      <c r="F160" s="166" t="s">
        <v>2776</v>
      </c>
      <c r="H160" s="167">
        <v>256.957</v>
      </c>
      <c r="I160" s="168"/>
      <c r="L160" s="164"/>
      <c r="M160" s="169"/>
      <c r="N160" s="170"/>
      <c r="O160" s="170"/>
      <c r="P160" s="170"/>
      <c r="Q160" s="170"/>
      <c r="R160" s="170"/>
      <c r="S160" s="170"/>
      <c r="T160" s="171"/>
      <c r="AT160" s="165" t="s">
        <v>191</v>
      </c>
      <c r="AU160" s="165" t="s">
        <v>81</v>
      </c>
      <c r="AV160" s="13" t="s">
        <v>81</v>
      </c>
      <c r="AW160" s="13" t="s">
        <v>33</v>
      </c>
      <c r="AX160" s="13" t="s">
        <v>79</v>
      </c>
      <c r="AY160" s="165" t="s">
        <v>182</v>
      </c>
    </row>
    <row r="161" spans="1:65" s="2" customFormat="1" ht="33" customHeight="1">
      <c r="A161" s="34"/>
      <c r="B161" s="145"/>
      <c r="C161" s="146" t="s">
        <v>281</v>
      </c>
      <c r="D161" s="146" t="s">
        <v>184</v>
      </c>
      <c r="E161" s="147" t="s">
        <v>1934</v>
      </c>
      <c r="F161" s="148" t="s">
        <v>1935</v>
      </c>
      <c r="G161" s="149" t="s">
        <v>122</v>
      </c>
      <c r="H161" s="150">
        <v>117.613</v>
      </c>
      <c r="I161" s="151"/>
      <c r="J161" s="152">
        <f>ROUND(I161*H161,2)</f>
        <v>0</v>
      </c>
      <c r="K161" s="148" t="s">
        <v>188</v>
      </c>
      <c r="L161" s="35"/>
      <c r="M161" s="153" t="s">
        <v>3</v>
      </c>
      <c r="N161" s="154" t="s">
        <v>43</v>
      </c>
      <c r="O161" s="55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7" t="s">
        <v>189</v>
      </c>
      <c r="AT161" s="157" t="s">
        <v>184</v>
      </c>
      <c r="AU161" s="157" t="s">
        <v>81</v>
      </c>
      <c r="AY161" s="19" t="s">
        <v>182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9" t="s">
        <v>79</v>
      </c>
      <c r="BK161" s="158">
        <f>ROUND(I161*H161,2)</f>
        <v>0</v>
      </c>
      <c r="BL161" s="19" t="s">
        <v>189</v>
      </c>
      <c r="BM161" s="157" t="s">
        <v>2777</v>
      </c>
    </row>
    <row r="162" spans="1:47" s="2" customFormat="1" ht="19.2">
      <c r="A162" s="34"/>
      <c r="B162" s="35"/>
      <c r="C162" s="34"/>
      <c r="D162" s="159" t="s">
        <v>120</v>
      </c>
      <c r="E162" s="34"/>
      <c r="F162" s="160" t="s">
        <v>1935</v>
      </c>
      <c r="G162" s="34"/>
      <c r="H162" s="34"/>
      <c r="I162" s="161"/>
      <c r="J162" s="34"/>
      <c r="K162" s="34"/>
      <c r="L162" s="35"/>
      <c r="M162" s="162"/>
      <c r="N162" s="163"/>
      <c r="O162" s="55"/>
      <c r="P162" s="55"/>
      <c r="Q162" s="55"/>
      <c r="R162" s="55"/>
      <c r="S162" s="55"/>
      <c r="T162" s="56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9" t="s">
        <v>120</v>
      </c>
      <c r="AU162" s="19" t="s">
        <v>81</v>
      </c>
    </row>
    <row r="163" spans="2:51" s="13" customFormat="1" ht="12">
      <c r="B163" s="164"/>
      <c r="D163" s="159" t="s">
        <v>191</v>
      </c>
      <c r="E163" s="165" t="s">
        <v>3</v>
      </c>
      <c r="F163" s="166" t="s">
        <v>2778</v>
      </c>
      <c r="H163" s="167">
        <v>11.275</v>
      </c>
      <c r="I163" s="168"/>
      <c r="L163" s="164"/>
      <c r="M163" s="169"/>
      <c r="N163" s="170"/>
      <c r="O163" s="170"/>
      <c r="P163" s="170"/>
      <c r="Q163" s="170"/>
      <c r="R163" s="170"/>
      <c r="S163" s="170"/>
      <c r="T163" s="171"/>
      <c r="AT163" s="165" t="s">
        <v>191</v>
      </c>
      <c r="AU163" s="165" t="s">
        <v>81</v>
      </c>
      <c r="AV163" s="13" t="s">
        <v>81</v>
      </c>
      <c r="AW163" s="13" t="s">
        <v>33</v>
      </c>
      <c r="AX163" s="13" t="s">
        <v>72</v>
      </c>
      <c r="AY163" s="165" t="s">
        <v>182</v>
      </c>
    </row>
    <row r="164" spans="2:51" s="13" customFormat="1" ht="12">
      <c r="B164" s="164"/>
      <c r="D164" s="159" t="s">
        <v>191</v>
      </c>
      <c r="E164" s="165" t="s">
        <v>3</v>
      </c>
      <c r="F164" s="166" t="s">
        <v>2779</v>
      </c>
      <c r="H164" s="167">
        <v>-0.709</v>
      </c>
      <c r="I164" s="168"/>
      <c r="L164" s="164"/>
      <c r="M164" s="169"/>
      <c r="N164" s="170"/>
      <c r="O164" s="170"/>
      <c r="P164" s="170"/>
      <c r="Q164" s="170"/>
      <c r="R164" s="170"/>
      <c r="S164" s="170"/>
      <c r="T164" s="171"/>
      <c r="AT164" s="165" t="s">
        <v>191</v>
      </c>
      <c r="AU164" s="165" t="s">
        <v>81</v>
      </c>
      <c r="AV164" s="13" t="s">
        <v>81</v>
      </c>
      <c r="AW164" s="13" t="s">
        <v>33</v>
      </c>
      <c r="AX164" s="13" t="s">
        <v>72</v>
      </c>
      <c r="AY164" s="165" t="s">
        <v>182</v>
      </c>
    </row>
    <row r="165" spans="2:51" s="13" customFormat="1" ht="12">
      <c r="B165" s="164"/>
      <c r="D165" s="159" t="s">
        <v>191</v>
      </c>
      <c r="E165" s="165" t="s">
        <v>3</v>
      </c>
      <c r="F165" s="166" t="s">
        <v>1937</v>
      </c>
      <c r="H165" s="167">
        <v>101.97</v>
      </c>
      <c r="I165" s="168"/>
      <c r="L165" s="164"/>
      <c r="M165" s="169"/>
      <c r="N165" s="170"/>
      <c r="O165" s="170"/>
      <c r="P165" s="170"/>
      <c r="Q165" s="170"/>
      <c r="R165" s="170"/>
      <c r="S165" s="170"/>
      <c r="T165" s="171"/>
      <c r="AT165" s="165" t="s">
        <v>191</v>
      </c>
      <c r="AU165" s="165" t="s">
        <v>81</v>
      </c>
      <c r="AV165" s="13" t="s">
        <v>81</v>
      </c>
      <c r="AW165" s="13" t="s">
        <v>33</v>
      </c>
      <c r="AX165" s="13" t="s">
        <v>72</v>
      </c>
      <c r="AY165" s="165" t="s">
        <v>182</v>
      </c>
    </row>
    <row r="166" spans="2:51" s="13" customFormat="1" ht="12">
      <c r="B166" s="164"/>
      <c r="D166" s="159" t="s">
        <v>191</v>
      </c>
      <c r="E166" s="165" t="s">
        <v>3</v>
      </c>
      <c r="F166" s="166" t="s">
        <v>1938</v>
      </c>
      <c r="H166" s="167">
        <v>-12.066</v>
      </c>
      <c r="I166" s="168"/>
      <c r="L166" s="164"/>
      <c r="M166" s="169"/>
      <c r="N166" s="170"/>
      <c r="O166" s="170"/>
      <c r="P166" s="170"/>
      <c r="Q166" s="170"/>
      <c r="R166" s="170"/>
      <c r="S166" s="170"/>
      <c r="T166" s="171"/>
      <c r="AT166" s="165" t="s">
        <v>191</v>
      </c>
      <c r="AU166" s="165" t="s">
        <v>81</v>
      </c>
      <c r="AV166" s="13" t="s">
        <v>81</v>
      </c>
      <c r="AW166" s="13" t="s">
        <v>33</v>
      </c>
      <c r="AX166" s="13" t="s">
        <v>72</v>
      </c>
      <c r="AY166" s="165" t="s">
        <v>182</v>
      </c>
    </row>
    <row r="167" spans="2:51" s="13" customFormat="1" ht="12">
      <c r="B167" s="164"/>
      <c r="D167" s="159" t="s">
        <v>191</v>
      </c>
      <c r="E167" s="165" t="s">
        <v>3</v>
      </c>
      <c r="F167" s="166" t="s">
        <v>1939</v>
      </c>
      <c r="H167" s="167">
        <v>18.9</v>
      </c>
      <c r="I167" s="168"/>
      <c r="L167" s="164"/>
      <c r="M167" s="169"/>
      <c r="N167" s="170"/>
      <c r="O167" s="170"/>
      <c r="P167" s="170"/>
      <c r="Q167" s="170"/>
      <c r="R167" s="170"/>
      <c r="S167" s="170"/>
      <c r="T167" s="171"/>
      <c r="AT167" s="165" t="s">
        <v>191</v>
      </c>
      <c r="AU167" s="165" t="s">
        <v>81</v>
      </c>
      <c r="AV167" s="13" t="s">
        <v>81</v>
      </c>
      <c r="AW167" s="13" t="s">
        <v>33</v>
      </c>
      <c r="AX167" s="13" t="s">
        <v>72</v>
      </c>
      <c r="AY167" s="165" t="s">
        <v>182</v>
      </c>
    </row>
    <row r="168" spans="2:51" s="13" customFormat="1" ht="12">
      <c r="B168" s="164"/>
      <c r="D168" s="159" t="s">
        <v>191</v>
      </c>
      <c r="E168" s="165" t="s">
        <v>3</v>
      </c>
      <c r="F168" s="166" t="s">
        <v>1940</v>
      </c>
      <c r="H168" s="167">
        <v>-1.757</v>
      </c>
      <c r="I168" s="168"/>
      <c r="L168" s="164"/>
      <c r="M168" s="169"/>
      <c r="N168" s="170"/>
      <c r="O168" s="170"/>
      <c r="P168" s="170"/>
      <c r="Q168" s="170"/>
      <c r="R168" s="170"/>
      <c r="S168" s="170"/>
      <c r="T168" s="171"/>
      <c r="AT168" s="165" t="s">
        <v>191</v>
      </c>
      <c r="AU168" s="165" t="s">
        <v>81</v>
      </c>
      <c r="AV168" s="13" t="s">
        <v>81</v>
      </c>
      <c r="AW168" s="13" t="s">
        <v>33</v>
      </c>
      <c r="AX168" s="13" t="s">
        <v>72</v>
      </c>
      <c r="AY168" s="165" t="s">
        <v>182</v>
      </c>
    </row>
    <row r="169" spans="2:51" s="14" customFormat="1" ht="12">
      <c r="B169" s="172"/>
      <c r="D169" s="159" t="s">
        <v>191</v>
      </c>
      <c r="E169" s="173" t="s">
        <v>1274</v>
      </c>
      <c r="F169" s="174" t="s">
        <v>211</v>
      </c>
      <c r="H169" s="175">
        <v>117.613</v>
      </c>
      <c r="I169" s="176"/>
      <c r="L169" s="172"/>
      <c r="M169" s="177"/>
      <c r="N169" s="178"/>
      <c r="O169" s="178"/>
      <c r="P169" s="178"/>
      <c r="Q169" s="178"/>
      <c r="R169" s="178"/>
      <c r="S169" s="178"/>
      <c r="T169" s="179"/>
      <c r="AT169" s="173" t="s">
        <v>191</v>
      </c>
      <c r="AU169" s="173" t="s">
        <v>81</v>
      </c>
      <c r="AV169" s="14" t="s">
        <v>189</v>
      </c>
      <c r="AW169" s="14" t="s">
        <v>33</v>
      </c>
      <c r="AX169" s="14" t="s">
        <v>79</v>
      </c>
      <c r="AY169" s="173" t="s">
        <v>182</v>
      </c>
    </row>
    <row r="170" spans="1:65" s="2" customFormat="1" ht="16.5" customHeight="1">
      <c r="A170" s="34"/>
      <c r="B170" s="145"/>
      <c r="C170" s="180" t="s">
        <v>8</v>
      </c>
      <c r="D170" s="180" t="s">
        <v>232</v>
      </c>
      <c r="E170" s="181" t="s">
        <v>1945</v>
      </c>
      <c r="F170" s="182" t="s">
        <v>1335</v>
      </c>
      <c r="G170" s="183" t="s">
        <v>233</v>
      </c>
      <c r="H170" s="184">
        <v>211.703</v>
      </c>
      <c r="I170" s="185"/>
      <c r="J170" s="186">
        <f>ROUND(I170*H170,2)</f>
        <v>0</v>
      </c>
      <c r="K170" s="182" t="s">
        <v>188</v>
      </c>
      <c r="L170" s="187"/>
      <c r="M170" s="188" t="s">
        <v>3</v>
      </c>
      <c r="N170" s="189" t="s">
        <v>43</v>
      </c>
      <c r="O170" s="55"/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7" t="s">
        <v>223</v>
      </c>
      <c r="AT170" s="157" t="s">
        <v>232</v>
      </c>
      <c r="AU170" s="157" t="s">
        <v>81</v>
      </c>
      <c r="AY170" s="19" t="s">
        <v>182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9" t="s">
        <v>79</v>
      </c>
      <c r="BK170" s="158">
        <f>ROUND(I170*H170,2)</f>
        <v>0</v>
      </c>
      <c r="BL170" s="19" t="s">
        <v>189</v>
      </c>
      <c r="BM170" s="157" t="s">
        <v>2780</v>
      </c>
    </row>
    <row r="171" spans="1:47" s="2" customFormat="1" ht="12">
      <c r="A171" s="34"/>
      <c r="B171" s="35"/>
      <c r="C171" s="34"/>
      <c r="D171" s="159" t="s">
        <v>120</v>
      </c>
      <c r="E171" s="34"/>
      <c r="F171" s="160" t="s">
        <v>1335</v>
      </c>
      <c r="G171" s="34"/>
      <c r="H171" s="34"/>
      <c r="I171" s="161"/>
      <c r="J171" s="34"/>
      <c r="K171" s="34"/>
      <c r="L171" s="35"/>
      <c r="M171" s="162"/>
      <c r="N171" s="163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120</v>
      </c>
      <c r="AU171" s="19" t="s">
        <v>81</v>
      </c>
    </row>
    <row r="172" spans="2:51" s="13" customFormat="1" ht="12">
      <c r="B172" s="164"/>
      <c r="D172" s="159" t="s">
        <v>191</v>
      </c>
      <c r="E172" s="165" t="s">
        <v>3</v>
      </c>
      <c r="F172" s="166" t="s">
        <v>2781</v>
      </c>
      <c r="H172" s="167">
        <v>211.703</v>
      </c>
      <c r="I172" s="168"/>
      <c r="L172" s="164"/>
      <c r="M172" s="169"/>
      <c r="N172" s="170"/>
      <c r="O172" s="170"/>
      <c r="P172" s="170"/>
      <c r="Q172" s="170"/>
      <c r="R172" s="170"/>
      <c r="S172" s="170"/>
      <c r="T172" s="171"/>
      <c r="AT172" s="165" t="s">
        <v>191</v>
      </c>
      <c r="AU172" s="165" t="s">
        <v>81</v>
      </c>
      <c r="AV172" s="13" t="s">
        <v>81</v>
      </c>
      <c r="AW172" s="13" t="s">
        <v>33</v>
      </c>
      <c r="AX172" s="13" t="s">
        <v>79</v>
      </c>
      <c r="AY172" s="165" t="s">
        <v>182</v>
      </c>
    </row>
    <row r="173" spans="1:65" s="2" customFormat="1" ht="22.8">
      <c r="A173" s="34"/>
      <c r="B173" s="145"/>
      <c r="C173" s="146" t="s">
        <v>294</v>
      </c>
      <c r="D173" s="146" t="s">
        <v>184</v>
      </c>
      <c r="E173" s="147" t="s">
        <v>1948</v>
      </c>
      <c r="F173" s="148" t="s">
        <v>1949</v>
      </c>
      <c r="G173" s="149" t="s">
        <v>113</v>
      </c>
      <c r="H173" s="150">
        <v>422.7</v>
      </c>
      <c r="I173" s="151"/>
      <c r="J173" s="152">
        <f>ROUND(I173*H173,2)</f>
        <v>0</v>
      </c>
      <c r="K173" s="148" t="s">
        <v>188</v>
      </c>
      <c r="L173" s="35"/>
      <c r="M173" s="153" t="s">
        <v>3</v>
      </c>
      <c r="N173" s="154" t="s">
        <v>43</v>
      </c>
      <c r="O173" s="55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7" t="s">
        <v>189</v>
      </c>
      <c r="AT173" s="157" t="s">
        <v>184</v>
      </c>
      <c r="AU173" s="157" t="s">
        <v>81</v>
      </c>
      <c r="AY173" s="19" t="s">
        <v>182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9" t="s">
        <v>79</v>
      </c>
      <c r="BK173" s="158">
        <f>ROUND(I173*H173,2)</f>
        <v>0</v>
      </c>
      <c r="BL173" s="19" t="s">
        <v>189</v>
      </c>
      <c r="BM173" s="157" t="s">
        <v>2782</v>
      </c>
    </row>
    <row r="174" spans="1:47" s="2" customFormat="1" ht="12">
      <c r="A174" s="34"/>
      <c r="B174" s="35"/>
      <c r="C174" s="34"/>
      <c r="D174" s="159" t="s">
        <v>120</v>
      </c>
      <c r="E174" s="34"/>
      <c r="F174" s="160" t="s">
        <v>1949</v>
      </c>
      <c r="G174" s="34"/>
      <c r="H174" s="34"/>
      <c r="I174" s="161"/>
      <c r="J174" s="34"/>
      <c r="K174" s="34"/>
      <c r="L174" s="35"/>
      <c r="M174" s="162"/>
      <c r="N174" s="163"/>
      <c r="O174" s="55"/>
      <c r="P174" s="55"/>
      <c r="Q174" s="55"/>
      <c r="R174" s="55"/>
      <c r="S174" s="55"/>
      <c r="T174" s="56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120</v>
      </c>
      <c r="AU174" s="19" t="s">
        <v>81</v>
      </c>
    </row>
    <row r="175" spans="2:51" s="13" customFormat="1" ht="12">
      <c r="B175" s="164"/>
      <c r="D175" s="159" t="s">
        <v>191</v>
      </c>
      <c r="E175" s="165" t="s">
        <v>3</v>
      </c>
      <c r="F175" s="166" t="s">
        <v>2783</v>
      </c>
      <c r="H175" s="167">
        <v>422.7</v>
      </c>
      <c r="I175" s="168"/>
      <c r="L175" s="164"/>
      <c r="M175" s="169"/>
      <c r="N175" s="170"/>
      <c r="O175" s="170"/>
      <c r="P175" s="170"/>
      <c r="Q175" s="170"/>
      <c r="R175" s="170"/>
      <c r="S175" s="170"/>
      <c r="T175" s="171"/>
      <c r="AT175" s="165" t="s">
        <v>191</v>
      </c>
      <c r="AU175" s="165" t="s">
        <v>81</v>
      </c>
      <c r="AV175" s="13" t="s">
        <v>81</v>
      </c>
      <c r="AW175" s="13" t="s">
        <v>33</v>
      </c>
      <c r="AX175" s="13" t="s">
        <v>79</v>
      </c>
      <c r="AY175" s="165" t="s">
        <v>182</v>
      </c>
    </row>
    <row r="176" spans="1:65" s="2" customFormat="1" ht="22.8">
      <c r="A176" s="34"/>
      <c r="B176" s="145"/>
      <c r="C176" s="146" t="s">
        <v>299</v>
      </c>
      <c r="D176" s="146" t="s">
        <v>184</v>
      </c>
      <c r="E176" s="147" t="s">
        <v>1951</v>
      </c>
      <c r="F176" s="148" t="s">
        <v>1952</v>
      </c>
      <c r="G176" s="149" t="s">
        <v>113</v>
      </c>
      <c r="H176" s="150">
        <v>422.7</v>
      </c>
      <c r="I176" s="151"/>
      <c r="J176" s="152">
        <f>ROUND(I176*H176,2)</f>
        <v>0</v>
      </c>
      <c r="K176" s="148" t="s">
        <v>188</v>
      </c>
      <c r="L176" s="35"/>
      <c r="M176" s="153" t="s">
        <v>3</v>
      </c>
      <c r="N176" s="154" t="s">
        <v>43</v>
      </c>
      <c r="O176" s="55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7" t="s">
        <v>189</v>
      </c>
      <c r="AT176" s="157" t="s">
        <v>184</v>
      </c>
      <c r="AU176" s="157" t="s">
        <v>81</v>
      </c>
      <c r="AY176" s="19" t="s">
        <v>182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9" t="s">
        <v>79</v>
      </c>
      <c r="BK176" s="158">
        <f>ROUND(I176*H176,2)</f>
        <v>0</v>
      </c>
      <c r="BL176" s="19" t="s">
        <v>189</v>
      </c>
      <c r="BM176" s="157" t="s">
        <v>2784</v>
      </c>
    </row>
    <row r="177" spans="1:47" s="2" customFormat="1" ht="19.2">
      <c r="A177" s="34"/>
      <c r="B177" s="35"/>
      <c r="C177" s="34"/>
      <c r="D177" s="159" t="s">
        <v>120</v>
      </c>
      <c r="E177" s="34"/>
      <c r="F177" s="160" t="s">
        <v>1952</v>
      </c>
      <c r="G177" s="34"/>
      <c r="H177" s="34"/>
      <c r="I177" s="161"/>
      <c r="J177" s="34"/>
      <c r="K177" s="34"/>
      <c r="L177" s="35"/>
      <c r="M177" s="162"/>
      <c r="N177" s="163"/>
      <c r="O177" s="55"/>
      <c r="P177" s="55"/>
      <c r="Q177" s="55"/>
      <c r="R177" s="55"/>
      <c r="S177" s="55"/>
      <c r="T177" s="5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9" t="s">
        <v>120</v>
      </c>
      <c r="AU177" s="19" t="s">
        <v>81</v>
      </c>
    </row>
    <row r="178" spans="2:51" s="15" customFormat="1" ht="12">
      <c r="B178" s="190"/>
      <c r="D178" s="159" t="s">
        <v>191</v>
      </c>
      <c r="E178" s="191" t="s">
        <v>3</v>
      </c>
      <c r="F178" s="192" t="s">
        <v>2785</v>
      </c>
      <c r="H178" s="191" t="s">
        <v>3</v>
      </c>
      <c r="I178" s="193"/>
      <c r="L178" s="190"/>
      <c r="M178" s="194"/>
      <c r="N178" s="195"/>
      <c r="O178" s="195"/>
      <c r="P178" s="195"/>
      <c r="Q178" s="195"/>
      <c r="R178" s="195"/>
      <c r="S178" s="195"/>
      <c r="T178" s="196"/>
      <c r="AT178" s="191" t="s">
        <v>191</v>
      </c>
      <c r="AU178" s="191" t="s">
        <v>81</v>
      </c>
      <c r="AV178" s="15" t="s">
        <v>79</v>
      </c>
      <c r="AW178" s="15" t="s">
        <v>33</v>
      </c>
      <c r="AX178" s="15" t="s">
        <v>72</v>
      </c>
      <c r="AY178" s="191" t="s">
        <v>182</v>
      </c>
    </row>
    <row r="179" spans="2:51" s="13" customFormat="1" ht="12">
      <c r="B179" s="164"/>
      <c r="D179" s="159" t="s">
        <v>191</v>
      </c>
      <c r="E179" s="165" t="s">
        <v>3</v>
      </c>
      <c r="F179" s="166" t="s">
        <v>2783</v>
      </c>
      <c r="H179" s="167">
        <v>422.7</v>
      </c>
      <c r="I179" s="168"/>
      <c r="L179" s="164"/>
      <c r="M179" s="169"/>
      <c r="N179" s="170"/>
      <c r="O179" s="170"/>
      <c r="P179" s="170"/>
      <c r="Q179" s="170"/>
      <c r="R179" s="170"/>
      <c r="S179" s="170"/>
      <c r="T179" s="171"/>
      <c r="AT179" s="165" t="s">
        <v>191</v>
      </c>
      <c r="AU179" s="165" t="s">
        <v>81</v>
      </c>
      <c r="AV179" s="13" t="s">
        <v>81</v>
      </c>
      <c r="AW179" s="13" t="s">
        <v>33</v>
      </c>
      <c r="AX179" s="13" t="s">
        <v>79</v>
      </c>
      <c r="AY179" s="165" t="s">
        <v>182</v>
      </c>
    </row>
    <row r="180" spans="1:65" s="2" customFormat="1" ht="16.5" customHeight="1">
      <c r="A180" s="34"/>
      <c r="B180" s="145"/>
      <c r="C180" s="180" t="s">
        <v>304</v>
      </c>
      <c r="D180" s="180" t="s">
        <v>232</v>
      </c>
      <c r="E180" s="181" t="s">
        <v>1955</v>
      </c>
      <c r="F180" s="182" t="s">
        <v>1956</v>
      </c>
      <c r="G180" s="183" t="s">
        <v>254</v>
      </c>
      <c r="H180" s="184">
        <v>10.568</v>
      </c>
      <c r="I180" s="185"/>
      <c r="J180" s="186">
        <f>ROUND(I180*H180,2)</f>
        <v>0</v>
      </c>
      <c r="K180" s="182" t="s">
        <v>188</v>
      </c>
      <c r="L180" s="187"/>
      <c r="M180" s="188" t="s">
        <v>3</v>
      </c>
      <c r="N180" s="189" t="s">
        <v>43</v>
      </c>
      <c r="O180" s="55"/>
      <c r="P180" s="155">
        <f>O180*H180</f>
        <v>0</v>
      </c>
      <c r="Q180" s="155">
        <v>0.001</v>
      </c>
      <c r="R180" s="155">
        <f>Q180*H180</f>
        <v>0.010568</v>
      </c>
      <c r="S180" s="155">
        <v>0</v>
      </c>
      <c r="T180" s="15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7" t="s">
        <v>223</v>
      </c>
      <c r="AT180" s="157" t="s">
        <v>232</v>
      </c>
      <c r="AU180" s="157" t="s">
        <v>81</v>
      </c>
      <c r="AY180" s="19" t="s">
        <v>182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9" t="s">
        <v>79</v>
      </c>
      <c r="BK180" s="158">
        <f>ROUND(I180*H180,2)</f>
        <v>0</v>
      </c>
      <c r="BL180" s="19" t="s">
        <v>189</v>
      </c>
      <c r="BM180" s="157" t="s">
        <v>2786</v>
      </c>
    </row>
    <row r="181" spans="1:47" s="2" customFormat="1" ht="12">
      <c r="A181" s="34"/>
      <c r="B181" s="35"/>
      <c r="C181" s="34"/>
      <c r="D181" s="159" t="s">
        <v>120</v>
      </c>
      <c r="E181" s="34"/>
      <c r="F181" s="160" t="s">
        <v>1956</v>
      </c>
      <c r="G181" s="34"/>
      <c r="H181" s="34"/>
      <c r="I181" s="161"/>
      <c r="J181" s="34"/>
      <c r="K181" s="34"/>
      <c r="L181" s="35"/>
      <c r="M181" s="162"/>
      <c r="N181" s="163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120</v>
      </c>
      <c r="AU181" s="19" t="s">
        <v>81</v>
      </c>
    </row>
    <row r="182" spans="2:51" s="13" customFormat="1" ht="12">
      <c r="B182" s="164"/>
      <c r="D182" s="159" t="s">
        <v>191</v>
      </c>
      <c r="E182" s="165" t="s">
        <v>3</v>
      </c>
      <c r="F182" s="166" t="s">
        <v>2787</v>
      </c>
      <c r="H182" s="167">
        <v>10.568</v>
      </c>
      <c r="I182" s="168"/>
      <c r="L182" s="164"/>
      <c r="M182" s="169"/>
      <c r="N182" s="170"/>
      <c r="O182" s="170"/>
      <c r="P182" s="170"/>
      <c r="Q182" s="170"/>
      <c r="R182" s="170"/>
      <c r="S182" s="170"/>
      <c r="T182" s="171"/>
      <c r="AT182" s="165" t="s">
        <v>191</v>
      </c>
      <c r="AU182" s="165" t="s">
        <v>81</v>
      </c>
      <c r="AV182" s="13" t="s">
        <v>81</v>
      </c>
      <c r="AW182" s="13" t="s">
        <v>33</v>
      </c>
      <c r="AX182" s="13" t="s">
        <v>79</v>
      </c>
      <c r="AY182" s="165" t="s">
        <v>182</v>
      </c>
    </row>
    <row r="183" spans="1:65" s="2" customFormat="1" ht="16.5" customHeight="1">
      <c r="A183" s="34"/>
      <c r="B183" s="145"/>
      <c r="C183" s="146" t="s">
        <v>309</v>
      </c>
      <c r="D183" s="146" t="s">
        <v>184</v>
      </c>
      <c r="E183" s="147" t="s">
        <v>1959</v>
      </c>
      <c r="F183" s="148" t="s">
        <v>1960</v>
      </c>
      <c r="G183" s="149" t="s">
        <v>113</v>
      </c>
      <c r="H183" s="150">
        <v>422.7</v>
      </c>
      <c r="I183" s="151"/>
      <c r="J183" s="152">
        <f>ROUND(I183*H183,2)</f>
        <v>0</v>
      </c>
      <c r="K183" s="148" t="s">
        <v>188</v>
      </c>
      <c r="L183" s="35"/>
      <c r="M183" s="153" t="s">
        <v>3</v>
      </c>
      <c r="N183" s="154" t="s">
        <v>43</v>
      </c>
      <c r="O183" s="55"/>
      <c r="P183" s="155">
        <f>O183*H183</f>
        <v>0</v>
      </c>
      <c r="Q183" s="155">
        <v>0</v>
      </c>
      <c r="R183" s="155">
        <f>Q183*H183</f>
        <v>0</v>
      </c>
      <c r="S183" s="155">
        <v>0</v>
      </c>
      <c r="T183" s="15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7" t="s">
        <v>189</v>
      </c>
      <c r="AT183" s="157" t="s">
        <v>184</v>
      </c>
      <c r="AU183" s="157" t="s">
        <v>81</v>
      </c>
      <c r="AY183" s="19" t="s">
        <v>182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9" t="s">
        <v>79</v>
      </c>
      <c r="BK183" s="158">
        <f>ROUND(I183*H183,2)</f>
        <v>0</v>
      </c>
      <c r="BL183" s="19" t="s">
        <v>189</v>
      </c>
      <c r="BM183" s="157" t="s">
        <v>2788</v>
      </c>
    </row>
    <row r="184" spans="1:47" s="2" customFormat="1" ht="12">
      <c r="A184" s="34"/>
      <c r="B184" s="35"/>
      <c r="C184" s="34"/>
      <c r="D184" s="159" t="s">
        <v>120</v>
      </c>
      <c r="E184" s="34"/>
      <c r="F184" s="160" t="s">
        <v>1960</v>
      </c>
      <c r="G184" s="34"/>
      <c r="H184" s="34"/>
      <c r="I184" s="161"/>
      <c r="J184" s="34"/>
      <c r="K184" s="34"/>
      <c r="L184" s="35"/>
      <c r="M184" s="162"/>
      <c r="N184" s="163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120</v>
      </c>
      <c r="AU184" s="19" t="s">
        <v>81</v>
      </c>
    </row>
    <row r="185" spans="1:65" s="2" customFormat="1" ht="16.5" customHeight="1">
      <c r="A185" s="34"/>
      <c r="B185" s="145"/>
      <c r="C185" s="146" t="s">
        <v>314</v>
      </c>
      <c r="D185" s="146" t="s">
        <v>184</v>
      </c>
      <c r="E185" s="147" t="s">
        <v>1962</v>
      </c>
      <c r="F185" s="148" t="s">
        <v>1963</v>
      </c>
      <c r="G185" s="149" t="s">
        <v>113</v>
      </c>
      <c r="H185" s="150">
        <v>422.7</v>
      </c>
      <c r="I185" s="151"/>
      <c r="J185" s="152">
        <f>ROUND(I185*H185,2)</f>
        <v>0</v>
      </c>
      <c r="K185" s="148" t="s">
        <v>188</v>
      </c>
      <c r="L185" s="35"/>
      <c r="M185" s="153" t="s">
        <v>3</v>
      </c>
      <c r="N185" s="154" t="s">
        <v>43</v>
      </c>
      <c r="O185" s="55"/>
      <c r="P185" s="155">
        <f>O185*H185</f>
        <v>0</v>
      </c>
      <c r="Q185" s="155">
        <v>0</v>
      </c>
      <c r="R185" s="155">
        <f>Q185*H185</f>
        <v>0</v>
      </c>
      <c r="S185" s="155">
        <v>0</v>
      </c>
      <c r="T185" s="15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7" t="s">
        <v>189</v>
      </c>
      <c r="AT185" s="157" t="s">
        <v>184</v>
      </c>
      <c r="AU185" s="157" t="s">
        <v>81</v>
      </c>
      <c r="AY185" s="19" t="s">
        <v>182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9" t="s">
        <v>79</v>
      </c>
      <c r="BK185" s="158">
        <f>ROUND(I185*H185,2)</f>
        <v>0</v>
      </c>
      <c r="BL185" s="19" t="s">
        <v>189</v>
      </c>
      <c r="BM185" s="157" t="s">
        <v>2789</v>
      </c>
    </row>
    <row r="186" spans="1:47" s="2" customFormat="1" ht="12">
      <c r="A186" s="34"/>
      <c r="B186" s="35"/>
      <c r="C186" s="34"/>
      <c r="D186" s="159" t="s">
        <v>120</v>
      </c>
      <c r="E186" s="34"/>
      <c r="F186" s="160" t="s">
        <v>1963</v>
      </c>
      <c r="G186" s="34"/>
      <c r="H186" s="34"/>
      <c r="I186" s="161"/>
      <c r="J186" s="34"/>
      <c r="K186" s="34"/>
      <c r="L186" s="35"/>
      <c r="M186" s="162"/>
      <c r="N186" s="163"/>
      <c r="O186" s="55"/>
      <c r="P186" s="55"/>
      <c r="Q186" s="55"/>
      <c r="R186" s="55"/>
      <c r="S186" s="55"/>
      <c r="T186" s="56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9" t="s">
        <v>120</v>
      </c>
      <c r="AU186" s="19" t="s">
        <v>81</v>
      </c>
    </row>
    <row r="187" spans="1:65" s="2" customFormat="1" ht="16.5" customHeight="1">
      <c r="A187" s="34"/>
      <c r="B187" s="145"/>
      <c r="C187" s="146" t="s">
        <v>319</v>
      </c>
      <c r="D187" s="146" t="s">
        <v>184</v>
      </c>
      <c r="E187" s="147" t="s">
        <v>1965</v>
      </c>
      <c r="F187" s="148" t="s">
        <v>1966</v>
      </c>
      <c r="G187" s="149" t="s">
        <v>122</v>
      </c>
      <c r="H187" s="150">
        <v>42.27</v>
      </c>
      <c r="I187" s="151"/>
      <c r="J187" s="152">
        <f>ROUND(I187*H187,2)</f>
        <v>0</v>
      </c>
      <c r="K187" s="148" t="s">
        <v>188</v>
      </c>
      <c r="L187" s="35"/>
      <c r="M187" s="153" t="s">
        <v>3</v>
      </c>
      <c r="N187" s="154" t="s">
        <v>43</v>
      </c>
      <c r="O187" s="55"/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7" t="s">
        <v>189</v>
      </c>
      <c r="AT187" s="157" t="s">
        <v>184</v>
      </c>
      <c r="AU187" s="157" t="s">
        <v>81</v>
      </c>
      <c r="AY187" s="19" t="s">
        <v>182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9" t="s">
        <v>79</v>
      </c>
      <c r="BK187" s="158">
        <f>ROUND(I187*H187,2)</f>
        <v>0</v>
      </c>
      <c r="BL187" s="19" t="s">
        <v>189</v>
      </c>
      <c r="BM187" s="157" t="s">
        <v>2790</v>
      </c>
    </row>
    <row r="188" spans="1:47" s="2" customFormat="1" ht="12">
      <c r="A188" s="34"/>
      <c r="B188" s="35"/>
      <c r="C188" s="34"/>
      <c r="D188" s="159" t="s">
        <v>120</v>
      </c>
      <c r="E188" s="34"/>
      <c r="F188" s="160" t="s">
        <v>1966</v>
      </c>
      <c r="G188" s="34"/>
      <c r="H188" s="34"/>
      <c r="I188" s="161"/>
      <c r="J188" s="34"/>
      <c r="K188" s="34"/>
      <c r="L188" s="35"/>
      <c r="M188" s="162"/>
      <c r="N188" s="163"/>
      <c r="O188" s="55"/>
      <c r="P188" s="55"/>
      <c r="Q188" s="55"/>
      <c r="R188" s="55"/>
      <c r="S188" s="55"/>
      <c r="T188" s="56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9" t="s">
        <v>120</v>
      </c>
      <c r="AU188" s="19" t="s">
        <v>81</v>
      </c>
    </row>
    <row r="189" spans="2:51" s="13" customFormat="1" ht="12">
      <c r="B189" s="164"/>
      <c r="D189" s="159" t="s">
        <v>191</v>
      </c>
      <c r="E189" s="165" t="s">
        <v>3</v>
      </c>
      <c r="F189" s="166" t="s">
        <v>2791</v>
      </c>
      <c r="H189" s="167">
        <v>42.27</v>
      </c>
      <c r="I189" s="168"/>
      <c r="L189" s="164"/>
      <c r="M189" s="169"/>
      <c r="N189" s="170"/>
      <c r="O189" s="170"/>
      <c r="P189" s="170"/>
      <c r="Q189" s="170"/>
      <c r="R189" s="170"/>
      <c r="S189" s="170"/>
      <c r="T189" s="171"/>
      <c r="AT189" s="165" t="s">
        <v>191</v>
      </c>
      <c r="AU189" s="165" t="s">
        <v>81</v>
      </c>
      <c r="AV189" s="13" t="s">
        <v>81</v>
      </c>
      <c r="AW189" s="13" t="s">
        <v>33</v>
      </c>
      <c r="AX189" s="13" t="s">
        <v>79</v>
      </c>
      <c r="AY189" s="165" t="s">
        <v>182</v>
      </c>
    </row>
    <row r="190" spans="1:65" s="2" customFormat="1" ht="16.5" customHeight="1">
      <c r="A190" s="34"/>
      <c r="B190" s="145"/>
      <c r="C190" s="180" t="s">
        <v>324</v>
      </c>
      <c r="D190" s="180" t="s">
        <v>232</v>
      </c>
      <c r="E190" s="181" t="s">
        <v>1969</v>
      </c>
      <c r="F190" s="182" t="s">
        <v>1970</v>
      </c>
      <c r="G190" s="183" t="s">
        <v>122</v>
      </c>
      <c r="H190" s="184">
        <v>42.27</v>
      </c>
      <c r="I190" s="185"/>
      <c r="J190" s="186">
        <f>ROUND(I190*H190,2)</f>
        <v>0</v>
      </c>
      <c r="K190" s="182" t="s">
        <v>188</v>
      </c>
      <c r="L190" s="187"/>
      <c r="M190" s="188" t="s">
        <v>3</v>
      </c>
      <c r="N190" s="189" t="s">
        <v>43</v>
      </c>
      <c r="O190" s="55"/>
      <c r="P190" s="155">
        <f>O190*H190</f>
        <v>0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57" t="s">
        <v>223</v>
      </c>
      <c r="AT190" s="157" t="s">
        <v>232</v>
      </c>
      <c r="AU190" s="157" t="s">
        <v>81</v>
      </c>
      <c r="AY190" s="19" t="s">
        <v>182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9" t="s">
        <v>79</v>
      </c>
      <c r="BK190" s="158">
        <f>ROUND(I190*H190,2)</f>
        <v>0</v>
      </c>
      <c r="BL190" s="19" t="s">
        <v>189</v>
      </c>
      <c r="BM190" s="157" t="s">
        <v>2792</v>
      </c>
    </row>
    <row r="191" spans="1:47" s="2" customFormat="1" ht="12">
      <c r="A191" s="34"/>
      <c r="B191" s="35"/>
      <c r="C191" s="34"/>
      <c r="D191" s="159" t="s">
        <v>120</v>
      </c>
      <c r="E191" s="34"/>
      <c r="F191" s="160" t="s">
        <v>1970</v>
      </c>
      <c r="G191" s="34"/>
      <c r="H191" s="34"/>
      <c r="I191" s="161"/>
      <c r="J191" s="34"/>
      <c r="K191" s="34"/>
      <c r="L191" s="35"/>
      <c r="M191" s="162"/>
      <c r="N191" s="163"/>
      <c r="O191" s="55"/>
      <c r="P191" s="55"/>
      <c r="Q191" s="55"/>
      <c r="R191" s="55"/>
      <c r="S191" s="55"/>
      <c r="T191" s="56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9" t="s">
        <v>120</v>
      </c>
      <c r="AU191" s="19" t="s">
        <v>81</v>
      </c>
    </row>
    <row r="192" spans="2:63" s="12" customFormat="1" ht="22.95" customHeight="1">
      <c r="B192" s="132"/>
      <c r="D192" s="133" t="s">
        <v>71</v>
      </c>
      <c r="E192" s="143" t="s">
        <v>81</v>
      </c>
      <c r="F192" s="143" t="s">
        <v>289</v>
      </c>
      <c r="I192" s="135"/>
      <c r="J192" s="144">
        <f>BK192</f>
        <v>0</v>
      </c>
      <c r="L192" s="132"/>
      <c r="M192" s="137"/>
      <c r="N192" s="138"/>
      <c r="O192" s="138"/>
      <c r="P192" s="139">
        <f>SUM(P193:P207)</f>
        <v>0</v>
      </c>
      <c r="Q192" s="138"/>
      <c r="R192" s="139">
        <f>SUM(R193:R207)</f>
        <v>61.8849</v>
      </c>
      <c r="S192" s="138"/>
      <c r="T192" s="140">
        <f>SUM(T193:T207)</f>
        <v>0</v>
      </c>
      <c r="AR192" s="133" t="s">
        <v>79</v>
      </c>
      <c r="AT192" s="141" t="s">
        <v>71</v>
      </c>
      <c r="AU192" s="141" t="s">
        <v>79</v>
      </c>
      <c r="AY192" s="133" t="s">
        <v>182</v>
      </c>
      <c r="BK192" s="142">
        <f>SUM(BK193:BK207)</f>
        <v>0</v>
      </c>
    </row>
    <row r="193" spans="1:65" s="2" customFormat="1" ht="22.8">
      <c r="A193" s="34"/>
      <c r="B193" s="145"/>
      <c r="C193" s="146" t="s">
        <v>329</v>
      </c>
      <c r="D193" s="146" t="s">
        <v>184</v>
      </c>
      <c r="E193" s="147" t="s">
        <v>1972</v>
      </c>
      <c r="F193" s="148" t="s">
        <v>1973</v>
      </c>
      <c r="G193" s="149" t="s">
        <v>122</v>
      </c>
      <c r="H193" s="150">
        <v>15.115</v>
      </c>
      <c r="I193" s="151"/>
      <c r="J193" s="152">
        <f>ROUND(I193*H193,2)</f>
        <v>0</v>
      </c>
      <c r="K193" s="148" t="s">
        <v>188</v>
      </c>
      <c r="L193" s="35"/>
      <c r="M193" s="153" t="s">
        <v>3</v>
      </c>
      <c r="N193" s="154" t="s">
        <v>43</v>
      </c>
      <c r="O193" s="55"/>
      <c r="P193" s="155">
        <f>O193*H193</f>
        <v>0</v>
      </c>
      <c r="Q193" s="155">
        <v>0</v>
      </c>
      <c r="R193" s="155">
        <f>Q193*H193</f>
        <v>0</v>
      </c>
      <c r="S193" s="155">
        <v>0</v>
      </c>
      <c r="T193" s="15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57" t="s">
        <v>189</v>
      </c>
      <c r="AT193" s="157" t="s">
        <v>184</v>
      </c>
      <c r="AU193" s="157" t="s">
        <v>81</v>
      </c>
      <c r="AY193" s="19" t="s">
        <v>182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9" t="s">
        <v>79</v>
      </c>
      <c r="BK193" s="158">
        <f>ROUND(I193*H193,2)</f>
        <v>0</v>
      </c>
      <c r="BL193" s="19" t="s">
        <v>189</v>
      </c>
      <c r="BM193" s="157" t="s">
        <v>2793</v>
      </c>
    </row>
    <row r="194" spans="1:47" s="2" customFormat="1" ht="19.2">
      <c r="A194" s="34"/>
      <c r="B194" s="35"/>
      <c r="C194" s="34"/>
      <c r="D194" s="159" t="s">
        <v>120</v>
      </c>
      <c r="E194" s="34"/>
      <c r="F194" s="160" t="s">
        <v>1973</v>
      </c>
      <c r="G194" s="34"/>
      <c r="H194" s="34"/>
      <c r="I194" s="161"/>
      <c r="J194" s="34"/>
      <c r="K194" s="34"/>
      <c r="L194" s="35"/>
      <c r="M194" s="162"/>
      <c r="N194" s="163"/>
      <c r="O194" s="55"/>
      <c r="P194" s="55"/>
      <c r="Q194" s="55"/>
      <c r="R194" s="55"/>
      <c r="S194" s="55"/>
      <c r="T194" s="56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9" t="s">
        <v>120</v>
      </c>
      <c r="AU194" s="19" t="s">
        <v>81</v>
      </c>
    </row>
    <row r="195" spans="2:51" s="15" customFormat="1" ht="12">
      <c r="B195" s="190"/>
      <c r="D195" s="159" t="s">
        <v>191</v>
      </c>
      <c r="E195" s="191" t="s">
        <v>3</v>
      </c>
      <c r="F195" s="192" t="s">
        <v>2794</v>
      </c>
      <c r="H195" s="191" t="s">
        <v>3</v>
      </c>
      <c r="I195" s="193"/>
      <c r="L195" s="190"/>
      <c r="M195" s="194"/>
      <c r="N195" s="195"/>
      <c r="O195" s="195"/>
      <c r="P195" s="195"/>
      <c r="Q195" s="195"/>
      <c r="R195" s="195"/>
      <c r="S195" s="195"/>
      <c r="T195" s="196"/>
      <c r="AT195" s="191" t="s">
        <v>191</v>
      </c>
      <c r="AU195" s="191" t="s">
        <v>81</v>
      </c>
      <c r="AV195" s="15" t="s">
        <v>79</v>
      </c>
      <c r="AW195" s="15" t="s">
        <v>33</v>
      </c>
      <c r="AX195" s="15" t="s">
        <v>72</v>
      </c>
      <c r="AY195" s="191" t="s">
        <v>182</v>
      </c>
    </row>
    <row r="196" spans="2:51" s="13" customFormat="1" ht="12">
      <c r="B196" s="164"/>
      <c r="D196" s="159" t="s">
        <v>191</v>
      </c>
      <c r="E196" s="165" t="s">
        <v>3</v>
      </c>
      <c r="F196" s="166" t="s">
        <v>1982</v>
      </c>
      <c r="H196" s="167">
        <v>3.023</v>
      </c>
      <c r="I196" s="168"/>
      <c r="L196" s="164"/>
      <c r="M196" s="169"/>
      <c r="N196" s="170"/>
      <c r="O196" s="170"/>
      <c r="P196" s="170"/>
      <c r="Q196" s="170"/>
      <c r="R196" s="170"/>
      <c r="S196" s="170"/>
      <c r="T196" s="171"/>
      <c r="AT196" s="165" t="s">
        <v>191</v>
      </c>
      <c r="AU196" s="165" t="s">
        <v>81</v>
      </c>
      <c r="AV196" s="13" t="s">
        <v>81</v>
      </c>
      <c r="AW196" s="13" t="s">
        <v>33</v>
      </c>
      <c r="AX196" s="13" t="s">
        <v>72</v>
      </c>
      <c r="AY196" s="165" t="s">
        <v>182</v>
      </c>
    </row>
    <row r="197" spans="2:51" s="14" customFormat="1" ht="12">
      <c r="B197" s="172"/>
      <c r="D197" s="159" t="s">
        <v>191</v>
      </c>
      <c r="E197" s="173" t="s">
        <v>2736</v>
      </c>
      <c r="F197" s="174" t="s">
        <v>211</v>
      </c>
      <c r="H197" s="175">
        <v>3.023</v>
      </c>
      <c r="I197" s="176"/>
      <c r="L197" s="172"/>
      <c r="M197" s="177"/>
      <c r="N197" s="178"/>
      <c r="O197" s="178"/>
      <c r="P197" s="178"/>
      <c r="Q197" s="178"/>
      <c r="R197" s="178"/>
      <c r="S197" s="178"/>
      <c r="T197" s="179"/>
      <c r="AT197" s="173" t="s">
        <v>191</v>
      </c>
      <c r="AU197" s="173" t="s">
        <v>81</v>
      </c>
      <c r="AV197" s="14" t="s">
        <v>189</v>
      </c>
      <c r="AW197" s="14" t="s">
        <v>33</v>
      </c>
      <c r="AX197" s="14" t="s">
        <v>72</v>
      </c>
      <c r="AY197" s="173" t="s">
        <v>182</v>
      </c>
    </row>
    <row r="198" spans="2:51" s="13" customFormat="1" ht="12">
      <c r="B198" s="164"/>
      <c r="D198" s="159" t="s">
        <v>191</v>
      </c>
      <c r="E198" s="165" t="s">
        <v>3</v>
      </c>
      <c r="F198" s="166" t="s">
        <v>2795</v>
      </c>
      <c r="H198" s="167">
        <v>15.115</v>
      </c>
      <c r="I198" s="168"/>
      <c r="L198" s="164"/>
      <c r="M198" s="169"/>
      <c r="N198" s="170"/>
      <c r="O198" s="170"/>
      <c r="P198" s="170"/>
      <c r="Q198" s="170"/>
      <c r="R198" s="170"/>
      <c r="S198" s="170"/>
      <c r="T198" s="171"/>
      <c r="AT198" s="165" t="s">
        <v>191</v>
      </c>
      <c r="AU198" s="165" t="s">
        <v>81</v>
      </c>
      <c r="AV198" s="13" t="s">
        <v>81</v>
      </c>
      <c r="AW198" s="13" t="s">
        <v>33</v>
      </c>
      <c r="AX198" s="13" t="s">
        <v>79</v>
      </c>
      <c r="AY198" s="165" t="s">
        <v>182</v>
      </c>
    </row>
    <row r="199" spans="1:65" s="2" customFormat="1" ht="21.75" customHeight="1">
      <c r="A199" s="34"/>
      <c r="B199" s="145"/>
      <c r="C199" s="146" t="s">
        <v>336</v>
      </c>
      <c r="D199" s="146" t="s">
        <v>184</v>
      </c>
      <c r="E199" s="147" t="s">
        <v>1338</v>
      </c>
      <c r="F199" s="148" t="s">
        <v>1339</v>
      </c>
      <c r="G199" s="149" t="s">
        <v>122</v>
      </c>
      <c r="H199" s="150">
        <v>14.795</v>
      </c>
      <c r="I199" s="151"/>
      <c r="J199" s="152">
        <f>ROUND(I199*H199,2)</f>
        <v>0</v>
      </c>
      <c r="K199" s="148" t="s">
        <v>188</v>
      </c>
      <c r="L199" s="35"/>
      <c r="M199" s="153" t="s">
        <v>3</v>
      </c>
      <c r="N199" s="154" t="s">
        <v>43</v>
      </c>
      <c r="O199" s="55"/>
      <c r="P199" s="155">
        <f>O199*H199</f>
        <v>0</v>
      </c>
      <c r="Q199" s="155">
        <v>2.16</v>
      </c>
      <c r="R199" s="155">
        <f>Q199*H199</f>
        <v>31.9572</v>
      </c>
      <c r="S199" s="155">
        <v>0</v>
      </c>
      <c r="T199" s="15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7" t="s">
        <v>189</v>
      </c>
      <c r="AT199" s="157" t="s">
        <v>184</v>
      </c>
      <c r="AU199" s="157" t="s">
        <v>81</v>
      </c>
      <c r="AY199" s="19" t="s">
        <v>182</v>
      </c>
      <c r="BE199" s="158">
        <f>IF(N199="základní",J199,0)</f>
        <v>0</v>
      </c>
      <c r="BF199" s="158">
        <f>IF(N199="snížená",J199,0)</f>
        <v>0</v>
      </c>
      <c r="BG199" s="158">
        <f>IF(N199="zákl. přenesená",J199,0)</f>
        <v>0</v>
      </c>
      <c r="BH199" s="158">
        <f>IF(N199="sníž. přenesená",J199,0)</f>
        <v>0</v>
      </c>
      <c r="BI199" s="158">
        <f>IF(N199="nulová",J199,0)</f>
        <v>0</v>
      </c>
      <c r="BJ199" s="19" t="s">
        <v>79</v>
      </c>
      <c r="BK199" s="158">
        <f>ROUND(I199*H199,2)</f>
        <v>0</v>
      </c>
      <c r="BL199" s="19" t="s">
        <v>189</v>
      </c>
      <c r="BM199" s="157" t="s">
        <v>2796</v>
      </c>
    </row>
    <row r="200" spans="1:47" s="2" customFormat="1" ht="12">
      <c r="A200" s="34"/>
      <c r="B200" s="35"/>
      <c r="C200" s="34"/>
      <c r="D200" s="159" t="s">
        <v>120</v>
      </c>
      <c r="E200" s="34"/>
      <c r="F200" s="160" t="s">
        <v>1339</v>
      </c>
      <c r="G200" s="34"/>
      <c r="H200" s="34"/>
      <c r="I200" s="161"/>
      <c r="J200" s="34"/>
      <c r="K200" s="34"/>
      <c r="L200" s="35"/>
      <c r="M200" s="162"/>
      <c r="N200" s="163"/>
      <c r="O200" s="55"/>
      <c r="P200" s="55"/>
      <c r="Q200" s="55"/>
      <c r="R200" s="55"/>
      <c r="S200" s="55"/>
      <c r="T200" s="56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9" t="s">
        <v>120</v>
      </c>
      <c r="AU200" s="19" t="s">
        <v>81</v>
      </c>
    </row>
    <row r="201" spans="2:51" s="13" customFormat="1" ht="12">
      <c r="B201" s="164"/>
      <c r="D201" s="159" t="s">
        <v>191</v>
      </c>
      <c r="E201" s="165" t="s">
        <v>3</v>
      </c>
      <c r="F201" s="166" t="s">
        <v>2797</v>
      </c>
      <c r="H201" s="167">
        <v>14.795</v>
      </c>
      <c r="I201" s="168"/>
      <c r="L201" s="164"/>
      <c r="M201" s="169"/>
      <c r="N201" s="170"/>
      <c r="O201" s="170"/>
      <c r="P201" s="170"/>
      <c r="Q201" s="170"/>
      <c r="R201" s="170"/>
      <c r="S201" s="170"/>
      <c r="T201" s="171"/>
      <c r="AT201" s="165" t="s">
        <v>191</v>
      </c>
      <c r="AU201" s="165" t="s">
        <v>81</v>
      </c>
      <c r="AV201" s="13" t="s">
        <v>81</v>
      </c>
      <c r="AW201" s="13" t="s">
        <v>33</v>
      </c>
      <c r="AX201" s="13" t="s">
        <v>79</v>
      </c>
      <c r="AY201" s="165" t="s">
        <v>182</v>
      </c>
    </row>
    <row r="202" spans="1:65" s="2" customFormat="1" ht="16.5" customHeight="1">
      <c r="A202" s="34"/>
      <c r="B202" s="145"/>
      <c r="C202" s="146" t="s">
        <v>341</v>
      </c>
      <c r="D202" s="146" t="s">
        <v>184</v>
      </c>
      <c r="E202" s="147" t="s">
        <v>1983</v>
      </c>
      <c r="F202" s="148" t="s">
        <v>1984</v>
      </c>
      <c r="G202" s="149" t="s">
        <v>122</v>
      </c>
      <c r="H202" s="150">
        <v>15.115</v>
      </c>
      <c r="I202" s="151"/>
      <c r="J202" s="152">
        <f>ROUND(I202*H202,2)</f>
        <v>0</v>
      </c>
      <c r="K202" s="148" t="s">
        <v>188</v>
      </c>
      <c r="L202" s="35"/>
      <c r="M202" s="153" t="s">
        <v>3</v>
      </c>
      <c r="N202" s="154" t="s">
        <v>43</v>
      </c>
      <c r="O202" s="55"/>
      <c r="P202" s="155">
        <f>O202*H202</f>
        <v>0</v>
      </c>
      <c r="Q202" s="155">
        <v>1.98</v>
      </c>
      <c r="R202" s="155">
        <f>Q202*H202</f>
        <v>29.9277</v>
      </c>
      <c r="S202" s="155">
        <v>0</v>
      </c>
      <c r="T202" s="15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7" t="s">
        <v>189</v>
      </c>
      <c r="AT202" s="157" t="s">
        <v>184</v>
      </c>
      <c r="AU202" s="157" t="s">
        <v>81</v>
      </c>
      <c r="AY202" s="19" t="s">
        <v>182</v>
      </c>
      <c r="BE202" s="158">
        <f>IF(N202="základní",J202,0)</f>
        <v>0</v>
      </c>
      <c r="BF202" s="158">
        <f>IF(N202="snížená",J202,0)</f>
        <v>0</v>
      </c>
      <c r="BG202" s="158">
        <f>IF(N202="zákl. přenesená",J202,0)</f>
        <v>0</v>
      </c>
      <c r="BH202" s="158">
        <f>IF(N202="sníž. přenesená",J202,0)</f>
        <v>0</v>
      </c>
      <c r="BI202" s="158">
        <f>IF(N202="nulová",J202,0)</f>
        <v>0</v>
      </c>
      <c r="BJ202" s="19" t="s">
        <v>79</v>
      </c>
      <c r="BK202" s="158">
        <f>ROUND(I202*H202,2)</f>
        <v>0</v>
      </c>
      <c r="BL202" s="19" t="s">
        <v>189</v>
      </c>
      <c r="BM202" s="157" t="s">
        <v>2798</v>
      </c>
    </row>
    <row r="203" spans="1:47" s="2" customFormat="1" ht="12">
      <c r="A203" s="34"/>
      <c r="B203" s="35"/>
      <c r="C203" s="34"/>
      <c r="D203" s="159" t="s">
        <v>120</v>
      </c>
      <c r="E203" s="34"/>
      <c r="F203" s="160" t="s">
        <v>1984</v>
      </c>
      <c r="G203" s="34"/>
      <c r="H203" s="34"/>
      <c r="I203" s="161"/>
      <c r="J203" s="34"/>
      <c r="K203" s="34"/>
      <c r="L203" s="35"/>
      <c r="M203" s="162"/>
      <c r="N203" s="163"/>
      <c r="O203" s="55"/>
      <c r="P203" s="55"/>
      <c r="Q203" s="55"/>
      <c r="R203" s="55"/>
      <c r="S203" s="55"/>
      <c r="T203" s="56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9" t="s">
        <v>120</v>
      </c>
      <c r="AU203" s="19" t="s">
        <v>81</v>
      </c>
    </row>
    <row r="204" spans="2:51" s="15" customFormat="1" ht="12">
      <c r="B204" s="190"/>
      <c r="D204" s="159" t="s">
        <v>191</v>
      </c>
      <c r="E204" s="191" t="s">
        <v>3</v>
      </c>
      <c r="F204" s="192" t="s">
        <v>2794</v>
      </c>
      <c r="H204" s="191" t="s">
        <v>3</v>
      </c>
      <c r="I204" s="193"/>
      <c r="L204" s="190"/>
      <c r="M204" s="194"/>
      <c r="N204" s="195"/>
      <c r="O204" s="195"/>
      <c r="P204" s="195"/>
      <c r="Q204" s="195"/>
      <c r="R204" s="195"/>
      <c r="S204" s="195"/>
      <c r="T204" s="196"/>
      <c r="AT204" s="191" t="s">
        <v>191</v>
      </c>
      <c r="AU204" s="191" t="s">
        <v>81</v>
      </c>
      <c r="AV204" s="15" t="s">
        <v>79</v>
      </c>
      <c r="AW204" s="15" t="s">
        <v>33</v>
      </c>
      <c r="AX204" s="15" t="s">
        <v>72</v>
      </c>
      <c r="AY204" s="191" t="s">
        <v>182</v>
      </c>
    </row>
    <row r="205" spans="2:51" s="13" customFormat="1" ht="12">
      <c r="B205" s="164"/>
      <c r="D205" s="159" t="s">
        <v>191</v>
      </c>
      <c r="E205" s="165" t="s">
        <v>3</v>
      </c>
      <c r="F205" s="166" t="s">
        <v>1982</v>
      </c>
      <c r="H205" s="167">
        <v>3.023</v>
      </c>
      <c r="I205" s="168"/>
      <c r="L205" s="164"/>
      <c r="M205" s="169"/>
      <c r="N205" s="170"/>
      <c r="O205" s="170"/>
      <c r="P205" s="170"/>
      <c r="Q205" s="170"/>
      <c r="R205" s="170"/>
      <c r="S205" s="170"/>
      <c r="T205" s="171"/>
      <c r="AT205" s="165" t="s">
        <v>191</v>
      </c>
      <c r="AU205" s="165" t="s">
        <v>81</v>
      </c>
      <c r="AV205" s="13" t="s">
        <v>81</v>
      </c>
      <c r="AW205" s="13" t="s">
        <v>33</v>
      </c>
      <c r="AX205" s="13" t="s">
        <v>72</v>
      </c>
      <c r="AY205" s="165" t="s">
        <v>182</v>
      </c>
    </row>
    <row r="206" spans="2:51" s="14" customFormat="1" ht="12">
      <c r="B206" s="172"/>
      <c r="D206" s="159" t="s">
        <v>191</v>
      </c>
      <c r="E206" s="173" t="s">
        <v>2733</v>
      </c>
      <c r="F206" s="174" t="s">
        <v>211</v>
      </c>
      <c r="H206" s="175">
        <v>3.023</v>
      </c>
      <c r="I206" s="176"/>
      <c r="L206" s="172"/>
      <c r="M206" s="177"/>
      <c r="N206" s="178"/>
      <c r="O206" s="178"/>
      <c r="P206" s="178"/>
      <c r="Q206" s="178"/>
      <c r="R206" s="178"/>
      <c r="S206" s="178"/>
      <c r="T206" s="179"/>
      <c r="AT206" s="173" t="s">
        <v>191</v>
      </c>
      <c r="AU206" s="173" t="s">
        <v>81</v>
      </c>
      <c r="AV206" s="14" t="s">
        <v>189</v>
      </c>
      <c r="AW206" s="14" t="s">
        <v>33</v>
      </c>
      <c r="AX206" s="14" t="s">
        <v>72</v>
      </c>
      <c r="AY206" s="173" t="s">
        <v>182</v>
      </c>
    </row>
    <row r="207" spans="2:51" s="13" customFormat="1" ht="12">
      <c r="B207" s="164"/>
      <c r="D207" s="159" t="s">
        <v>191</v>
      </c>
      <c r="E207" s="165" t="s">
        <v>3</v>
      </c>
      <c r="F207" s="166" t="s">
        <v>2799</v>
      </c>
      <c r="H207" s="167">
        <v>15.115</v>
      </c>
      <c r="I207" s="168"/>
      <c r="L207" s="164"/>
      <c r="M207" s="169"/>
      <c r="N207" s="170"/>
      <c r="O207" s="170"/>
      <c r="P207" s="170"/>
      <c r="Q207" s="170"/>
      <c r="R207" s="170"/>
      <c r="S207" s="170"/>
      <c r="T207" s="171"/>
      <c r="AT207" s="165" t="s">
        <v>191</v>
      </c>
      <c r="AU207" s="165" t="s">
        <v>81</v>
      </c>
      <c r="AV207" s="13" t="s">
        <v>81</v>
      </c>
      <c r="AW207" s="13" t="s">
        <v>33</v>
      </c>
      <c r="AX207" s="13" t="s">
        <v>79</v>
      </c>
      <c r="AY207" s="165" t="s">
        <v>182</v>
      </c>
    </row>
    <row r="208" spans="2:63" s="12" customFormat="1" ht="22.95" customHeight="1">
      <c r="B208" s="132"/>
      <c r="D208" s="133" t="s">
        <v>71</v>
      </c>
      <c r="E208" s="143" t="s">
        <v>197</v>
      </c>
      <c r="F208" s="143" t="s">
        <v>318</v>
      </c>
      <c r="I208" s="135"/>
      <c r="J208" s="144">
        <f>BK208</f>
        <v>0</v>
      </c>
      <c r="L208" s="132"/>
      <c r="M208" s="137"/>
      <c r="N208" s="138"/>
      <c r="O208" s="138"/>
      <c r="P208" s="139">
        <f>SUM(P209:P245)</f>
        <v>0</v>
      </c>
      <c r="Q208" s="138"/>
      <c r="R208" s="139">
        <f>SUM(R209:R245)</f>
        <v>84.61659837999999</v>
      </c>
      <c r="S208" s="138"/>
      <c r="T208" s="140">
        <f>SUM(T209:T245)</f>
        <v>0</v>
      </c>
      <c r="AR208" s="133" t="s">
        <v>79</v>
      </c>
      <c r="AT208" s="141" t="s">
        <v>71</v>
      </c>
      <c r="AU208" s="141" t="s">
        <v>79</v>
      </c>
      <c r="AY208" s="133" t="s">
        <v>182</v>
      </c>
      <c r="BK208" s="142">
        <f>SUM(BK209:BK245)</f>
        <v>0</v>
      </c>
    </row>
    <row r="209" spans="1:65" s="2" customFormat="1" ht="16.5" customHeight="1">
      <c r="A209" s="34"/>
      <c r="B209" s="145"/>
      <c r="C209" s="146" t="s">
        <v>347</v>
      </c>
      <c r="D209" s="146" t="s">
        <v>184</v>
      </c>
      <c r="E209" s="147" t="s">
        <v>1988</v>
      </c>
      <c r="F209" s="148" t="s">
        <v>1989</v>
      </c>
      <c r="G209" s="149" t="s">
        <v>117</v>
      </c>
      <c r="H209" s="150">
        <v>197.5</v>
      </c>
      <c r="I209" s="151"/>
      <c r="J209" s="152">
        <f>ROUND(I209*H209,2)</f>
        <v>0</v>
      </c>
      <c r="K209" s="148" t="s">
        <v>188</v>
      </c>
      <c r="L209" s="35"/>
      <c r="M209" s="153" t="s">
        <v>3</v>
      </c>
      <c r="N209" s="154" t="s">
        <v>43</v>
      </c>
      <c r="O209" s="55"/>
      <c r="P209" s="155">
        <f>O209*H209</f>
        <v>0</v>
      </c>
      <c r="Q209" s="155">
        <v>0</v>
      </c>
      <c r="R209" s="155">
        <f>Q209*H209</f>
        <v>0</v>
      </c>
      <c r="S209" s="155">
        <v>0</v>
      </c>
      <c r="T209" s="15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7" t="s">
        <v>189</v>
      </c>
      <c r="AT209" s="157" t="s">
        <v>184</v>
      </c>
      <c r="AU209" s="157" t="s">
        <v>81</v>
      </c>
      <c r="AY209" s="19" t="s">
        <v>182</v>
      </c>
      <c r="BE209" s="158">
        <f>IF(N209="základní",J209,0)</f>
        <v>0</v>
      </c>
      <c r="BF209" s="158">
        <f>IF(N209="snížená",J209,0)</f>
        <v>0</v>
      </c>
      <c r="BG209" s="158">
        <f>IF(N209="zákl. přenesená",J209,0)</f>
        <v>0</v>
      </c>
      <c r="BH209" s="158">
        <f>IF(N209="sníž. přenesená",J209,0)</f>
        <v>0</v>
      </c>
      <c r="BI209" s="158">
        <f>IF(N209="nulová",J209,0)</f>
        <v>0</v>
      </c>
      <c r="BJ209" s="19" t="s">
        <v>79</v>
      </c>
      <c r="BK209" s="158">
        <f>ROUND(I209*H209,2)</f>
        <v>0</v>
      </c>
      <c r="BL209" s="19" t="s">
        <v>189</v>
      </c>
      <c r="BM209" s="157" t="s">
        <v>2800</v>
      </c>
    </row>
    <row r="210" spans="1:47" s="2" customFormat="1" ht="12">
      <c r="A210" s="34"/>
      <c r="B210" s="35"/>
      <c r="C210" s="34"/>
      <c r="D210" s="159" t="s">
        <v>120</v>
      </c>
      <c r="E210" s="34"/>
      <c r="F210" s="160" t="s">
        <v>1989</v>
      </c>
      <c r="G210" s="34"/>
      <c r="H210" s="34"/>
      <c r="I210" s="161"/>
      <c r="J210" s="34"/>
      <c r="K210" s="34"/>
      <c r="L210" s="35"/>
      <c r="M210" s="162"/>
      <c r="N210" s="163"/>
      <c r="O210" s="55"/>
      <c r="P210" s="55"/>
      <c r="Q210" s="55"/>
      <c r="R210" s="55"/>
      <c r="S210" s="55"/>
      <c r="T210" s="56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9" t="s">
        <v>120</v>
      </c>
      <c r="AU210" s="19" t="s">
        <v>81</v>
      </c>
    </row>
    <row r="211" spans="2:51" s="13" customFormat="1" ht="12">
      <c r="B211" s="164"/>
      <c r="D211" s="159" t="s">
        <v>191</v>
      </c>
      <c r="E211" s="165" t="s">
        <v>3</v>
      </c>
      <c r="F211" s="166" t="s">
        <v>1277</v>
      </c>
      <c r="H211" s="167">
        <v>20.5</v>
      </c>
      <c r="I211" s="168"/>
      <c r="L211" s="164"/>
      <c r="M211" s="169"/>
      <c r="N211" s="170"/>
      <c r="O211" s="170"/>
      <c r="P211" s="170"/>
      <c r="Q211" s="170"/>
      <c r="R211" s="170"/>
      <c r="S211" s="170"/>
      <c r="T211" s="171"/>
      <c r="AT211" s="165" t="s">
        <v>191</v>
      </c>
      <c r="AU211" s="165" t="s">
        <v>81</v>
      </c>
      <c r="AV211" s="13" t="s">
        <v>81</v>
      </c>
      <c r="AW211" s="13" t="s">
        <v>33</v>
      </c>
      <c r="AX211" s="13" t="s">
        <v>72</v>
      </c>
      <c r="AY211" s="165" t="s">
        <v>182</v>
      </c>
    </row>
    <row r="212" spans="2:51" s="13" customFormat="1" ht="12">
      <c r="B212" s="164"/>
      <c r="D212" s="159" t="s">
        <v>191</v>
      </c>
      <c r="E212" s="165" t="s">
        <v>3</v>
      </c>
      <c r="F212" s="166" t="s">
        <v>1762</v>
      </c>
      <c r="H212" s="167">
        <v>154.5</v>
      </c>
      <c r="I212" s="168"/>
      <c r="L212" s="164"/>
      <c r="M212" s="169"/>
      <c r="N212" s="170"/>
      <c r="O212" s="170"/>
      <c r="P212" s="170"/>
      <c r="Q212" s="170"/>
      <c r="R212" s="170"/>
      <c r="S212" s="170"/>
      <c r="T212" s="171"/>
      <c r="AT212" s="165" t="s">
        <v>191</v>
      </c>
      <c r="AU212" s="165" t="s">
        <v>81</v>
      </c>
      <c r="AV212" s="13" t="s">
        <v>81</v>
      </c>
      <c r="AW212" s="13" t="s">
        <v>33</v>
      </c>
      <c r="AX212" s="13" t="s">
        <v>72</v>
      </c>
      <c r="AY212" s="165" t="s">
        <v>182</v>
      </c>
    </row>
    <row r="213" spans="2:51" s="13" customFormat="1" ht="12">
      <c r="B213" s="164"/>
      <c r="D213" s="159" t="s">
        <v>191</v>
      </c>
      <c r="E213" s="165" t="s">
        <v>3</v>
      </c>
      <c r="F213" s="166" t="s">
        <v>1765</v>
      </c>
      <c r="H213" s="167">
        <v>22.5</v>
      </c>
      <c r="I213" s="168"/>
      <c r="L213" s="164"/>
      <c r="M213" s="169"/>
      <c r="N213" s="170"/>
      <c r="O213" s="170"/>
      <c r="P213" s="170"/>
      <c r="Q213" s="170"/>
      <c r="R213" s="170"/>
      <c r="S213" s="170"/>
      <c r="T213" s="171"/>
      <c r="AT213" s="165" t="s">
        <v>191</v>
      </c>
      <c r="AU213" s="165" t="s">
        <v>81</v>
      </c>
      <c r="AV213" s="13" t="s">
        <v>81</v>
      </c>
      <c r="AW213" s="13" t="s">
        <v>33</v>
      </c>
      <c r="AX213" s="13" t="s">
        <v>72</v>
      </c>
      <c r="AY213" s="165" t="s">
        <v>182</v>
      </c>
    </row>
    <row r="214" spans="2:51" s="14" customFormat="1" ht="12">
      <c r="B214" s="172"/>
      <c r="D214" s="159" t="s">
        <v>191</v>
      </c>
      <c r="E214" s="173" t="s">
        <v>3</v>
      </c>
      <c r="F214" s="174" t="s">
        <v>211</v>
      </c>
      <c r="H214" s="175">
        <v>197.5</v>
      </c>
      <c r="I214" s="176"/>
      <c r="L214" s="172"/>
      <c r="M214" s="177"/>
      <c r="N214" s="178"/>
      <c r="O214" s="178"/>
      <c r="P214" s="178"/>
      <c r="Q214" s="178"/>
      <c r="R214" s="178"/>
      <c r="S214" s="178"/>
      <c r="T214" s="179"/>
      <c r="AT214" s="173" t="s">
        <v>191</v>
      </c>
      <c r="AU214" s="173" t="s">
        <v>81</v>
      </c>
      <c r="AV214" s="14" t="s">
        <v>189</v>
      </c>
      <c r="AW214" s="14" t="s">
        <v>33</v>
      </c>
      <c r="AX214" s="14" t="s">
        <v>79</v>
      </c>
      <c r="AY214" s="173" t="s">
        <v>182</v>
      </c>
    </row>
    <row r="215" spans="1:65" s="2" customFormat="1" ht="16.5" customHeight="1">
      <c r="A215" s="34"/>
      <c r="B215" s="145"/>
      <c r="C215" s="146" t="s">
        <v>355</v>
      </c>
      <c r="D215" s="146" t="s">
        <v>184</v>
      </c>
      <c r="E215" s="147" t="s">
        <v>1991</v>
      </c>
      <c r="F215" s="148" t="s">
        <v>1992</v>
      </c>
      <c r="G215" s="149" t="s">
        <v>117</v>
      </c>
      <c r="H215" s="150">
        <v>197.5</v>
      </c>
      <c r="I215" s="151"/>
      <c r="J215" s="152">
        <f>ROUND(I215*H215,2)</f>
        <v>0</v>
      </c>
      <c r="K215" s="148" t="s">
        <v>188</v>
      </c>
      <c r="L215" s="35"/>
      <c r="M215" s="153" t="s">
        <v>3</v>
      </c>
      <c r="N215" s="154" t="s">
        <v>43</v>
      </c>
      <c r="O215" s="55"/>
      <c r="P215" s="155">
        <f>O215*H215</f>
        <v>0</v>
      </c>
      <c r="Q215" s="155">
        <v>0</v>
      </c>
      <c r="R215" s="155">
        <f>Q215*H215</f>
        <v>0</v>
      </c>
      <c r="S215" s="155">
        <v>0</v>
      </c>
      <c r="T215" s="15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7" t="s">
        <v>189</v>
      </c>
      <c r="AT215" s="157" t="s">
        <v>184</v>
      </c>
      <c r="AU215" s="157" t="s">
        <v>81</v>
      </c>
      <c r="AY215" s="19" t="s">
        <v>182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9" t="s">
        <v>79</v>
      </c>
      <c r="BK215" s="158">
        <f>ROUND(I215*H215,2)</f>
        <v>0</v>
      </c>
      <c r="BL215" s="19" t="s">
        <v>189</v>
      </c>
      <c r="BM215" s="157" t="s">
        <v>2801</v>
      </c>
    </row>
    <row r="216" spans="1:47" s="2" customFormat="1" ht="12">
      <c r="A216" s="34"/>
      <c r="B216" s="35"/>
      <c r="C216" s="34"/>
      <c r="D216" s="159" t="s">
        <v>120</v>
      </c>
      <c r="E216" s="34"/>
      <c r="F216" s="160" t="s">
        <v>1992</v>
      </c>
      <c r="G216" s="34"/>
      <c r="H216" s="34"/>
      <c r="I216" s="161"/>
      <c r="J216" s="34"/>
      <c r="K216" s="34"/>
      <c r="L216" s="35"/>
      <c r="M216" s="162"/>
      <c r="N216" s="163"/>
      <c r="O216" s="55"/>
      <c r="P216" s="55"/>
      <c r="Q216" s="55"/>
      <c r="R216" s="55"/>
      <c r="S216" s="55"/>
      <c r="T216" s="56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9" t="s">
        <v>120</v>
      </c>
      <c r="AU216" s="19" t="s">
        <v>81</v>
      </c>
    </row>
    <row r="217" spans="2:51" s="13" customFormat="1" ht="12">
      <c r="B217" s="164"/>
      <c r="D217" s="159" t="s">
        <v>191</v>
      </c>
      <c r="E217" s="165" t="s">
        <v>3</v>
      </c>
      <c r="F217" s="166" t="s">
        <v>1277</v>
      </c>
      <c r="H217" s="167">
        <v>20.5</v>
      </c>
      <c r="I217" s="168"/>
      <c r="L217" s="164"/>
      <c r="M217" s="169"/>
      <c r="N217" s="170"/>
      <c r="O217" s="170"/>
      <c r="P217" s="170"/>
      <c r="Q217" s="170"/>
      <c r="R217" s="170"/>
      <c r="S217" s="170"/>
      <c r="T217" s="171"/>
      <c r="AT217" s="165" t="s">
        <v>191</v>
      </c>
      <c r="AU217" s="165" t="s">
        <v>81</v>
      </c>
      <c r="AV217" s="13" t="s">
        <v>81</v>
      </c>
      <c r="AW217" s="13" t="s">
        <v>33</v>
      </c>
      <c r="AX217" s="13" t="s">
        <v>72</v>
      </c>
      <c r="AY217" s="165" t="s">
        <v>182</v>
      </c>
    </row>
    <row r="218" spans="2:51" s="13" customFormat="1" ht="12">
      <c r="B218" s="164"/>
      <c r="D218" s="159" t="s">
        <v>191</v>
      </c>
      <c r="E218" s="165" t="s">
        <v>3</v>
      </c>
      <c r="F218" s="166" t="s">
        <v>1762</v>
      </c>
      <c r="H218" s="167">
        <v>154.5</v>
      </c>
      <c r="I218" s="168"/>
      <c r="L218" s="164"/>
      <c r="M218" s="169"/>
      <c r="N218" s="170"/>
      <c r="O218" s="170"/>
      <c r="P218" s="170"/>
      <c r="Q218" s="170"/>
      <c r="R218" s="170"/>
      <c r="S218" s="170"/>
      <c r="T218" s="171"/>
      <c r="AT218" s="165" t="s">
        <v>191</v>
      </c>
      <c r="AU218" s="165" t="s">
        <v>81</v>
      </c>
      <c r="AV218" s="13" t="s">
        <v>81</v>
      </c>
      <c r="AW218" s="13" t="s">
        <v>33</v>
      </c>
      <c r="AX218" s="13" t="s">
        <v>72</v>
      </c>
      <c r="AY218" s="165" t="s">
        <v>182</v>
      </c>
    </row>
    <row r="219" spans="2:51" s="13" customFormat="1" ht="12">
      <c r="B219" s="164"/>
      <c r="D219" s="159" t="s">
        <v>191</v>
      </c>
      <c r="E219" s="165" t="s">
        <v>3</v>
      </c>
      <c r="F219" s="166" t="s">
        <v>1765</v>
      </c>
      <c r="H219" s="167">
        <v>22.5</v>
      </c>
      <c r="I219" s="168"/>
      <c r="L219" s="164"/>
      <c r="M219" s="169"/>
      <c r="N219" s="170"/>
      <c r="O219" s="170"/>
      <c r="P219" s="170"/>
      <c r="Q219" s="170"/>
      <c r="R219" s="170"/>
      <c r="S219" s="170"/>
      <c r="T219" s="171"/>
      <c r="AT219" s="165" t="s">
        <v>191</v>
      </c>
      <c r="AU219" s="165" t="s">
        <v>81</v>
      </c>
      <c r="AV219" s="13" t="s">
        <v>81</v>
      </c>
      <c r="AW219" s="13" t="s">
        <v>33</v>
      </c>
      <c r="AX219" s="13" t="s">
        <v>72</v>
      </c>
      <c r="AY219" s="165" t="s">
        <v>182</v>
      </c>
    </row>
    <row r="220" spans="2:51" s="14" customFormat="1" ht="12">
      <c r="B220" s="172"/>
      <c r="D220" s="159" t="s">
        <v>191</v>
      </c>
      <c r="E220" s="173" t="s">
        <v>3</v>
      </c>
      <c r="F220" s="174" t="s">
        <v>211</v>
      </c>
      <c r="H220" s="175">
        <v>197.5</v>
      </c>
      <c r="I220" s="176"/>
      <c r="L220" s="172"/>
      <c r="M220" s="177"/>
      <c r="N220" s="178"/>
      <c r="O220" s="178"/>
      <c r="P220" s="178"/>
      <c r="Q220" s="178"/>
      <c r="R220" s="178"/>
      <c r="S220" s="178"/>
      <c r="T220" s="179"/>
      <c r="AT220" s="173" t="s">
        <v>191</v>
      </c>
      <c r="AU220" s="173" t="s">
        <v>81</v>
      </c>
      <c r="AV220" s="14" t="s">
        <v>189</v>
      </c>
      <c r="AW220" s="14" t="s">
        <v>33</v>
      </c>
      <c r="AX220" s="14" t="s">
        <v>79</v>
      </c>
      <c r="AY220" s="173" t="s">
        <v>182</v>
      </c>
    </row>
    <row r="221" spans="1:65" s="2" customFormat="1" ht="22.8">
      <c r="A221" s="34"/>
      <c r="B221" s="145"/>
      <c r="C221" s="146" t="s">
        <v>360</v>
      </c>
      <c r="D221" s="146" t="s">
        <v>184</v>
      </c>
      <c r="E221" s="147" t="s">
        <v>1994</v>
      </c>
      <c r="F221" s="148" t="s">
        <v>1995</v>
      </c>
      <c r="G221" s="149" t="s">
        <v>122</v>
      </c>
      <c r="H221" s="150">
        <v>10.075</v>
      </c>
      <c r="I221" s="151"/>
      <c r="J221" s="152">
        <f>ROUND(I221*H221,2)</f>
        <v>0</v>
      </c>
      <c r="K221" s="148" t="s">
        <v>188</v>
      </c>
      <c r="L221" s="35"/>
      <c r="M221" s="153" t="s">
        <v>3</v>
      </c>
      <c r="N221" s="154" t="s">
        <v>43</v>
      </c>
      <c r="O221" s="55"/>
      <c r="P221" s="155">
        <f>O221*H221</f>
        <v>0</v>
      </c>
      <c r="Q221" s="155">
        <v>2.32884</v>
      </c>
      <c r="R221" s="155">
        <f>Q221*H221</f>
        <v>23.463063</v>
      </c>
      <c r="S221" s="155">
        <v>0</v>
      </c>
      <c r="T221" s="15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57" t="s">
        <v>189</v>
      </c>
      <c r="AT221" s="157" t="s">
        <v>184</v>
      </c>
      <c r="AU221" s="157" t="s">
        <v>81</v>
      </c>
      <c r="AY221" s="19" t="s">
        <v>182</v>
      </c>
      <c r="BE221" s="158">
        <f>IF(N221="základní",J221,0)</f>
        <v>0</v>
      </c>
      <c r="BF221" s="158">
        <f>IF(N221="snížená",J221,0)</f>
        <v>0</v>
      </c>
      <c r="BG221" s="158">
        <f>IF(N221="zákl. přenesená",J221,0)</f>
        <v>0</v>
      </c>
      <c r="BH221" s="158">
        <f>IF(N221="sníž. přenesená",J221,0)</f>
        <v>0</v>
      </c>
      <c r="BI221" s="158">
        <f>IF(N221="nulová",J221,0)</f>
        <v>0</v>
      </c>
      <c r="BJ221" s="19" t="s">
        <v>79</v>
      </c>
      <c r="BK221" s="158">
        <f>ROUND(I221*H221,2)</f>
        <v>0</v>
      </c>
      <c r="BL221" s="19" t="s">
        <v>189</v>
      </c>
      <c r="BM221" s="157" t="s">
        <v>2802</v>
      </c>
    </row>
    <row r="222" spans="1:47" s="2" customFormat="1" ht="19.2">
      <c r="A222" s="34"/>
      <c r="B222" s="35"/>
      <c r="C222" s="34"/>
      <c r="D222" s="159" t="s">
        <v>120</v>
      </c>
      <c r="E222" s="34"/>
      <c r="F222" s="160" t="s">
        <v>1995</v>
      </c>
      <c r="G222" s="34"/>
      <c r="H222" s="34"/>
      <c r="I222" s="161"/>
      <c r="J222" s="34"/>
      <c r="K222" s="34"/>
      <c r="L222" s="35"/>
      <c r="M222" s="162"/>
      <c r="N222" s="163"/>
      <c r="O222" s="55"/>
      <c r="P222" s="55"/>
      <c r="Q222" s="55"/>
      <c r="R222" s="55"/>
      <c r="S222" s="55"/>
      <c r="T222" s="56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9" t="s">
        <v>120</v>
      </c>
      <c r="AU222" s="19" t="s">
        <v>81</v>
      </c>
    </row>
    <row r="223" spans="2:51" s="15" customFormat="1" ht="12">
      <c r="B223" s="190"/>
      <c r="D223" s="159" t="s">
        <v>191</v>
      </c>
      <c r="E223" s="191" t="s">
        <v>3</v>
      </c>
      <c r="F223" s="192" t="s">
        <v>2794</v>
      </c>
      <c r="H223" s="191" t="s">
        <v>3</v>
      </c>
      <c r="I223" s="193"/>
      <c r="L223" s="190"/>
      <c r="M223" s="194"/>
      <c r="N223" s="195"/>
      <c r="O223" s="195"/>
      <c r="P223" s="195"/>
      <c r="Q223" s="195"/>
      <c r="R223" s="195"/>
      <c r="S223" s="195"/>
      <c r="T223" s="196"/>
      <c r="AT223" s="191" t="s">
        <v>191</v>
      </c>
      <c r="AU223" s="191" t="s">
        <v>81</v>
      </c>
      <c r="AV223" s="15" t="s">
        <v>79</v>
      </c>
      <c r="AW223" s="15" t="s">
        <v>33</v>
      </c>
      <c r="AX223" s="15" t="s">
        <v>72</v>
      </c>
      <c r="AY223" s="191" t="s">
        <v>182</v>
      </c>
    </row>
    <row r="224" spans="2:51" s="13" customFormat="1" ht="12">
      <c r="B224" s="164"/>
      <c r="D224" s="159" t="s">
        <v>191</v>
      </c>
      <c r="E224" s="165" t="s">
        <v>3</v>
      </c>
      <c r="F224" s="166" t="s">
        <v>2000</v>
      </c>
      <c r="H224" s="167">
        <v>2.015</v>
      </c>
      <c r="I224" s="168"/>
      <c r="L224" s="164"/>
      <c r="M224" s="169"/>
      <c r="N224" s="170"/>
      <c r="O224" s="170"/>
      <c r="P224" s="170"/>
      <c r="Q224" s="170"/>
      <c r="R224" s="170"/>
      <c r="S224" s="170"/>
      <c r="T224" s="171"/>
      <c r="AT224" s="165" t="s">
        <v>191</v>
      </c>
      <c r="AU224" s="165" t="s">
        <v>81</v>
      </c>
      <c r="AV224" s="13" t="s">
        <v>81</v>
      </c>
      <c r="AW224" s="13" t="s">
        <v>33</v>
      </c>
      <c r="AX224" s="13" t="s">
        <v>72</v>
      </c>
      <c r="AY224" s="165" t="s">
        <v>182</v>
      </c>
    </row>
    <row r="225" spans="2:51" s="16" customFormat="1" ht="12">
      <c r="B225" s="209"/>
      <c r="D225" s="159" t="s">
        <v>191</v>
      </c>
      <c r="E225" s="210" t="s">
        <v>2730</v>
      </c>
      <c r="F225" s="211" t="s">
        <v>2282</v>
      </c>
      <c r="H225" s="212">
        <v>2.015</v>
      </c>
      <c r="I225" s="213"/>
      <c r="L225" s="209"/>
      <c r="M225" s="214"/>
      <c r="N225" s="215"/>
      <c r="O225" s="215"/>
      <c r="P225" s="215"/>
      <c r="Q225" s="215"/>
      <c r="R225" s="215"/>
      <c r="S225" s="215"/>
      <c r="T225" s="216"/>
      <c r="AT225" s="210" t="s">
        <v>191</v>
      </c>
      <c r="AU225" s="210" t="s">
        <v>81</v>
      </c>
      <c r="AV225" s="16" t="s">
        <v>197</v>
      </c>
      <c r="AW225" s="16" t="s">
        <v>33</v>
      </c>
      <c r="AX225" s="16" t="s">
        <v>72</v>
      </c>
      <c r="AY225" s="210" t="s">
        <v>182</v>
      </c>
    </row>
    <row r="226" spans="2:51" s="13" customFormat="1" ht="12">
      <c r="B226" s="164"/>
      <c r="D226" s="159" t="s">
        <v>191</v>
      </c>
      <c r="E226" s="165" t="s">
        <v>3</v>
      </c>
      <c r="F226" s="166" t="s">
        <v>2803</v>
      </c>
      <c r="H226" s="167">
        <v>10.075</v>
      </c>
      <c r="I226" s="168"/>
      <c r="L226" s="164"/>
      <c r="M226" s="169"/>
      <c r="N226" s="170"/>
      <c r="O226" s="170"/>
      <c r="P226" s="170"/>
      <c r="Q226" s="170"/>
      <c r="R226" s="170"/>
      <c r="S226" s="170"/>
      <c r="T226" s="171"/>
      <c r="AT226" s="165" t="s">
        <v>191</v>
      </c>
      <c r="AU226" s="165" t="s">
        <v>81</v>
      </c>
      <c r="AV226" s="13" t="s">
        <v>81</v>
      </c>
      <c r="AW226" s="13" t="s">
        <v>33</v>
      </c>
      <c r="AX226" s="13" t="s">
        <v>79</v>
      </c>
      <c r="AY226" s="165" t="s">
        <v>182</v>
      </c>
    </row>
    <row r="227" spans="1:65" s="2" customFormat="1" ht="22.8">
      <c r="A227" s="34"/>
      <c r="B227" s="145"/>
      <c r="C227" s="146" t="s">
        <v>365</v>
      </c>
      <c r="D227" s="146" t="s">
        <v>184</v>
      </c>
      <c r="E227" s="147" t="s">
        <v>386</v>
      </c>
      <c r="F227" s="148" t="s">
        <v>387</v>
      </c>
      <c r="G227" s="149" t="s">
        <v>122</v>
      </c>
      <c r="H227" s="150">
        <v>22.95</v>
      </c>
      <c r="I227" s="151"/>
      <c r="J227" s="152">
        <f>ROUND(I227*H227,2)</f>
        <v>0</v>
      </c>
      <c r="K227" s="148" t="s">
        <v>188</v>
      </c>
      <c r="L227" s="35"/>
      <c r="M227" s="153" t="s">
        <v>3</v>
      </c>
      <c r="N227" s="154" t="s">
        <v>43</v>
      </c>
      <c r="O227" s="55"/>
      <c r="P227" s="155">
        <f>O227*H227</f>
        <v>0</v>
      </c>
      <c r="Q227" s="155">
        <v>2.50235</v>
      </c>
      <c r="R227" s="155">
        <f>Q227*H227</f>
        <v>57.428932499999995</v>
      </c>
      <c r="S227" s="155">
        <v>0</v>
      </c>
      <c r="T227" s="156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7" t="s">
        <v>189</v>
      </c>
      <c r="AT227" s="157" t="s">
        <v>184</v>
      </c>
      <c r="AU227" s="157" t="s">
        <v>81</v>
      </c>
      <c r="AY227" s="19" t="s">
        <v>182</v>
      </c>
      <c r="BE227" s="158">
        <f>IF(N227="základní",J227,0)</f>
        <v>0</v>
      </c>
      <c r="BF227" s="158">
        <f>IF(N227="snížená",J227,0)</f>
        <v>0</v>
      </c>
      <c r="BG227" s="158">
        <f>IF(N227="zákl. přenesená",J227,0)</f>
        <v>0</v>
      </c>
      <c r="BH227" s="158">
        <f>IF(N227="sníž. přenesená",J227,0)</f>
        <v>0</v>
      </c>
      <c r="BI227" s="158">
        <f>IF(N227="nulová",J227,0)</f>
        <v>0</v>
      </c>
      <c r="BJ227" s="19" t="s">
        <v>79</v>
      </c>
      <c r="BK227" s="158">
        <f>ROUND(I227*H227,2)</f>
        <v>0</v>
      </c>
      <c r="BL227" s="19" t="s">
        <v>189</v>
      </c>
      <c r="BM227" s="157" t="s">
        <v>2804</v>
      </c>
    </row>
    <row r="228" spans="1:47" s="2" customFormat="1" ht="19.2">
      <c r="A228" s="34"/>
      <c r="B228" s="35"/>
      <c r="C228" s="34"/>
      <c r="D228" s="159" t="s">
        <v>120</v>
      </c>
      <c r="E228" s="34"/>
      <c r="F228" s="160" t="s">
        <v>387</v>
      </c>
      <c r="G228" s="34"/>
      <c r="H228" s="34"/>
      <c r="I228" s="161"/>
      <c r="J228" s="34"/>
      <c r="K228" s="34"/>
      <c r="L228" s="35"/>
      <c r="M228" s="162"/>
      <c r="N228" s="163"/>
      <c r="O228" s="55"/>
      <c r="P228" s="55"/>
      <c r="Q228" s="55"/>
      <c r="R228" s="55"/>
      <c r="S228" s="55"/>
      <c r="T228" s="56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9" t="s">
        <v>120</v>
      </c>
      <c r="AU228" s="19" t="s">
        <v>81</v>
      </c>
    </row>
    <row r="229" spans="2:51" s="15" customFormat="1" ht="12">
      <c r="B229" s="190"/>
      <c r="D229" s="159" t="s">
        <v>191</v>
      </c>
      <c r="E229" s="191" t="s">
        <v>3</v>
      </c>
      <c r="F229" s="192" t="s">
        <v>2805</v>
      </c>
      <c r="H229" s="191" t="s">
        <v>3</v>
      </c>
      <c r="I229" s="193"/>
      <c r="L229" s="190"/>
      <c r="M229" s="194"/>
      <c r="N229" s="195"/>
      <c r="O229" s="195"/>
      <c r="P229" s="195"/>
      <c r="Q229" s="195"/>
      <c r="R229" s="195"/>
      <c r="S229" s="195"/>
      <c r="T229" s="196"/>
      <c r="AT229" s="191" t="s">
        <v>191</v>
      </c>
      <c r="AU229" s="191" t="s">
        <v>81</v>
      </c>
      <c r="AV229" s="15" t="s">
        <v>79</v>
      </c>
      <c r="AW229" s="15" t="s">
        <v>33</v>
      </c>
      <c r="AX229" s="15" t="s">
        <v>72</v>
      </c>
      <c r="AY229" s="191" t="s">
        <v>182</v>
      </c>
    </row>
    <row r="230" spans="2:51" s="13" customFormat="1" ht="12">
      <c r="B230" s="164"/>
      <c r="D230" s="159" t="s">
        <v>191</v>
      </c>
      <c r="E230" s="165" t="s">
        <v>3</v>
      </c>
      <c r="F230" s="166" t="s">
        <v>2016</v>
      </c>
      <c r="H230" s="167">
        <v>1.98</v>
      </c>
      <c r="I230" s="168"/>
      <c r="L230" s="164"/>
      <c r="M230" s="169"/>
      <c r="N230" s="170"/>
      <c r="O230" s="170"/>
      <c r="P230" s="170"/>
      <c r="Q230" s="170"/>
      <c r="R230" s="170"/>
      <c r="S230" s="170"/>
      <c r="T230" s="171"/>
      <c r="AT230" s="165" t="s">
        <v>191</v>
      </c>
      <c r="AU230" s="165" t="s">
        <v>81</v>
      </c>
      <c r="AV230" s="13" t="s">
        <v>81</v>
      </c>
      <c r="AW230" s="13" t="s">
        <v>33</v>
      </c>
      <c r="AX230" s="13" t="s">
        <v>72</v>
      </c>
      <c r="AY230" s="165" t="s">
        <v>182</v>
      </c>
    </row>
    <row r="231" spans="2:51" s="13" customFormat="1" ht="12">
      <c r="B231" s="164"/>
      <c r="D231" s="159" t="s">
        <v>191</v>
      </c>
      <c r="E231" s="165" t="s">
        <v>3</v>
      </c>
      <c r="F231" s="166" t="s">
        <v>2017</v>
      </c>
      <c r="H231" s="167">
        <v>2.61</v>
      </c>
      <c r="I231" s="168"/>
      <c r="L231" s="164"/>
      <c r="M231" s="169"/>
      <c r="N231" s="170"/>
      <c r="O231" s="170"/>
      <c r="P231" s="170"/>
      <c r="Q231" s="170"/>
      <c r="R231" s="170"/>
      <c r="S231" s="170"/>
      <c r="T231" s="171"/>
      <c r="AT231" s="165" t="s">
        <v>191</v>
      </c>
      <c r="AU231" s="165" t="s">
        <v>81</v>
      </c>
      <c r="AV231" s="13" t="s">
        <v>81</v>
      </c>
      <c r="AW231" s="13" t="s">
        <v>33</v>
      </c>
      <c r="AX231" s="13" t="s">
        <v>72</v>
      </c>
      <c r="AY231" s="165" t="s">
        <v>182</v>
      </c>
    </row>
    <row r="232" spans="2:51" s="16" customFormat="1" ht="12">
      <c r="B232" s="209"/>
      <c r="D232" s="159" t="s">
        <v>191</v>
      </c>
      <c r="E232" s="210" t="s">
        <v>2723</v>
      </c>
      <c r="F232" s="211" t="s">
        <v>2282</v>
      </c>
      <c r="H232" s="212">
        <v>4.59</v>
      </c>
      <c r="I232" s="213"/>
      <c r="L232" s="209"/>
      <c r="M232" s="214"/>
      <c r="N232" s="215"/>
      <c r="O232" s="215"/>
      <c r="P232" s="215"/>
      <c r="Q232" s="215"/>
      <c r="R232" s="215"/>
      <c r="S232" s="215"/>
      <c r="T232" s="216"/>
      <c r="AT232" s="210" t="s">
        <v>191</v>
      </c>
      <c r="AU232" s="210" t="s">
        <v>81</v>
      </c>
      <c r="AV232" s="16" t="s">
        <v>197</v>
      </c>
      <c r="AW232" s="16" t="s">
        <v>33</v>
      </c>
      <c r="AX232" s="16" t="s">
        <v>72</v>
      </c>
      <c r="AY232" s="210" t="s">
        <v>182</v>
      </c>
    </row>
    <row r="233" spans="2:51" s="13" customFormat="1" ht="12">
      <c r="B233" s="164"/>
      <c r="D233" s="159" t="s">
        <v>191</v>
      </c>
      <c r="E233" s="165" t="s">
        <v>3</v>
      </c>
      <c r="F233" s="166" t="s">
        <v>2806</v>
      </c>
      <c r="H233" s="167">
        <v>22.95</v>
      </c>
      <c r="I233" s="168"/>
      <c r="L233" s="164"/>
      <c r="M233" s="169"/>
      <c r="N233" s="170"/>
      <c r="O233" s="170"/>
      <c r="P233" s="170"/>
      <c r="Q233" s="170"/>
      <c r="R233" s="170"/>
      <c r="S233" s="170"/>
      <c r="T233" s="171"/>
      <c r="AT233" s="165" t="s">
        <v>191</v>
      </c>
      <c r="AU233" s="165" t="s">
        <v>81</v>
      </c>
      <c r="AV233" s="13" t="s">
        <v>81</v>
      </c>
      <c r="AW233" s="13" t="s">
        <v>33</v>
      </c>
      <c r="AX233" s="13" t="s">
        <v>79</v>
      </c>
      <c r="AY233" s="165" t="s">
        <v>182</v>
      </c>
    </row>
    <row r="234" spans="1:65" s="2" customFormat="1" ht="22.8">
      <c r="A234" s="34"/>
      <c r="B234" s="145"/>
      <c r="C234" s="146" t="s">
        <v>370</v>
      </c>
      <c r="D234" s="146" t="s">
        <v>184</v>
      </c>
      <c r="E234" s="147" t="s">
        <v>392</v>
      </c>
      <c r="F234" s="148" t="s">
        <v>393</v>
      </c>
      <c r="G234" s="149" t="s">
        <v>113</v>
      </c>
      <c r="H234" s="150">
        <v>64.675</v>
      </c>
      <c r="I234" s="151"/>
      <c r="J234" s="152">
        <f>ROUND(I234*H234,2)</f>
        <v>0</v>
      </c>
      <c r="K234" s="148" t="s">
        <v>188</v>
      </c>
      <c r="L234" s="35"/>
      <c r="M234" s="153" t="s">
        <v>3</v>
      </c>
      <c r="N234" s="154" t="s">
        <v>43</v>
      </c>
      <c r="O234" s="55"/>
      <c r="P234" s="155">
        <f>O234*H234</f>
        <v>0</v>
      </c>
      <c r="Q234" s="155">
        <v>0.00247</v>
      </c>
      <c r="R234" s="155">
        <f>Q234*H234</f>
        <v>0.15974724999999998</v>
      </c>
      <c r="S234" s="155">
        <v>0</v>
      </c>
      <c r="T234" s="15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57" t="s">
        <v>189</v>
      </c>
      <c r="AT234" s="157" t="s">
        <v>184</v>
      </c>
      <c r="AU234" s="157" t="s">
        <v>81</v>
      </c>
      <c r="AY234" s="19" t="s">
        <v>182</v>
      </c>
      <c r="BE234" s="158">
        <f>IF(N234="základní",J234,0)</f>
        <v>0</v>
      </c>
      <c r="BF234" s="158">
        <f>IF(N234="snížená",J234,0)</f>
        <v>0</v>
      </c>
      <c r="BG234" s="158">
        <f>IF(N234="zákl. přenesená",J234,0)</f>
        <v>0</v>
      </c>
      <c r="BH234" s="158">
        <f>IF(N234="sníž. přenesená",J234,0)</f>
        <v>0</v>
      </c>
      <c r="BI234" s="158">
        <f>IF(N234="nulová",J234,0)</f>
        <v>0</v>
      </c>
      <c r="BJ234" s="19" t="s">
        <v>79</v>
      </c>
      <c r="BK234" s="158">
        <f>ROUND(I234*H234,2)</f>
        <v>0</v>
      </c>
      <c r="BL234" s="19" t="s">
        <v>189</v>
      </c>
      <c r="BM234" s="157" t="s">
        <v>2807</v>
      </c>
    </row>
    <row r="235" spans="1:47" s="2" customFormat="1" ht="19.2">
      <c r="A235" s="34"/>
      <c r="B235" s="35"/>
      <c r="C235" s="34"/>
      <c r="D235" s="159" t="s">
        <v>120</v>
      </c>
      <c r="E235" s="34"/>
      <c r="F235" s="160" t="s">
        <v>393</v>
      </c>
      <c r="G235" s="34"/>
      <c r="H235" s="34"/>
      <c r="I235" s="161"/>
      <c r="J235" s="34"/>
      <c r="K235" s="34"/>
      <c r="L235" s="35"/>
      <c r="M235" s="162"/>
      <c r="N235" s="163"/>
      <c r="O235" s="55"/>
      <c r="P235" s="55"/>
      <c r="Q235" s="55"/>
      <c r="R235" s="55"/>
      <c r="S235" s="55"/>
      <c r="T235" s="56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9" t="s">
        <v>120</v>
      </c>
      <c r="AU235" s="19" t="s">
        <v>81</v>
      </c>
    </row>
    <row r="236" spans="2:51" s="15" customFormat="1" ht="12">
      <c r="B236" s="190"/>
      <c r="D236" s="159" t="s">
        <v>191</v>
      </c>
      <c r="E236" s="191" t="s">
        <v>3</v>
      </c>
      <c r="F236" s="192" t="s">
        <v>2805</v>
      </c>
      <c r="H236" s="191" t="s">
        <v>3</v>
      </c>
      <c r="I236" s="193"/>
      <c r="L236" s="190"/>
      <c r="M236" s="194"/>
      <c r="N236" s="195"/>
      <c r="O236" s="195"/>
      <c r="P236" s="195"/>
      <c r="Q236" s="195"/>
      <c r="R236" s="195"/>
      <c r="S236" s="195"/>
      <c r="T236" s="196"/>
      <c r="AT236" s="191" t="s">
        <v>191</v>
      </c>
      <c r="AU236" s="191" t="s">
        <v>81</v>
      </c>
      <c r="AV236" s="15" t="s">
        <v>79</v>
      </c>
      <c r="AW236" s="15" t="s">
        <v>33</v>
      </c>
      <c r="AX236" s="15" t="s">
        <v>72</v>
      </c>
      <c r="AY236" s="191" t="s">
        <v>182</v>
      </c>
    </row>
    <row r="237" spans="2:51" s="13" customFormat="1" ht="12">
      <c r="B237" s="164"/>
      <c r="D237" s="159" t="s">
        <v>191</v>
      </c>
      <c r="E237" s="165" t="s">
        <v>3</v>
      </c>
      <c r="F237" s="166" t="s">
        <v>2032</v>
      </c>
      <c r="H237" s="167">
        <v>5.83</v>
      </c>
      <c r="I237" s="168"/>
      <c r="L237" s="164"/>
      <c r="M237" s="169"/>
      <c r="N237" s="170"/>
      <c r="O237" s="170"/>
      <c r="P237" s="170"/>
      <c r="Q237" s="170"/>
      <c r="R237" s="170"/>
      <c r="S237" s="170"/>
      <c r="T237" s="171"/>
      <c r="AT237" s="165" t="s">
        <v>191</v>
      </c>
      <c r="AU237" s="165" t="s">
        <v>81</v>
      </c>
      <c r="AV237" s="13" t="s">
        <v>81</v>
      </c>
      <c r="AW237" s="13" t="s">
        <v>33</v>
      </c>
      <c r="AX237" s="13" t="s">
        <v>72</v>
      </c>
      <c r="AY237" s="165" t="s">
        <v>182</v>
      </c>
    </row>
    <row r="238" spans="2:51" s="13" customFormat="1" ht="12">
      <c r="B238" s="164"/>
      <c r="D238" s="159" t="s">
        <v>191</v>
      </c>
      <c r="E238" s="165" t="s">
        <v>3</v>
      </c>
      <c r="F238" s="166" t="s">
        <v>2033</v>
      </c>
      <c r="H238" s="167">
        <v>7.105</v>
      </c>
      <c r="I238" s="168"/>
      <c r="L238" s="164"/>
      <c r="M238" s="169"/>
      <c r="N238" s="170"/>
      <c r="O238" s="170"/>
      <c r="P238" s="170"/>
      <c r="Q238" s="170"/>
      <c r="R238" s="170"/>
      <c r="S238" s="170"/>
      <c r="T238" s="171"/>
      <c r="AT238" s="165" t="s">
        <v>191</v>
      </c>
      <c r="AU238" s="165" t="s">
        <v>81</v>
      </c>
      <c r="AV238" s="13" t="s">
        <v>81</v>
      </c>
      <c r="AW238" s="13" t="s">
        <v>33</v>
      </c>
      <c r="AX238" s="13" t="s">
        <v>72</v>
      </c>
      <c r="AY238" s="165" t="s">
        <v>182</v>
      </c>
    </row>
    <row r="239" spans="2:51" s="14" customFormat="1" ht="12">
      <c r="B239" s="172"/>
      <c r="D239" s="159" t="s">
        <v>191</v>
      </c>
      <c r="E239" s="173" t="s">
        <v>2725</v>
      </c>
      <c r="F239" s="174" t="s">
        <v>211</v>
      </c>
      <c r="H239" s="175">
        <v>12.935</v>
      </c>
      <c r="I239" s="176"/>
      <c r="L239" s="172"/>
      <c r="M239" s="177"/>
      <c r="N239" s="178"/>
      <c r="O239" s="178"/>
      <c r="P239" s="178"/>
      <c r="Q239" s="178"/>
      <c r="R239" s="178"/>
      <c r="S239" s="178"/>
      <c r="T239" s="179"/>
      <c r="AT239" s="173" t="s">
        <v>191</v>
      </c>
      <c r="AU239" s="173" t="s">
        <v>81</v>
      </c>
      <c r="AV239" s="14" t="s">
        <v>189</v>
      </c>
      <c r="AW239" s="14" t="s">
        <v>33</v>
      </c>
      <c r="AX239" s="14" t="s">
        <v>72</v>
      </c>
      <c r="AY239" s="173" t="s">
        <v>182</v>
      </c>
    </row>
    <row r="240" spans="2:51" s="13" customFormat="1" ht="12">
      <c r="B240" s="164"/>
      <c r="D240" s="159" t="s">
        <v>191</v>
      </c>
      <c r="E240" s="165" t="s">
        <v>3</v>
      </c>
      <c r="F240" s="166" t="s">
        <v>2808</v>
      </c>
      <c r="H240" s="167">
        <v>64.675</v>
      </c>
      <c r="I240" s="168"/>
      <c r="L240" s="164"/>
      <c r="M240" s="169"/>
      <c r="N240" s="170"/>
      <c r="O240" s="170"/>
      <c r="P240" s="170"/>
      <c r="Q240" s="170"/>
      <c r="R240" s="170"/>
      <c r="S240" s="170"/>
      <c r="T240" s="171"/>
      <c r="AT240" s="165" t="s">
        <v>191</v>
      </c>
      <c r="AU240" s="165" t="s">
        <v>81</v>
      </c>
      <c r="AV240" s="13" t="s">
        <v>81</v>
      </c>
      <c r="AW240" s="13" t="s">
        <v>33</v>
      </c>
      <c r="AX240" s="13" t="s">
        <v>79</v>
      </c>
      <c r="AY240" s="165" t="s">
        <v>182</v>
      </c>
    </row>
    <row r="241" spans="1:65" s="2" customFormat="1" ht="22.8">
      <c r="A241" s="34"/>
      <c r="B241" s="145"/>
      <c r="C241" s="146" t="s">
        <v>379</v>
      </c>
      <c r="D241" s="146" t="s">
        <v>184</v>
      </c>
      <c r="E241" s="147" t="s">
        <v>400</v>
      </c>
      <c r="F241" s="148" t="s">
        <v>401</v>
      </c>
      <c r="G241" s="149" t="s">
        <v>113</v>
      </c>
      <c r="H241" s="150">
        <v>64.675</v>
      </c>
      <c r="I241" s="151"/>
      <c r="J241" s="152">
        <f>ROUND(I241*H241,2)</f>
        <v>0</v>
      </c>
      <c r="K241" s="148" t="s">
        <v>188</v>
      </c>
      <c r="L241" s="35"/>
      <c r="M241" s="153" t="s">
        <v>3</v>
      </c>
      <c r="N241" s="154" t="s">
        <v>43</v>
      </c>
      <c r="O241" s="55"/>
      <c r="P241" s="155">
        <f>O241*H241</f>
        <v>0</v>
      </c>
      <c r="Q241" s="155">
        <v>0</v>
      </c>
      <c r="R241" s="155">
        <f>Q241*H241</f>
        <v>0</v>
      </c>
      <c r="S241" s="155">
        <v>0</v>
      </c>
      <c r="T241" s="15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7" t="s">
        <v>189</v>
      </c>
      <c r="AT241" s="157" t="s">
        <v>184</v>
      </c>
      <c r="AU241" s="157" t="s">
        <v>81</v>
      </c>
      <c r="AY241" s="19" t="s">
        <v>182</v>
      </c>
      <c r="BE241" s="158">
        <f>IF(N241="základní",J241,0)</f>
        <v>0</v>
      </c>
      <c r="BF241" s="158">
        <f>IF(N241="snížená",J241,0)</f>
        <v>0</v>
      </c>
      <c r="BG241" s="158">
        <f>IF(N241="zákl. přenesená",J241,0)</f>
        <v>0</v>
      </c>
      <c r="BH241" s="158">
        <f>IF(N241="sníž. přenesená",J241,0)</f>
        <v>0</v>
      </c>
      <c r="BI241" s="158">
        <f>IF(N241="nulová",J241,0)</f>
        <v>0</v>
      </c>
      <c r="BJ241" s="19" t="s">
        <v>79</v>
      </c>
      <c r="BK241" s="158">
        <f>ROUND(I241*H241,2)</f>
        <v>0</v>
      </c>
      <c r="BL241" s="19" t="s">
        <v>189</v>
      </c>
      <c r="BM241" s="157" t="s">
        <v>2809</v>
      </c>
    </row>
    <row r="242" spans="1:47" s="2" customFormat="1" ht="19.2">
      <c r="A242" s="34"/>
      <c r="B242" s="35"/>
      <c r="C242" s="34"/>
      <c r="D242" s="159" t="s">
        <v>120</v>
      </c>
      <c r="E242" s="34"/>
      <c r="F242" s="160" t="s">
        <v>401</v>
      </c>
      <c r="G242" s="34"/>
      <c r="H242" s="34"/>
      <c r="I242" s="161"/>
      <c r="J242" s="34"/>
      <c r="K242" s="34"/>
      <c r="L242" s="35"/>
      <c r="M242" s="162"/>
      <c r="N242" s="163"/>
      <c r="O242" s="55"/>
      <c r="P242" s="55"/>
      <c r="Q242" s="55"/>
      <c r="R242" s="55"/>
      <c r="S242" s="55"/>
      <c r="T242" s="56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9" t="s">
        <v>120</v>
      </c>
      <c r="AU242" s="19" t="s">
        <v>81</v>
      </c>
    </row>
    <row r="243" spans="1:65" s="2" customFormat="1" ht="22.8">
      <c r="A243" s="34"/>
      <c r="B243" s="145"/>
      <c r="C243" s="146" t="s">
        <v>385</v>
      </c>
      <c r="D243" s="146" t="s">
        <v>184</v>
      </c>
      <c r="E243" s="147" t="s">
        <v>404</v>
      </c>
      <c r="F243" s="148" t="s">
        <v>405</v>
      </c>
      <c r="G243" s="149" t="s">
        <v>233</v>
      </c>
      <c r="H243" s="150">
        <v>3.213</v>
      </c>
      <c r="I243" s="151"/>
      <c r="J243" s="152">
        <f>ROUND(I243*H243,2)</f>
        <v>0</v>
      </c>
      <c r="K243" s="148" t="s">
        <v>188</v>
      </c>
      <c r="L243" s="35"/>
      <c r="M243" s="153" t="s">
        <v>3</v>
      </c>
      <c r="N243" s="154" t="s">
        <v>43</v>
      </c>
      <c r="O243" s="55"/>
      <c r="P243" s="155">
        <f>O243*H243</f>
        <v>0</v>
      </c>
      <c r="Q243" s="155">
        <v>1.10951</v>
      </c>
      <c r="R243" s="155">
        <f>Q243*H243</f>
        <v>3.5648556300000003</v>
      </c>
      <c r="S243" s="155">
        <v>0</v>
      </c>
      <c r="T243" s="15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57" t="s">
        <v>189</v>
      </c>
      <c r="AT243" s="157" t="s">
        <v>184</v>
      </c>
      <c r="AU243" s="157" t="s">
        <v>81</v>
      </c>
      <c r="AY243" s="19" t="s">
        <v>182</v>
      </c>
      <c r="BE243" s="158">
        <f>IF(N243="základní",J243,0)</f>
        <v>0</v>
      </c>
      <c r="BF243" s="158">
        <f>IF(N243="snížená",J243,0)</f>
        <v>0</v>
      </c>
      <c r="BG243" s="158">
        <f>IF(N243="zákl. přenesená",J243,0)</f>
        <v>0</v>
      </c>
      <c r="BH243" s="158">
        <f>IF(N243="sníž. přenesená",J243,0)</f>
        <v>0</v>
      </c>
      <c r="BI243" s="158">
        <f>IF(N243="nulová",J243,0)</f>
        <v>0</v>
      </c>
      <c r="BJ243" s="19" t="s">
        <v>79</v>
      </c>
      <c r="BK243" s="158">
        <f>ROUND(I243*H243,2)</f>
        <v>0</v>
      </c>
      <c r="BL243" s="19" t="s">
        <v>189</v>
      </c>
      <c r="BM243" s="157" t="s">
        <v>2810</v>
      </c>
    </row>
    <row r="244" spans="1:47" s="2" customFormat="1" ht="12">
      <c r="A244" s="34"/>
      <c r="B244" s="35"/>
      <c r="C244" s="34"/>
      <c r="D244" s="159" t="s">
        <v>120</v>
      </c>
      <c r="E244" s="34"/>
      <c r="F244" s="160" t="s">
        <v>405</v>
      </c>
      <c r="G244" s="34"/>
      <c r="H244" s="34"/>
      <c r="I244" s="161"/>
      <c r="J244" s="34"/>
      <c r="K244" s="34"/>
      <c r="L244" s="35"/>
      <c r="M244" s="162"/>
      <c r="N244" s="163"/>
      <c r="O244" s="55"/>
      <c r="P244" s="55"/>
      <c r="Q244" s="55"/>
      <c r="R244" s="55"/>
      <c r="S244" s="55"/>
      <c r="T244" s="56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9" t="s">
        <v>120</v>
      </c>
      <c r="AU244" s="19" t="s">
        <v>81</v>
      </c>
    </row>
    <row r="245" spans="2:51" s="13" customFormat="1" ht="12">
      <c r="B245" s="164"/>
      <c r="D245" s="159" t="s">
        <v>191</v>
      </c>
      <c r="E245" s="165" t="s">
        <v>3</v>
      </c>
      <c r="F245" s="166" t="s">
        <v>2811</v>
      </c>
      <c r="H245" s="167">
        <v>3.213</v>
      </c>
      <c r="I245" s="168"/>
      <c r="L245" s="164"/>
      <c r="M245" s="169"/>
      <c r="N245" s="170"/>
      <c r="O245" s="170"/>
      <c r="P245" s="170"/>
      <c r="Q245" s="170"/>
      <c r="R245" s="170"/>
      <c r="S245" s="170"/>
      <c r="T245" s="171"/>
      <c r="AT245" s="165" t="s">
        <v>191</v>
      </c>
      <c r="AU245" s="165" t="s">
        <v>81</v>
      </c>
      <c r="AV245" s="13" t="s">
        <v>81</v>
      </c>
      <c r="AW245" s="13" t="s">
        <v>33</v>
      </c>
      <c r="AX245" s="13" t="s">
        <v>79</v>
      </c>
      <c r="AY245" s="165" t="s">
        <v>182</v>
      </c>
    </row>
    <row r="246" spans="2:63" s="12" customFormat="1" ht="22.95" customHeight="1">
      <c r="B246" s="132"/>
      <c r="D246" s="133" t="s">
        <v>71</v>
      </c>
      <c r="E246" s="143" t="s">
        <v>189</v>
      </c>
      <c r="F246" s="143" t="s">
        <v>434</v>
      </c>
      <c r="I246" s="135"/>
      <c r="J246" s="144">
        <f>BK246</f>
        <v>0</v>
      </c>
      <c r="L246" s="132"/>
      <c r="M246" s="137"/>
      <c r="N246" s="138"/>
      <c r="O246" s="138"/>
      <c r="P246" s="139">
        <f>SUM(P247:P262)</f>
        <v>0</v>
      </c>
      <c r="Q246" s="138"/>
      <c r="R246" s="139">
        <f>SUM(R247:R262)</f>
        <v>75.10397</v>
      </c>
      <c r="S246" s="138"/>
      <c r="T246" s="140">
        <f>SUM(T247:T262)</f>
        <v>0</v>
      </c>
      <c r="AR246" s="133" t="s">
        <v>79</v>
      </c>
      <c r="AT246" s="141" t="s">
        <v>71</v>
      </c>
      <c r="AU246" s="141" t="s">
        <v>79</v>
      </c>
      <c r="AY246" s="133" t="s">
        <v>182</v>
      </c>
      <c r="BK246" s="142">
        <f>SUM(BK247:BK262)</f>
        <v>0</v>
      </c>
    </row>
    <row r="247" spans="1:65" s="2" customFormat="1" ht="21.75" customHeight="1">
      <c r="A247" s="34"/>
      <c r="B247" s="145"/>
      <c r="C247" s="146" t="s">
        <v>391</v>
      </c>
      <c r="D247" s="146" t="s">
        <v>184</v>
      </c>
      <c r="E247" s="147" t="s">
        <v>1381</v>
      </c>
      <c r="F247" s="148" t="s">
        <v>1382</v>
      </c>
      <c r="G247" s="149" t="s">
        <v>122</v>
      </c>
      <c r="H247" s="150">
        <v>21.95</v>
      </c>
      <c r="I247" s="151"/>
      <c r="J247" s="152">
        <f>ROUND(I247*H247,2)</f>
        <v>0</v>
      </c>
      <c r="K247" s="148" t="s">
        <v>188</v>
      </c>
      <c r="L247" s="35"/>
      <c r="M247" s="153" t="s">
        <v>3</v>
      </c>
      <c r="N247" s="154" t="s">
        <v>43</v>
      </c>
      <c r="O247" s="55"/>
      <c r="P247" s="155">
        <f>O247*H247</f>
        <v>0</v>
      </c>
      <c r="Q247" s="155">
        <v>0</v>
      </c>
      <c r="R247" s="155">
        <f>Q247*H247</f>
        <v>0</v>
      </c>
      <c r="S247" s="155">
        <v>0</v>
      </c>
      <c r="T247" s="156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57" t="s">
        <v>189</v>
      </c>
      <c r="AT247" s="157" t="s">
        <v>184</v>
      </c>
      <c r="AU247" s="157" t="s">
        <v>81</v>
      </c>
      <c r="AY247" s="19" t="s">
        <v>182</v>
      </c>
      <c r="BE247" s="158">
        <f>IF(N247="základní",J247,0)</f>
        <v>0</v>
      </c>
      <c r="BF247" s="158">
        <f>IF(N247="snížená",J247,0)</f>
        <v>0</v>
      </c>
      <c r="BG247" s="158">
        <f>IF(N247="zákl. přenesená",J247,0)</f>
        <v>0</v>
      </c>
      <c r="BH247" s="158">
        <f>IF(N247="sníž. přenesená",J247,0)</f>
        <v>0</v>
      </c>
      <c r="BI247" s="158">
        <f>IF(N247="nulová",J247,0)</f>
        <v>0</v>
      </c>
      <c r="BJ247" s="19" t="s">
        <v>79</v>
      </c>
      <c r="BK247" s="158">
        <f>ROUND(I247*H247,2)</f>
        <v>0</v>
      </c>
      <c r="BL247" s="19" t="s">
        <v>189</v>
      </c>
      <c r="BM247" s="157" t="s">
        <v>2812</v>
      </c>
    </row>
    <row r="248" spans="1:47" s="2" customFormat="1" ht="12">
      <c r="A248" s="34"/>
      <c r="B248" s="35"/>
      <c r="C248" s="34"/>
      <c r="D248" s="159" t="s">
        <v>120</v>
      </c>
      <c r="E248" s="34"/>
      <c r="F248" s="160" t="s">
        <v>1382</v>
      </c>
      <c r="G248" s="34"/>
      <c r="H248" s="34"/>
      <c r="I248" s="161"/>
      <c r="J248" s="34"/>
      <c r="K248" s="34"/>
      <c r="L248" s="35"/>
      <c r="M248" s="162"/>
      <c r="N248" s="163"/>
      <c r="O248" s="55"/>
      <c r="P248" s="55"/>
      <c r="Q248" s="55"/>
      <c r="R248" s="55"/>
      <c r="S248" s="55"/>
      <c r="T248" s="56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9" t="s">
        <v>120</v>
      </c>
      <c r="AU248" s="19" t="s">
        <v>81</v>
      </c>
    </row>
    <row r="249" spans="2:51" s="13" customFormat="1" ht="12">
      <c r="B249" s="164"/>
      <c r="D249" s="159" t="s">
        <v>191</v>
      </c>
      <c r="E249" s="165" t="s">
        <v>3</v>
      </c>
      <c r="F249" s="166" t="s">
        <v>2813</v>
      </c>
      <c r="H249" s="167">
        <v>2.255</v>
      </c>
      <c r="I249" s="168"/>
      <c r="L249" s="164"/>
      <c r="M249" s="169"/>
      <c r="N249" s="170"/>
      <c r="O249" s="170"/>
      <c r="P249" s="170"/>
      <c r="Q249" s="170"/>
      <c r="R249" s="170"/>
      <c r="S249" s="170"/>
      <c r="T249" s="171"/>
      <c r="AT249" s="165" t="s">
        <v>191</v>
      </c>
      <c r="AU249" s="165" t="s">
        <v>81</v>
      </c>
      <c r="AV249" s="13" t="s">
        <v>81</v>
      </c>
      <c r="AW249" s="13" t="s">
        <v>33</v>
      </c>
      <c r="AX249" s="13" t="s">
        <v>72</v>
      </c>
      <c r="AY249" s="165" t="s">
        <v>182</v>
      </c>
    </row>
    <row r="250" spans="2:51" s="13" customFormat="1" ht="12">
      <c r="B250" s="164"/>
      <c r="D250" s="159" t="s">
        <v>191</v>
      </c>
      <c r="E250" s="165" t="s">
        <v>3</v>
      </c>
      <c r="F250" s="166" t="s">
        <v>2038</v>
      </c>
      <c r="H250" s="167">
        <v>16.995</v>
      </c>
      <c r="I250" s="168"/>
      <c r="L250" s="164"/>
      <c r="M250" s="169"/>
      <c r="N250" s="170"/>
      <c r="O250" s="170"/>
      <c r="P250" s="170"/>
      <c r="Q250" s="170"/>
      <c r="R250" s="170"/>
      <c r="S250" s="170"/>
      <c r="T250" s="171"/>
      <c r="AT250" s="165" t="s">
        <v>191</v>
      </c>
      <c r="AU250" s="165" t="s">
        <v>81</v>
      </c>
      <c r="AV250" s="13" t="s">
        <v>81</v>
      </c>
      <c r="AW250" s="13" t="s">
        <v>33</v>
      </c>
      <c r="AX250" s="13" t="s">
        <v>72</v>
      </c>
      <c r="AY250" s="165" t="s">
        <v>182</v>
      </c>
    </row>
    <row r="251" spans="2:51" s="13" customFormat="1" ht="12">
      <c r="B251" s="164"/>
      <c r="D251" s="159" t="s">
        <v>191</v>
      </c>
      <c r="E251" s="165" t="s">
        <v>3</v>
      </c>
      <c r="F251" s="166" t="s">
        <v>2039</v>
      </c>
      <c r="H251" s="167">
        <v>2.7</v>
      </c>
      <c r="I251" s="168"/>
      <c r="L251" s="164"/>
      <c r="M251" s="169"/>
      <c r="N251" s="170"/>
      <c r="O251" s="170"/>
      <c r="P251" s="170"/>
      <c r="Q251" s="170"/>
      <c r="R251" s="170"/>
      <c r="S251" s="170"/>
      <c r="T251" s="171"/>
      <c r="AT251" s="165" t="s">
        <v>191</v>
      </c>
      <c r="AU251" s="165" t="s">
        <v>81</v>
      </c>
      <c r="AV251" s="13" t="s">
        <v>81</v>
      </c>
      <c r="AW251" s="13" t="s">
        <v>33</v>
      </c>
      <c r="AX251" s="13" t="s">
        <v>72</v>
      </c>
      <c r="AY251" s="165" t="s">
        <v>182</v>
      </c>
    </row>
    <row r="252" spans="2:51" s="14" customFormat="1" ht="12">
      <c r="B252" s="172"/>
      <c r="D252" s="159" t="s">
        <v>191</v>
      </c>
      <c r="E252" s="173" t="s">
        <v>1271</v>
      </c>
      <c r="F252" s="174" t="s">
        <v>211</v>
      </c>
      <c r="H252" s="175">
        <v>21.95</v>
      </c>
      <c r="I252" s="176"/>
      <c r="L252" s="172"/>
      <c r="M252" s="177"/>
      <c r="N252" s="178"/>
      <c r="O252" s="178"/>
      <c r="P252" s="178"/>
      <c r="Q252" s="178"/>
      <c r="R252" s="178"/>
      <c r="S252" s="178"/>
      <c r="T252" s="179"/>
      <c r="AT252" s="173" t="s">
        <v>191</v>
      </c>
      <c r="AU252" s="173" t="s">
        <v>81</v>
      </c>
      <c r="AV252" s="14" t="s">
        <v>189</v>
      </c>
      <c r="AW252" s="14" t="s">
        <v>33</v>
      </c>
      <c r="AX252" s="14" t="s">
        <v>79</v>
      </c>
      <c r="AY252" s="173" t="s">
        <v>182</v>
      </c>
    </row>
    <row r="253" spans="1:65" s="2" customFormat="1" ht="16.5" customHeight="1">
      <c r="A253" s="34"/>
      <c r="B253" s="145"/>
      <c r="C253" s="146" t="s">
        <v>399</v>
      </c>
      <c r="D253" s="146" t="s">
        <v>184</v>
      </c>
      <c r="E253" s="147" t="s">
        <v>2042</v>
      </c>
      <c r="F253" s="148" t="s">
        <v>2043</v>
      </c>
      <c r="G253" s="149" t="s">
        <v>344</v>
      </c>
      <c r="H253" s="150">
        <v>4</v>
      </c>
      <c r="I253" s="151"/>
      <c r="J253" s="152">
        <f>ROUND(I253*H253,2)</f>
        <v>0</v>
      </c>
      <c r="K253" s="148" t="s">
        <v>188</v>
      </c>
      <c r="L253" s="35"/>
      <c r="M253" s="153" t="s">
        <v>3</v>
      </c>
      <c r="N253" s="154" t="s">
        <v>43</v>
      </c>
      <c r="O253" s="55"/>
      <c r="P253" s="155">
        <f>O253*H253</f>
        <v>0</v>
      </c>
      <c r="Q253" s="155">
        <v>0.0066</v>
      </c>
      <c r="R253" s="155">
        <f>Q253*H253</f>
        <v>0.0264</v>
      </c>
      <c r="S253" s="155">
        <v>0</v>
      </c>
      <c r="T253" s="156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57" t="s">
        <v>189</v>
      </c>
      <c r="AT253" s="157" t="s">
        <v>184</v>
      </c>
      <c r="AU253" s="157" t="s">
        <v>81</v>
      </c>
      <c r="AY253" s="19" t="s">
        <v>182</v>
      </c>
      <c r="BE253" s="158">
        <f>IF(N253="základní",J253,0)</f>
        <v>0</v>
      </c>
      <c r="BF253" s="158">
        <f>IF(N253="snížená",J253,0)</f>
        <v>0</v>
      </c>
      <c r="BG253" s="158">
        <f>IF(N253="zákl. přenesená",J253,0)</f>
        <v>0</v>
      </c>
      <c r="BH253" s="158">
        <f>IF(N253="sníž. přenesená",J253,0)</f>
        <v>0</v>
      </c>
      <c r="BI253" s="158">
        <f>IF(N253="nulová",J253,0)</f>
        <v>0</v>
      </c>
      <c r="BJ253" s="19" t="s">
        <v>79</v>
      </c>
      <c r="BK253" s="158">
        <f>ROUND(I253*H253,2)</f>
        <v>0</v>
      </c>
      <c r="BL253" s="19" t="s">
        <v>189</v>
      </c>
      <c r="BM253" s="157" t="s">
        <v>2814</v>
      </c>
    </row>
    <row r="254" spans="1:47" s="2" customFormat="1" ht="12">
      <c r="A254" s="34"/>
      <c r="B254" s="35"/>
      <c r="C254" s="34"/>
      <c r="D254" s="159" t="s">
        <v>120</v>
      </c>
      <c r="E254" s="34"/>
      <c r="F254" s="160" t="s">
        <v>2043</v>
      </c>
      <c r="G254" s="34"/>
      <c r="H254" s="34"/>
      <c r="I254" s="161"/>
      <c r="J254" s="34"/>
      <c r="K254" s="34"/>
      <c r="L254" s="35"/>
      <c r="M254" s="162"/>
      <c r="N254" s="163"/>
      <c r="O254" s="55"/>
      <c r="P254" s="55"/>
      <c r="Q254" s="55"/>
      <c r="R254" s="55"/>
      <c r="S254" s="55"/>
      <c r="T254" s="56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9" t="s">
        <v>120</v>
      </c>
      <c r="AU254" s="19" t="s">
        <v>81</v>
      </c>
    </row>
    <row r="255" spans="1:65" s="2" customFormat="1" ht="16.5" customHeight="1">
      <c r="A255" s="34"/>
      <c r="B255" s="145"/>
      <c r="C255" s="180" t="s">
        <v>403</v>
      </c>
      <c r="D255" s="180" t="s">
        <v>232</v>
      </c>
      <c r="E255" s="181" t="s">
        <v>2048</v>
      </c>
      <c r="F255" s="182" t="s">
        <v>2049</v>
      </c>
      <c r="G255" s="183" t="s">
        <v>344</v>
      </c>
      <c r="H255" s="184">
        <v>4</v>
      </c>
      <c r="I255" s="185"/>
      <c r="J255" s="186">
        <f>ROUND(I255*H255,2)</f>
        <v>0</v>
      </c>
      <c r="K255" s="182" t="s">
        <v>188</v>
      </c>
      <c r="L255" s="187"/>
      <c r="M255" s="188" t="s">
        <v>3</v>
      </c>
      <c r="N255" s="189" t="s">
        <v>43</v>
      </c>
      <c r="O255" s="55"/>
      <c r="P255" s="155">
        <f>O255*H255</f>
        <v>0</v>
      </c>
      <c r="Q255" s="155">
        <v>0.04</v>
      </c>
      <c r="R255" s="155">
        <f>Q255*H255</f>
        <v>0.16</v>
      </c>
      <c r="S255" s="155">
        <v>0</v>
      </c>
      <c r="T255" s="156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57" t="s">
        <v>223</v>
      </c>
      <c r="AT255" s="157" t="s">
        <v>232</v>
      </c>
      <c r="AU255" s="157" t="s">
        <v>81</v>
      </c>
      <c r="AY255" s="19" t="s">
        <v>182</v>
      </c>
      <c r="BE255" s="158">
        <f>IF(N255="základní",J255,0)</f>
        <v>0</v>
      </c>
      <c r="BF255" s="158">
        <f>IF(N255="snížená",J255,0)</f>
        <v>0</v>
      </c>
      <c r="BG255" s="158">
        <f>IF(N255="zákl. přenesená",J255,0)</f>
        <v>0</v>
      </c>
      <c r="BH255" s="158">
        <f>IF(N255="sníž. přenesená",J255,0)</f>
        <v>0</v>
      </c>
      <c r="BI255" s="158">
        <f>IF(N255="nulová",J255,0)</f>
        <v>0</v>
      </c>
      <c r="BJ255" s="19" t="s">
        <v>79</v>
      </c>
      <c r="BK255" s="158">
        <f>ROUND(I255*H255,2)</f>
        <v>0</v>
      </c>
      <c r="BL255" s="19" t="s">
        <v>189</v>
      </c>
      <c r="BM255" s="157" t="s">
        <v>2815</v>
      </c>
    </row>
    <row r="256" spans="1:47" s="2" customFormat="1" ht="12">
      <c r="A256" s="34"/>
      <c r="B256" s="35"/>
      <c r="C256" s="34"/>
      <c r="D256" s="159" t="s">
        <v>120</v>
      </c>
      <c r="E256" s="34"/>
      <c r="F256" s="160" t="s">
        <v>2049</v>
      </c>
      <c r="G256" s="34"/>
      <c r="H256" s="34"/>
      <c r="I256" s="161"/>
      <c r="J256" s="34"/>
      <c r="K256" s="34"/>
      <c r="L256" s="35"/>
      <c r="M256" s="162"/>
      <c r="N256" s="163"/>
      <c r="O256" s="55"/>
      <c r="P256" s="55"/>
      <c r="Q256" s="55"/>
      <c r="R256" s="55"/>
      <c r="S256" s="55"/>
      <c r="T256" s="56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9" t="s">
        <v>120</v>
      </c>
      <c r="AU256" s="19" t="s">
        <v>81</v>
      </c>
    </row>
    <row r="257" spans="1:65" s="2" customFormat="1" ht="22.8">
      <c r="A257" s="34"/>
      <c r="B257" s="145"/>
      <c r="C257" s="146" t="s">
        <v>408</v>
      </c>
      <c r="D257" s="146" t="s">
        <v>184</v>
      </c>
      <c r="E257" s="147" t="s">
        <v>1392</v>
      </c>
      <c r="F257" s="148" t="s">
        <v>1393</v>
      </c>
      <c r="G257" s="149" t="s">
        <v>113</v>
      </c>
      <c r="H257" s="150">
        <v>91</v>
      </c>
      <c r="I257" s="151"/>
      <c r="J257" s="152">
        <f>ROUND(I257*H257,2)</f>
        <v>0</v>
      </c>
      <c r="K257" s="148" t="s">
        <v>188</v>
      </c>
      <c r="L257" s="35"/>
      <c r="M257" s="153" t="s">
        <v>3</v>
      </c>
      <c r="N257" s="154" t="s">
        <v>43</v>
      </c>
      <c r="O257" s="55"/>
      <c r="P257" s="155">
        <f>O257*H257</f>
        <v>0</v>
      </c>
      <c r="Q257" s="155">
        <v>0.82327</v>
      </c>
      <c r="R257" s="155">
        <f>Q257*H257</f>
        <v>74.91757</v>
      </c>
      <c r="S257" s="155">
        <v>0</v>
      </c>
      <c r="T257" s="15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57" t="s">
        <v>189</v>
      </c>
      <c r="AT257" s="157" t="s">
        <v>184</v>
      </c>
      <c r="AU257" s="157" t="s">
        <v>81</v>
      </c>
      <c r="AY257" s="19" t="s">
        <v>182</v>
      </c>
      <c r="BE257" s="158">
        <f>IF(N257="základní",J257,0)</f>
        <v>0</v>
      </c>
      <c r="BF257" s="158">
        <f>IF(N257="snížená",J257,0)</f>
        <v>0</v>
      </c>
      <c r="BG257" s="158">
        <f>IF(N257="zákl. přenesená",J257,0)</f>
        <v>0</v>
      </c>
      <c r="BH257" s="158">
        <f>IF(N257="sníž. přenesená",J257,0)</f>
        <v>0</v>
      </c>
      <c r="BI257" s="158">
        <f>IF(N257="nulová",J257,0)</f>
        <v>0</v>
      </c>
      <c r="BJ257" s="19" t="s">
        <v>79</v>
      </c>
      <c r="BK257" s="158">
        <f>ROUND(I257*H257,2)</f>
        <v>0</v>
      </c>
      <c r="BL257" s="19" t="s">
        <v>189</v>
      </c>
      <c r="BM257" s="157" t="s">
        <v>2816</v>
      </c>
    </row>
    <row r="258" spans="1:47" s="2" customFormat="1" ht="19.2">
      <c r="A258" s="34"/>
      <c r="B258" s="35"/>
      <c r="C258" s="34"/>
      <c r="D258" s="159" t="s">
        <v>120</v>
      </c>
      <c r="E258" s="34"/>
      <c r="F258" s="160" t="s">
        <v>1393</v>
      </c>
      <c r="G258" s="34"/>
      <c r="H258" s="34"/>
      <c r="I258" s="161"/>
      <c r="J258" s="34"/>
      <c r="K258" s="34"/>
      <c r="L258" s="35"/>
      <c r="M258" s="162"/>
      <c r="N258" s="163"/>
      <c r="O258" s="55"/>
      <c r="P258" s="55"/>
      <c r="Q258" s="55"/>
      <c r="R258" s="55"/>
      <c r="S258" s="55"/>
      <c r="T258" s="56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9" t="s">
        <v>120</v>
      </c>
      <c r="AU258" s="19" t="s">
        <v>81</v>
      </c>
    </row>
    <row r="259" spans="2:51" s="15" customFormat="1" ht="12">
      <c r="B259" s="190"/>
      <c r="D259" s="159" t="s">
        <v>191</v>
      </c>
      <c r="E259" s="191" t="s">
        <v>3</v>
      </c>
      <c r="F259" s="192" t="s">
        <v>2794</v>
      </c>
      <c r="H259" s="191" t="s">
        <v>3</v>
      </c>
      <c r="I259" s="193"/>
      <c r="L259" s="190"/>
      <c r="M259" s="194"/>
      <c r="N259" s="195"/>
      <c r="O259" s="195"/>
      <c r="P259" s="195"/>
      <c r="Q259" s="195"/>
      <c r="R259" s="195"/>
      <c r="S259" s="195"/>
      <c r="T259" s="196"/>
      <c r="AT259" s="191" t="s">
        <v>191</v>
      </c>
      <c r="AU259" s="191" t="s">
        <v>81</v>
      </c>
      <c r="AV259" s="15" t="s">
        <v>79</v>
      </c>
      <c r="AW259" s="15" t="s">
        <v>33</v>
      </c>
      <c r="AX259" s="15" t="s">
        <v>72</v>
      </c>
      <c r="AY259" s="191" t="s">
        <v>182</v>
      </c>
    </row>
    <row r="260" spans="2:51" s="13" customFormat="1" ht="12">
      <c r="B260" s="164"/>
      <c r="D260" s="159" t="s">
        <v>191</v>
      </c>
      <c r="E260" s="165" t="s">
        <v>3</v>
      </c>
      <c r="F260" s="166" t="s">
        <v>2074</v>
      </c>
      <c r="H260" s="167">
        <v>18.2</v>
      </c>
      <c r="I260" s="168"/>
      <c r="L260" s="164"/>
      <c r="M260" s="169"/>
      <c r="N260" s="170"/>
      <c r="O260" s="170"/>
      <c r="P260" s="170"/>
      <c r="Q260" s="170"/>
      <c r="R260" s="170"/>
      <c r="S260" s="170"/>
      <c r="T260" s="171"/>
      <c r="AT260" s="165" t="s">
        <v>191</v>
      </c>
      <c r="AU260" s="165" t="s">
        <v>81</v>
      </c>
      <c r="AV260" s="13" t="s">
        <v>81</v>
      </c>
      <c r="AW260" s="13" t="s">
        <v>33</v>
      </c>
      <c r="AX260" s="13" t="s">
        <v>72</v>
      </c>
      <c r="AY260" s="165" t="s">
        <v>182</v>
      </c>
    </row>
    <row r="261" spans="2:51" s="14" customFormat="1" ht="12">
      <c r="B261" s="172"/>
      <c r="D261" s="159" t="s">
        <v>191</v>
      </c>
      <c r="E261" s="173" t="s">
        <v>2738</v>
      </c>
      <c r="F261" s="174" t="s">
        <v>211</v>
      </c>
      <c r="H261" s="175">
        <v>18.2</v>
      </c>
      <c r="I261" s="176"/>
      <c r="L261" s="172"/>
      <c r="M261" s="177"/>
      <c r="N261" s="178"/>
      <c r="O261" s="178"/>
      <c r="P261" s="178"/>
      <c r="Q261" s="178"/>
      <c r="R261" s="178"/>
      <c r="S261" s="178"/>
      <c r="T261" s="179"/>
      <c r="AT261" s="173" t="s">
        <v>191</v>
      </c>
      <c r="AU261" s="173" t="s">
        <v>81</v>
      </c>
      <c r="AV261" s="14" t="s">
        <v>189</v>
      </c>
      <c r="AW261" s="14" t="s">
        <v>33</v>
      </c>
      <c r="AX261" s="14" t="s">
        <v>72</v>
      </c>
      <c r="AY261" s="173" t="s">
        <v>182</v>
      </c>
    </row>
    <row r="262" spans="2:51" s="13" customFormat="1" ht="12">
      <c r="B262" s="164"/>
      <c r="D262" s="159" t="s">
        <v>191</v>
      </c>
      <c r="E262" s="165" t="s">
        <v>3</v>
      </c>
      <c r="F262" s="166" t="s">
        <v>2817</v>
      </c>
      <c r="H262" s="167">
        <v>91</v>
      </c>
      <c r="I262" s="168"/>
      <c r="L262" s="164"/>
      <c r="M262" s="169"/>
      <c r="N262" s="170"/>
      <c r="O262" s="170"/>
      <c r="P262" s="170"/>
      <c r="Q262" s="170"/>
      <c r="R262" s="170"/>
      <c r="S262" s="170"/>
      <c r="T262" s="171"/>
      <c r="AT262" s="165" t="s">
        <v>191</v>
      </c>
      <c r="AU262" s="165" t="s">
        <v>81</v>
      </c>
      <c r="AV262" s="13" t="s">
        <v>81</v>
      </c>
      <c r="AW262" s="13" t="s">
        <v>33</v>
      </c>
      <c r="AX262" s="13" t="s">
        <v>79</v>
      </c>
      <c r="AY262" s="165" t="s">
        <v>182</v>
      </c>
    </row>
    <row r="263" spans="2:63" s="12" customFormat="1" ht="22.95" customHeight="1">
      <c r="B263" s="132"/>
      <c r="D263" s="133" t="s">
        <v>71</v>
      </c>
      <c r="E263" s="143" t="s">
        <v>223</v>
      </c>
      <c r="F263" s="143" t="s">
        <v>553</v>
      </c>
      <c r="I263" s="135"/>
      <c r="J263" s="144">
        <f>BK263</f>
        <v>0</v>
      </c>
      <c r="L263" s="132"/>
      <c r="M263" s="137"/>
      <c r="N263" s="138"/>
      <c r="O263" s="138"/>
      <c r="P263" s="139">
        <f>SUM(P264:P352)</f>
        <v>0</v>
      </c>
      <c r="Q263" s="138"/>
      <c r="R263" s="139">
        <f>SUM(R264:R352)</f>
        <v>52.66962999999999</v>
      </c>
      <c r="S263" s="138"/>
      <c r="T263" s="140">
        <f>SUM(T264:T352)</f>
        <v>0</v>
      </c>
      <c r="AR263" s="133" t="s">
        <v>79</v>
      </c>
      <c r="AT263" s="141" t="s">
        <v>71</v>
      </c>
      <c r="AU263" s="141" t="s">
        <v>79</v>
      </c>
      <c r="AY263" s="133" t="s">
        <v>182</v>
      </c>
      <c r="BK263" s="142">
        <f>SUM(BK264:BK352)</f>
        <v>0</v>
      </c>
    </row>
    <row r="264" spans="1:65" s="2" customFormat="1" ht="22.8">
      <c r="A264" s="34"/>
      <c r="B264" s="145"/>
      <c r="C264" s="146" t="s">
        <v>415</v>
      </c>
      <c r="D264" s="146" t="s">
        <v>184</v>
      </c>
      <c r="E264" s="147" t="s">
        <v>2398</v>
      </c>
      <c r="F264" s="148" t="s">
        <v>2402</v>
      </c>
      <c r="G264" s="149" t="s">
        <v>117</v>
      </c>
      <c r="H264" s="150">
        <v>20.5</v>
      </c>
      <c r="I264" s="151"/>
      <c r="J264" s="152">
        <f>ROUND(I264*H264,2)</f>
        <v>0</v>
      </c>
      <c r="K264" s="148" t="s">
        <v>188</v>
      </c>
      <c r="L264" s="35"/>
      <c r="M264" s="153" t="s">
        <v>3</v>
      </c>
      <c r="N264" s="154" t="s">
        <v>43</v>
      </c>
      <c r="O264" s="55"/>
      <c r="P264" s="155">
        <f>O264*H264</f>
        <v>0</v>
      </c>
      <c r="Q264" s="155">
        <v>1E-05</v>
      </c>
      <c r="R264" s="155">
        <f>Q264*H264</f>
        <v>0.00020500000000000002</v>
      </c>
      <c r="S264" s="155">
        <v>0</v>
      </c>
      <c r="T264" s="156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57" t="s">
        <v>189</v>
      </c>
      <c r="AT264" s="157" t="s">
        <v>184</v>
      </c>
      <c r="AU264" s="157" t="s">
        <v>81</v>
      </c>
      <c r="AY264" s="19" t="s">
        <v>182</v>
      </c>
      <c r="BE264" s="158">
        <f>IF(N264="základní",J264,0)</f>
        <v>0</v>
      </c>
      <c r="BF264" s="158">
        <f>IF(N264="snížená",J264,0)</f>
        <v>0</v>
      </c>
      <c r="BG264" s="158">
        <f>IF(N264="zákl. přenesená",J264,0)</f>
        <v>0</v>
      </c>
      <c r="BH264" s="158">
        <f>IF(N264="sníž. přenesená",J264,0)</f>
        <v>0</v>
      </c>
      <c r="BI264" s="158">
        <f>IF(N264="nulová",J264,0)</f>
        <v>0</v>
      </c>
      <c r="BJ264" s="19" t="s">
        <v>79</v>
      </c>
      <c r="BK264" s="158">
        <f>ROUND(I264*H264,2)</f>
        <v>0</v>
      </c>
      <c r="BL264" s="19" t="s">
        <v>189</v>
      </c>
      <c r="BM264" s="157" t="s">
        <v>2818</v>
      </c>
    </row>
    <row r="265" spans="1:47" s="2" customFormat="1" ht="19.2">
      <c r="A265" s="34"/>
      <c r="B265" s="35"/>
      <c r="C265" s="34"/>
      <c r="D265" s="159" t="s">
        <v>120</v>
      </c>
      <c r="E265" s="34"/>
      <c r="F265" s="160" t="s">
        <v>2402</v>
      </c>
      <c r="G265" s="34"/>
      <c r="H265" s="34"/>
      <c r="I265" s="161"/>
      <c r="J265" s="34"/>
      <c r="K265" s="34"/>
      <c r="L265" s="35"/>
      <c r="M265" s="162"/>
      <c r="N265" s="163"/>
      <c r="O265" s="55"/>
      <c r="P265" s="55"/>
      <c r="Q265" s="55"/>
      <c r="R265" s="55"/>
      <c r="S265" s="55"/>
      <c r="T265" s="56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9" t="s">
        <v>120</v>
      </c>
      <c r="AU265" s="19" t="s">
        <v>81</v>
      </c>
    </row>
    <row r="266" spans="2:51" s="13" customFormat="1" ht="12">
      <c r="B266" s="164"/>
      <c r="D266" s="159" t="s">
        <v>191</v>
      </c>
      <c r="E266" s="165" t="s">
        <v>3</v>
      </c>
      <c r="F266" s="166" t="s">
        <v>2819</v>
      </c>
      <c r="H266" s="167">
        <v>4.5</v>
      </c>
      <c r="I266" s="168"/>
      <c r="L266" s="164"/>
      <c r="M266" s="169"/>
      <c r="N266" s="170"/>
      <c r="O266" s="170"/>
      <c r="P266" s="170"/>
      <c r="Q266" s="170"/>
      <c r="R266" s="170"/>
      <c r="S266" s="170"/>
      <c r="T266" s="171"/>
      <c r="AT266" s="165" t="s">
        <v>191</v>
      </c>
      <c r="AU266" s="165" t="s">
        <v>81</v>
      </c>
      <c r="AV266" s="13" t="s">
        <v>81</v>
      </c>
      <c r="AW266" s="13" t="s">
        <v>33</v>
      </c>
      <c r="AX266" s="13" t="s">
        <v>72</v>
      </c>
      <c r="AY266" s="165" t="s">
        <v>182</v>
      </c>
    </row>
    <row r="267" spans="2:51" s="13" customFormat="1" ht="12">
      <c r="B267" s="164"/>
      <c r="D267" s="159" t="s">
        <v>191</v>
      </c>
      <c r="E267" s="165" t="s">
        <v>3</v>
      </c>
      <c r="F267" s="166" t="s">
        <v>2820</v>
      </c>
      <c r="H267" s="167">
        <v>4.5</v>
      </c>
      <c r="I267" s="168"/>
      <c r="L267" s="164"/>
      <c r="M267" s="169"/>
      <c r="N267" s="170"/>
      <c r="O267" s="170"/>
      <c r="P267" s="170"/>
      <c r="Q267" s="170"/>
      <c r="R267" s="170"/>
      <c r="S267" s="170"/>
      <c r="T267" s="171"/>
      <c r="AT267" s="165" t="s">
        <v>191</v>
      </c>
      <c r="AU267" s="165" t="s">
        <v>81</v>
      </c>
      <c r="AV267" s="13" t="s">
        <v>81</v>
      </c>
      <c r="AW267" s="13" t="s">
        <v>33</v>
      </c>
      <c r="AX267" s="13" t="s">
        <v>72</v>
      </c>
      <c r="AY267" s="165" t="s">
        <v>182</v>
      </c>
    </row>
    <row r="268" spans="2:51" s="13" customFormat="1" ht="12">
      <c r="B268" s="164"/>
      <c r="D268" s="159" t="s">
        <v>191</v>
      </c>
      <c r="E268" s="165" t="s">
        <v>3</v>
      </c>
      <c r="F268" s="166" t="s">
        <v>2821</v>
      </c>
      <c r="H268" s="167">
        <v>10.5</v>
      </c>
      <c r="I268" s="168"/>
      <c r="L268" s="164"/>
      <c r="M268" s="169"/>
      <c r="N268" s="170"/>
      <c r="O268" s="170"/>
      <c r="P268" s="170"/>
      <c r="Q268" s="170"/>
      <c r="R268" s="170"/>
      <c r="S268" s="170"/>
      <c r="T268" s="171"/>
      <c r="AT268" s="165" t="s">
        <v>191</v>
      </c>
      <c r="AU268" s="165" t="s">
        <v>81</v>
      </c>
      <c r="AV268" s="13" t="s">
        <v>81</v>
      </c>
      <c r="AW268" s="13" t="s">
        <v>33</v>
      </c>
      <c r="AX268" s="13" t="s">
        <v>72</v>
      </c>
      <c r="AY268" s="165" t="s">
        <v>182</v>
      </c>
    </row>
    <row r="269" spans="2:51" s="13" customFormat="1" ht="12">
      <c r="B269" s="164"/>
      <c r="D269" s="159" t="s">
        <v>191</v>
      </c>
      <c r="E269" s="165" t="s">
        <v>3</v>
      </c>
      <c r="F269" s="166" t="s">
        <v>2822</v>
      </c>
      <c r="H269" s="167">
        <v>1</v>
      </c>
      <c r="I269" s="168"/>
      <c r="L269" s="164"/>
      <c r="M269" s="169"/>
      <c r="N269" s="170"/>
      <c r="O269" s="170"/>
      <c r="P269" s="170"/>
      <c r="Q269" s="170"/>
      <c r="R269" s="170"/>
      <c r="S269" s="170"/>
      <c r="T269" s="171"/>
      <c r="AT269" s="165" t="s">
        <v>191</v>
      </c>
      <c r="AU269" s="165" t="s">
        <v>81</v>
      </c>
      <c r="AV269" s="13" t="s">
        <v>81</v>
      </c>
      <c r="AW269" s="13" t="s">
        <v>33</v>
      </c>
      <c r="AX269" s="13" t="s">
        <v>72</v>
      </c>
      <c r="AY269" s="165" t="s">
        <v>182</v>
      </c>
    </row>
    <row r="270" spans="2:51" s="14" customFormat="1" ht="12">
      <c r="B270" s="172"/>
      <c r="D270" s="159" t="s">
        <v>191</v>
      </c>
      <c r="E270" s="173" t="s">
        <v>1277</v>
      </c>
      <c r="F270" s="174" t="s">
        <v>211</v>
      </c>
      <c r="H270" s="175">
        <v>20.5</v>
      </c>
      <c r="I270" s="176"/>
      <c r="L270" s="172"/>
      <c r="M270" s="177"/>
      <c r="N270" s="178"/>
      <c r="O270" s="178"/>
      <c r="P270" s="178"/>
      <c r="Q270" s="178"/>
      <c r="R270" s="178"/>
      <c r="S270" s="178"/>
      <c r="T270" s="179"/>
      <c r="AT270" s="173" t="s">
        <v>191</v>
      </c>
      <c r="AU270" s="173" t="s">
        <v>81</v>
      </c>
      <c r="AV270" s="14" t="s">
        <v>189</v>
      </c>
      <c r="AW270" s="14" t="s">
        <v>33</v>
      </c>
      <c r="AX270" s="14" t="s">
        <v>79</v>
      </c>
      <c r="AY270" s="173" t="s">
        <v>182</v>
      </c>
    </row>
    <row r="271" spans="1:65" s="2" customFormat="1" ht="16.5" customHeight="1">
      <c r="A271" s="34"/>
      <c r="B271" s="145"/>
      <c r="C271" s="180" t="s">
        <v>421</v>
      </c>
      <c r="D271" s="180" t="s">
        <v>232</v>
      </c>
      <c r="E271" s="181" t="s">
        <v>2406</v>
      </c>
      <c r="F271" s="182" t="s">
        <v>2823</v>
      </c>
      <c r="G271" s="183" t="s">
        <v>117</v>
      </c>
      <c r="H271" s="184">
        <v>20.5</v>
      </c>
      <c r="I271" s="185"/>
      <c r="J271" s="186">
        <f>ROUND(I271*H271,2)</f>
        <v>0</v>
      </c>
      <c r="K271" s="182" t="s">
        <v>188</v>
      </c>
      <c r="L271" s="187"/>
      <c r="M271" s="188" t="s">
        <v>3</v>
      </c>
      <c r="N271" s="189" t="s">
        <v>43</v>
      </c>
      <c r="O271" s="55"/>
      <c r="P271" s="155">
        <f>O271*H271</f>
        <v>0</v>
      </c>
      <c r="Q271" s="155">
        <v>0.00673</v>
      </c>
      <c r="R271" s="155">
        <f>Q271*H271</f>
        <v>0.137965</v>
      </c>
      <c r="S271" s="155">
        <v>0</v>
      </c>
      <c r="T271" s="156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57" t="s">
        <v>223</v>
      </c>
      <c r="AT271" s="157" t="s">
        <v>232</v>
      </c>
      <c r="AU271" s="157" t="s">
        <v>81</v>
      </c>
      <c r="AY271" s="19" t="s">
        <v>182</v>
      </c>
      <c r="BE271" s="158">
        <f>IF(N271="základní",J271,0)</f>
        <v>0</v>
      </c>
      <c r="BF271" s="158">
        <f>IF(N271="snížená",J271,0)</f>
        <v>0</v>
      </c>
      <c r="BG271" s="158">
        <f>IF(N271="zákl. přenesená",J271,0)</f>
        <v>0</v>
      </c>
      <c r="BH271" s="158">
        <f>IF(N271="sníž. přenesená",J271,0)</f>
        <v>0</v>
      </c>
      <c r="BI271" s="158">
        <f>IF(N271="nulová",J271,0)</f>
        <v>0</v>
      </c>
      <c r="BJ271" s="19" t="s">
        <v>79</v>
      </c>
      <c r="BK271" s="158">
        <f>ROUND(I271*H271,2)</f>
        <v>0</v>
      </c>
      <c r="BL271" s="19" t="s">
        <v>189</v>
      </c>
      <c r="BM271" s="157" t="s">
        <v>2824</v>
      </c>
    </row>
    <row r="272" spans="1:47" s="2" customFormat="1" ht="12">
      <c r="A272" s="34"/>
      <c r="B272" s="35"/>
      <c r="C272" s="34"/>
      <c r="D272" s="159" t="s">
        <v>120</v>
      </c>
      <c r="E272" s="34"/>
      <c r="F272" s="160" t="s">
        <v>2823</v>
      </c>
      <c r="G272" s="34"/>
      <c r="H272" s="34"/>
      <c r="I272" s="161"/>
      <c r="J272" s="34"/>
      <c r="K272" s="34"/>
      <c r="L272" s="35"/>
      <c r="M272" s="162"/>
      <c r="N272" s="163"/>
      <c r="O272" s="55"/>
      <c r="P272" s="55"/>
      <c r="Q272" s="55"/>
      <c r="R272" s="55"/>
      <c r="S272" s="55"/>
      <c r="T272" s="56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9" t="s">
        <v>120</v>
      </c>
      <c r="AU272" s="19" t="s">
        <v>81</v>
      </c>
    </row>
    <row r="273" spans="1:47" s="2" customFormat="1" ht="19.2">
      <c r="A273" s="34"/>
      <c r="B273" s="35"/>
      <c r="C273" s="34"/>
      <c r="D273" s="159" t="s">
        <v>652</v>
      </c>
      <c r="E273" s="34"/>
      <c r="F273" s="197" t="s">
        <v>2137</v>
      </c>
      <c r="G273" s="34"/>
      <c r="H273" s="34"/>
      <c r="I273" s="161"/>
      <c r="J273" s="34"/>
      <c r="K273" s="34"/>
      <c r="L273" s="35"/>
      <c r="M273" s="162"/>
      <c r="N273" s="163"/>
      <c r="O273" s="55"/>
      <c r="P273" s="55"/>
      <c r="Q273" s="55"/>
      <c r="R273" s="55"/>
      <c r="S273" s="55"/>
      <c r="T273" s="56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9" t="s">
        <v>652</v>
      </c>
      <c r="AU273" s="19" t="s">
        <v>81</v>
      </c>
    </row>
    <row r="274" spans="2:51" s="13" customFormat="1" ht="12">
      <c r="B274" s="164"/>
      <c r="D274" s="159" t="s">
        <v>191</v>
      </c>
      <c r="E274" s="165" t="s">
        <v>3</v>
      </c>
      <c r="F274" s="166" t="s">
        <v>1277</v>
      </c>
      <c r="H274" s="167">
        <v>20.5</v>
      </c>
      <c r="I274" s="168"/>
      <c r="L274" s="164"/>
      <c r="M274" s="169"/>
      <c r="N274" s="170"/>
      <c r="O274" s="170"/>
      <c r="P274" s="170"/>
      <c r="Q274" s="170"/>
      <c r="R274" s="170"/>
      <c r="S274" s="170"/>
      <c r="T274" s="171"/>
      <c r="AT274" s="165" t="s">
        <v>191</v>
      </c>
      <c r="AU274" s="165" t="s">
        <v>81</v>
      </c>
      <c r="AV274" s="13" t="s">
        <v>81</v>
      </c>
      <c r="AW274" s="13" t="s">
        <v>33</v>
      </c>
      <c r="AX274" s="13" t="s">
        <v>79</v>
      </c>
      <c r="AY274" s="165" t="s">
        <v>182</v>
      </c>
    </row>
    <row r="275" spans="1:65" s="2" customFormat="1" ht="22.8">
      <c r="A275" s="34"/>
      <c r="B275" s="145"/>
      <c r="C275" s="146" t="s">
        <v>425</v>
      </c>
      <c r="D275" s="146" t="s">
        <v>184</v>
      </c>
      <c r="E275" s="147" t="s">
        <v>2126</v>
      </c>
      <c r="F275" s="148" t="s">
        <v>2127</v>
      </c>
      <c r="G275" s="149" t="s">
        <v>117</v>
      </c>
      <c r="H275" s="150">
        <v>154.5</v>
      </c>
      <c r="I275" s="151"/>
      <c r="J275" s="152">
        <f>ROUND(I275*H275,2)</f>
        <v>0</v>
      </c>
      <c r="K275" s="148" t="s">
        <v>188</v>
      </c>
      <c r="L275" s="35"/>
      <c r="M275" s="153" t="s">
        <v>3</v>
      </c>
      <c r="N275" s="154" t="s">
        <v>43</v>
      </c>
      <c r="O275" s="55"/>
      <c r="P275" s="155">
        <f>O275*H275</f>
        <v>0</v>
      </c>
      <c r="Q275" s="155">
        <v>2E-05</v>
      </c>
      <c r="R275" s="155">
        <f>Q275*H275</f>
        <v>0.0030900000000000003</v>
      </c>
      <c r="S275" s="155">
        <v>0</v>
      </c>
      <c r="T275" s="156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57" t="s">
        <v>189</v>
      </c>
      <c r="AT275" s="157" t="s">
        <v>184</v>
      </c>
      <c r="AU275" s="157" t="s">
        <v>81</v>
      </c>
      <c r="AY275" s="19" t="s">
        <v>182</v>
      </c>
      <c r="BE275" s="158">
        <f>IF(N275="základní",J275,0)</f>
        <v>0</v>
      </c>
      <c r="BF275" s="158">
        <f>IF(N275="snížená",J275,0)</f>
        <v>0</v>
      </c>
      <c r="BG275" s="158">
        <f>IF(N275="zákl. přenesená",J275,0)</f>
        <v>0</v>
      </c>
      <c r="BH275" s="158">
        <f>IF(N275="sníž. přenesená",J275,0)</f>
        <v>0</v>
      </c>
      <c r="BI275" s="158">
        <f>IF(N275="nulová",J275,0)</f>
        <v>0</v>
      </c>
      <c r="BJ275" s="19" t="s">
        <v>79</v>
      </c>
      <c r="BK275" s="158">
        <f>ROUND(I275*H275,2)</f>
        <v>0</v>
      </c>
      <c r="BL275" s="19" t="s">
        <v>189</v>
      </c>
      <c r="BM275" s="157" t="s">
        <v>2825</v>
      </c>
    </row>
    <row r="276" spans="1:47" s="2" customFormat="1" ht="19.2">
      <c r="A276" s="34"/>
      <c r="B276" s="35"/>
      <c r="C276" s="34"/>
      <c r="D276" s="159" t="s">
        <v>120</v>
      </c>
      <c r="E276" s="34"/>
      <c r="F276" s="160" t="s">
        <v>2127</v>
      </c>
      <c r="G276" s="34"/>
      <c r="H276" s="34"/>
      <c r="I276" s="161"/>
      <c r="J276" s="34"/>
      <c r="K276" s="34"/>
      <c r="L276" s="35"/>
      <c r="M276" s="162"/>
      <c r="N276" s="163"/>
      <c r="O276" s="55"/>
      <c r="P276" s="55"/>
      <c r="Q276" s="55"/>
      <c r="R276" s="55"/>
      <c r="S276" s="55"/>
      <c r="T276" s="56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9" t="s">
        <v>120</v>
      </c>
      <c r="AU276" s="19" t="s">
        <v>81</v>
      </c>
    </row>
    <row r="277" spans="2:51" s="13" customFormat="1" ht="12">
      <c r="B277" s="164"/>
      <c r="D277" s="159" t="s">
        <v>191</v>
      </c>
      <c r="E277" s="165" t="s">
        <v>3</v>
      </c>
      <c r="F277" s="166" t="s">
        <v>2826</v>
      </c>
      <c r="H277" s="167">
        <v>14.5</v>
      </c>
      <c r="I277" s="168"/>
      <c r="L277" s="164"/>
      <c r="M277" s="169"/>
      <c r="N277" s="170"/>
      <c r="O277" s="170"/>
      <c r="P277" s="170"/>
      <c r="Q277" s="170"/>
      <c r="R277" s="170"/>
      <c r="S277" s="170"/>
      <c r="T277" s="171"/>
      <c r="AT277" s="165" t="s">
        <v>191</v>
      </c>
      <c r="AU277" s="165" t="s">
        <v>81</v>
      </c>
      <c r="AV277" s="13" t="s">
        <v>81</v>
      </c>
      <c r="AW277" s="13" t="s">
        <v>33</v>
      </c>
      <c r="AX277" s="13" t="s">
        <v>72</v>
      </c>
      <c r="AY277" s="165" t="s">
        <v>182</v>
      </c>
    </row>
    <row r="278" spans="2:51" s="13" customFormat="1" ht="12">
      <c r="B278" s="164"/>
      <c r="D278" s="159" t="s">
        <v>191</v>
      </c>
      <c r="E278" s="165" t="s">
        <v>3</v>
      </c>
      <c r="F278" s="166" t="s">
        <v>2827</v>
      </c>
      <c r="H278" s="167">
        <v>24.5</v>
      </c>
      <c r="I278" s="168"/>
      <c r="L278" s="164"/>
      <c r="M278" s="169"/>
      <c r="N278" s="170"/>
      <c r="O278" s="170"/>
      <c r="P278" s="170"/>
      <c r="Q278" s="170"/>
      <c r="R278" s="170"/>
      <c r="S278" s="170"/>
      <c r="T278" s="171"/>
      <c r="AT278" s="165" t="s">
        <v>191</v>
      </c>
      <c r="AU278" s="165" t="s">
        <v>81</v>
      </c>
      <c r="AV278" s="13" t="s">
        <v>81</v>
      </c>
      <c r="AW278" s="13" t="s">
        <v>33</v>
      </c>
      <c r="AX278" s="13" t="s">
        <v>72</v>
      </c>
      <c r="AY278" s="165" t="s">
        <v>182</v>
      </c>
    </row>
    <row r="279" spans="2:51" s="13" customFormat="1" ht="12">
      <c r="B279" s="164"/>
      <c r="D279" s="159" t="s">
        <v>191</v>
      </c>
      <c r="E279" s="165" t="s">
        <v>3</v>
      </c>
      <c r="F279" s="166" t="s">
        <v>2828</v>
      </c>
      <c r="H279" s="167">
        <v>61</v>
      </c>
      <c r="I279" s="168"/>
      <c r="L279" s="164"/>
      <c r="M279" s="169"/>
      <c r="N279" s="170"/>
      <c r="O279" s="170"/>
      <c r="P279" s="170"/>
      <c r="Q279" s="170"/>
      <c r="R279" s="170"/>
      <c r="S279" s="170"/>
      <c r="T279" s="171"/>
      <c r="AT279" s="165" t="s">
        <v>191</v>
      </c>
      <c r="AU279" s="165" t="s">
        <v>81</v>
      </c>
      <c r="AV279" s="13" t="s">
        <v>81</v>
      </c>
      <c r="AW279" s="13" t="s">
        <v>33</v>
      </c>
      <c r="AX279" s="13" t="s">
        <v>72</v>
      </c>
      <c r="AY279" s="165" t="s">
        <v>182</v>
      </c>
    </row>
    <row r="280" spans="2:51" s="13" customFormat="1" ht="12">
      <c r="B280" s="164"/>
      <c r="D280" s="159" t="s">
        <v>191</v>
      </c>
      <c r="E280" s="165" t="s">
        <v>3</v>
      </c>
      <c r="F280" s="166" t="s">
        <v>2829</v>
      </c>
      <c r="H280" s="167">
        <v>6</v>
      </c>
      <c r="I280" s="168"/>
      <c r="L280" s="164"/>
      <c r="M280" s="169"/>
      <c r="N280" s="170"/>
      <c r="O280" s="170"/>
      <c r="P280" s="170"/>
      <c r="Q280" s="170"/>
      <c r="R280" s="170"/>
      <c r="S280" s="170"/>
      <c r="T280" s="171"/>
      <c r="AT280" s="165" t="s">
        <v>191</v>
      </c>
      <c r="AU280" s="165" t="s">
        <v>81</v>
      </c>
      <c r="AV280" s="13" t="s">
        <v>81</v>
      </c>
      <c r="AW280" s="13" t="s">
        <v>33</v>
      </c>
      <c r="AX280" s="13" t="s">
        <v>72</v>
      </c>
      <c r="AY280" s="165" t="s">
        <v>182</v>
      </c>
    </row>
    <row r="281" spans="2:51" s="13" customFormat="1" ht="12">
      <c r="B281" s="164"/>
      <c r="D281" s="159" t="s">
        <v>191</v>
      </c>
      <c r="E281" s="165" t="s">
        <v>3</v>
      </c>
      <c r="F281" s="166" t="s">
        <v>2830</v>
      </c>
      <c r="H281" s="167">
        <v>4</v>
      </c>
      <c r="I281" s="168"/>
      <c r="L281" s="164"/>
      <c r="M281" s="169"/>
      <c r="N281" s="170"/>
      <c r="O281" s="170"/>
      <c r="P281" s="170"/>
      <c r="Q281" s="170"/>
      <c r="R281" s="170"/>
      <c r="S281" s="170"/>
      <c r="T281" s="171"/>
      <c r="AT281" s="165" t="s">
        <v>191</v>
      </c>
      <c r="AU281" s="165" t="s">
        <v>81</v>
      </c>
      <c r="AV281" s="13" t="s">
        <v>81</v>
      </c>
      <c r="AW281" s="13" t="s">
        <v>33</v>
      </c>
      <c r="AX281" s="13" t="s">
        <v>72</v>
      </c>
      <c r="AY281" s="165" t="s">
        <v>182</v>
      </c>
    </row>
    <row r="282" spans="2:51" s="13" customFormat="1" ht="12">
      <c r="B282" s="164"/>
      <c r="D282" s="159" t="s">
        <v>191</v>
      </c>
      <c r="E282" s="165" t="s">
        <v>3</v>
      </c>
      <c r="F282" s="166" t="s">
        <v>2831</v>
      </c>
      <c r="H282" s="167">
        <v>13.5</v>
      </c>
      <c r="I282" s="168"/>
      <c r="L282" s="164"/>
      <c r="M282" s="169"/>
      <c r="N282" s="170"/>
      <c r="O282" s="170"/>
      <c r="P282" s="170"/>
      <c r="Q282" s="170"/>
      <c r="R282" s="170"/>
      <c r="S282" s="170"/>
      <c r="T282" s="171"/>
      <c r="AT282" s="165" t="s">
        <v>191</v>
      </c>
      <c r="AU282" s="165" t="s">
        <v>81</v>
      </c>
      <c r="AV282" s="13" t="s">
        <v>81</v>
      </c>
      <c r="AW282" s="13" t="s">
        <v>33</v>
      </c>
      <c r="AX282" s="13" t="s">
        <v>72</v>
      </c>
      <c r="AY282" s="165" t="s">
        <v>182</v>
      </c>
    </row>
    <row r="283" spans="2:51" s="13" customFormat="1" ht="12">
      <c r="B283" s="164"/>
      <c r="D283" s="159" t="s">
        <v>191</v>
      </c>
      <c r="E283" s="165" t="s">
        <v>3</v>
      </c>
      <c r="F283" s="166" t="s">
        <v>2832</v>
      </c>
      <c r="H283" s="167">
        <v>14</v>
      </c>
      <c r="I283" s="168"/>
      <c r="L283" s="164"/>
      <c r="M283" s="169"/>
      <c r="N283" s="170"/>
      <c r="O283" s="170"/>
      <c r="P283" s="170"/>
      <c r="Q283" s="170"/>
      <c r="R283" s="170"/>
      <c r="S283" s="170"/>
      <c r="T283" s="171"/>
      <c r="AT283" s="165" t="s">
        <v>191</v>
      </c>
      <c r="AU283" s="165" t="s">
        <v>81</v>
      </c>
      <c r="AV283" s="13" t="s">
        <v>81</v>
      </c>
      <c r="AW283" s="13" t="s">
        <v>33</v>
      </c>
      <c r="AX283" s="13" t="s">
        <v>72</v>
      </c>
      <c r="AY283" s="165" t="s">
        <v>182</v>
      </c>
    </row>
    <row r="284" spans="2:51" s="13" customFormat="1" ht="12">
      <c r="B284" s="164"/>
      <c r="D284" s="159" t="s">
        <v>191</v>
      </c>
      <c r="E284" s="165" t="s">
        <v>3</v>
      </c>
      <c r="F284" s="166" t="s">
        <v>2833</v>
      </c>
      <c r="H284" s="167">
        <v>13</v>
      </c>
      <c r="I284" s="168"/>
      <c r="L284" s="164"/>
      <c r="M284" s="169"/>
      <c r="N284" s="170"/>
      <c r="O284" s="170"/>
      <c r="P284" s="170"/>
      <c r="Q284" s="170"/>
      <c r="R284" s="170"/>
      <c r="S284" s="170"/>
      <c r="T284" s="171"/>
      <c r="AT284" s="165" t="s">
        <v>191</v>
      </c>
      <c r="AU284" s="165" t="s">
        <v>81</v>
      </c>
      <c r="AV284" s="13" t="s">
        <v>81</v>
      </c>
      <c r="AW284" s="13" t="s">
        <v>33</v>
      </c>
      <c r="AX284" s="13" t="s">
        <v>72</v>
      </c>
      <c r="AY284" s="165" t="s">
        <v>182</v>
      </c>
    </row>
    <row r="285" spans="2:51" s="13" customFormat="1" ht="12">
      <c r="B285" s="164"/>
      <c r="D285" s="159" t="s">
        <v>191</v>
      </c>
      <c r="E285" s="165" t="s">
        <v>3</v>
      </c>
      <c r="F285" s="166" t="s">
        <v>2834</v>
      </c>
      <c r="H285" s="167">
        <v>4</v>
      </c>
      <c r="I285" s="168"/>
      <c r="L285" s="164"/>
      <c r="M285" s="169"/>
      <c r="N285" s="170"/>
      <c r="O285" s="170"/>
      <c r="P285" s="170"/>
      <c r="Q285" s="170"/>
      <c r="R285" s="170"/>
      <c r="S285" s="170"/>
      <c r="T285" s="171"/>
      <c r="AT285" s="165" t="s">
        <v>191</v>
      </c>
      <c r="AU285" s="165" t="s">
        <v>81</v>
      </c>
      <c r="AV285" s="13" t="s">
        <v>81</v>
      </c>
      <c r="AW285" s="13" t="s">
        <v>33</v>
      </c>
      <c r="AX285" s="13" t="s">
        <v>72</v>
      </c>
      <c r="AY285" s="165" t="s">
        <v>182</v>
      </c>
    </row>
    <row r="286" spans="2:51" s="14" customFormat="1" ht="12">
      <c r="B286" s="172"/>
      <c r="D286" s="159" t="s">
        <v>191</v>
      </c>
      <c r="E286" s="173" t="s">
        <v>1762</v>
      </c>
      <c r="F286" s="174" t="s">
        <v>211</v>
      </c>
      <c r="H286" s="175">
        <v>154.5</v>
      </c>
      <c r="I286" s="176"/>
      <c r="L286" s="172"/>
      <c r="M286" s="177"/>
      <c r="N286" s="178"/>
      <c r="O286" s="178"/>
      <c r="P286" s="178"/>
      <c r="Q286" s="178"/>
      <c r="R286" s="178"/>
      <c r="S286" s="178"/>
      <c r="T286" s="179"/>
      <c r="AT286" s="173" t="s">
        <v>191</v>
      </c>
      <c r="AU286" s="173" t="s">
        <v>81</v>
      </c>
      <c r="AV286" s="14" t="s">
        <v>189</v>
      </c>
      <c r="AW286" s="14" t="s">
        <v>33</v>
      </c>
      <c r="AX286" s="14" t="s">
        <v>79</v>
      </c>
      <c r="AY286" s="173" t="s">
        <v>182</v>
      </c>
    </row>
    <row r="287" spans="1:65" s="2" customFormat="1" ht="16.5" customHeight="1">
      <c r="A287" s="34"/>
      <c r="B287" s="145"/>
      <c r="C287" s="180" t="s">
        <v>430</v>
      </c>
      <c r="D287" s="180" t="s">
        <v>232</v>
      </c>
      <c r="E287" s="181" t="s">
        <v>2134</v>
      </c>
      <c r="F287" s="182" t="s">
        <v>2135</v>
      </c>
      <c r="G287" s="183" t="s">
        <v>117</v>
      </c>
      <c r="H287" s="184">
        <v>154.5</v>
      </c>
      <c r="I287" s="185"/>
      <c r="J287" s="186">
        <f>ROUND(I287*H287,2)</f>
        <v>0</v>
      </c>
      <c r="K287" s="182" t="s">
        <v>188</v>
      </c>
      <c r="L287" s="187"/>
      <c r="M287" s="188" t="s">
        <v>3</v>
      </c>
      <c r="N287" s="189" t="s">
        <v>43</v>
      </c>
      <c r="O287" s="55"/>
      <c r="P287" s="155">
        <f>O287*H287</f>
        <v>0</v>
      </c>
      <c r="Q287" s="155">
        <v>0.01662</v>
      </c>
      <c r="R287" s="155">
        <f>Q287*H287</f>
        <v>2.56779</v>
      </c>
      <c r="S287" s="155">
        <v>0</v>
      </c>
      <c r="T287" s="156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57" t="s">
        <v>223</v>
      </c>
      <c r="AT287" s="157" t="s">
        <v>232</v>
      </c>
      <c r="AU287" s="157" t="s">
        <v>81</v>
      </c>
      <c r="AY287" s="19" t="s">
        <v>182</v>
      </c>
      <c r="BE287" s="158">
        <f>IF(N287="základní",J287,0)</f>
        <v>0</v>
      </c>
      <c r="BF287" s="158">
        <f>IF(N287="snížená",J287,0)</f>
        <v>0</v>
      </c>
      <c r="BG287" s="158">
        <f>IF(N287="zákl. přenesená",J287,0)</f>
        <v>0</v>
      </c>
      <c r="BH287" s="158">
        <f>IF(N287="sníž. přenesená",J287,0)</f>
        <v>0</v>
      </c>
      <c r="BI287" s="158">
        <f>IF(N287="nulová",J287,0)</f>
        <v>0</v>
      </c>
      <c r="BJ287" s="19" t="s">
        <v>79</v>
      </c>
      <c r="BK287" s="158">
        <f>ROUND(I287*H287,2)</f>
        <v>0</v>
      </c>
      <c r="BL287" s="19" t="s">
        <v>189</v>
      </c>
      <c r="BM287" s="157" t="s">
        <v>2835</v>
      </c>
    </row>
    <row r="288" spans="1:47" s="2" customFormat="1" ht="12">
      <c r="A288" s="34"/>
      <c r="B288" s="35"/>
      <c r="C288" s="34"/>
      <c r="D288" s="159" t="s">
        <v>120</v>
      </c>
      <c r="E288" s="34"/>
      <c r="F288" s="160" t="s">
        <v>2135</v>
      </c>
      <c r="G288" s="34"/>
      <c r="H288" s="34"/>
      <c r="I288" s="161"/>
      <c r="J288" s="34"/>
      <c r="K288" s="34"/>
      <c r="L288" s="35"/>
      <c r="M288" s="162"/>
      <c r="N288" s="163"/>
      <c r="O288" s="55"/>
      <c r="P288" s="55"/>
      <c r="Q288" s="55"/>
      <c r="R288" s="55"/>
      <c r="S288" s="55"/>
      <c r="T288" s="56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9" t="s">
        <v>120</v>
      </c>
      <c r="AU288" s="19" t="s">
        <v>81</v>
      </c>
    </row>
    <row r="289" spans="1:47" s="2" customFormat="1" ht="19.2">
      <c r="A289" s="34"/>
      <c r="B289" s="35"/>
      <c r="C289" s="34"/>
      <c r="D289" s="159" t="s">
        <v>652</v>
      </c>
      <c r="E289" s="34"/>
      <c r="F289" s="197" t="s">
        <v>2137</v>
      </c>
      <c r="G289" s="34"/>
      <c r="H289" s="34"/>
      <c r="I289" s="161"/>
      <c r="J289" s="34"/>
      <c r="K289" s="34"/>
      <c r="L289" s="35"/>
      <c r="M289" s="162"/>
      <c r="N289" s="163"/>
      <c r="O289" s="55"/>
      <c r="P289" s="55"/>
      <c r="Q289" s="55"/>
      <c r="R289" s="55"/>
      <c r="S289" s="55"/>
      <c r="T289" s="56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9" t="s">
        <v>652</v>
      </c>
      <c r="AU289" s="19" t="s">
        <v>81</v>
      </c>
    </row>
    <row r="290" spans="2:51" s="13" customFormat="1" ht="12">
      <c r="B290" s="164"/>
      <c r="D290" s="159" t="s">
        <v>191</v>
      </c>
      <c r="E290" s="165" t="s">
        <v>3</v>
      </c>
      <c r="F290" s="166" t="s">
        <v>1762</v>
      </c>
      <c r="H290" s="167">
        <v>154.5</v>
      </c>
      <c r="I290" s="168"/>
      <c r="L290" s="164"/>
      <c r="M290" s="169"/>
      <c r="N290" s="170"/>
      <c r="O290" s="170"/>
      <c r="P290" s="170"/>
      <c r="Q290" s="170"/>
      <c r="R290" s="170"/>
      <c r="S290" s="170"/>
      <c r="T290" s="171"/>
      <c r="AT290" s="165" t="s">
        <v>191</v>
      </c>
      <c r="AU290" s="165" t="s">
        <v>81</v>
      </c>
      <c r="AV290" s="13" t="s">
        <v>81</v>
      </c>
      <c r="AW290" s="13" t="s">
        <v>33</v>
      </c>
      <c r="AX290" s="13" t="s">
        <v>79</v>
      </c>
      <c r="AY290" s="165" t="s">
        <v>182</v>
      </c>
    </row>
    <row r="291" spans="1:65" s="2" customFormat="1" ht="22.8">
      <c r="A291" s="34"/>
      <c r="B291" s="145"/>
      <c r="C291" s="146" t="s">
        <v>435</v>
      </c>
      <c r="D291" s="146" t="s">
        <v>184</v>
      </c>
      <c r="E291" s="147" t="s">
        <v>2138</v>
      </c>
      <c r="F291" s="148" t="s">
        <v>2139</v>
      </c>
      <c r="G291" s="149" t="s">
        <v>117</v>
      </c>
      <c r="H291" s="150">
        <v>22.5</v>
      </c>
      <c r="I291" s="151"/>
      <c r="J291" s="152">
        <f>ROUND(I291*H291,2)</f>
        <v>0</v>
      </c>
      <c r="K291" s="148" t="s">
        <v>188</v>
      </c>
      <c r="L291" s="35"/>
      <c r="M291" s="153" t="s">
        <v>3</v>
      </c>
      <c r="N291" s="154" t="s">
        <v>43</v>
      </c>
      <c r="O291" s="55"/>
      <c r="P291" s="155">
        <f>O291*H291</f>
        <v>0</v>
      </c>
      <c r="Q291" s="155">
        <v>3E-05</v>
      </c>
      <c r="R291" s="155">
        <f>Q291*H291</f>
        <v>0.000675</v>
      </c>
      <c r="S291" s="155">
        <v>0</v>
      </c>
      <c r="T291" s="156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57" t="s">
        <v>189</v>
      </c>
      <c r="AT291" s="157" t="s">
        <v>184</v>
      </c>
      <c r="AU291" s="157" t="s">
        <v>81</v>
      </c>
      <c r="AY291" s="19" t="s">
        <v>182</v>
      </c>
      <c r="BE291" s="158">
        <f>IF(N291="základní",J291,0)</f>
        <v>0</v>
      </c>
      <c r="BF291" s="158">
        <f>IF(N291="snížená",J291,0)</f>
        <v>0</v>
      </c>
      <c r="BG291" s="158">
        <f>IF(N291="zákl. přenesená",J291,0)</f>
        <v>0</v>
      </c>
      <c r="BH291" s="158">
        <f>IF(N291="sníž. přenesená",J291,0)</f>
        <v>0</v>
      </c>
      <c r="BI291" s="158">
        <f>IF(N291="nulová",J291,0)</f>
        <v>0</v>
      </c>
      <c r="BJ291" s="19" t="s">
        <v>79</v>
      </c>
      <c r="BK291" s="158">
        <f>ROUND(I291*H291,2)</f>
        <v>0</v>
      </c>
      <c r="BL291" s="19" t="s">
        <v>189</v>
      </c>
      <c r="BM291" s="157" t="s">
        <v>2836</v>
      </c>
    </row>
    <row r="292" spans="1:47" s="2" customFormat="1" ht="19.2">
      <c r="A292" s="34"/>
      <c r="B292" s="35"/>
      <c r="C292" s="34"/>
      <c r="D292" s="159" t="s">
        <v>120</v>
      </c>
      <c r="E292" s="34"/>
      <c r="F292" s="160" t="s">
        <v>2139</v>
      </c>
      <c r="G292" s="34"/>
      <c r="H292" s="34"/>
      <c r="I292" s="161"/>
      <c r="J292" s="34"/>
      <c r="K292" s="34"/>
      <c r="L292" s="35"/>
      <c r="M292" s="162"/>
      <c r="N292" s="163"/>
      <c r="O292" s="55"/>
      <c r="P292" s="55"/>
      <c r="Q292" s="55"/>
      <c r="R292" s="55"/>
      <c r="S292" s="55"/>
      <c r="T292" s="56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9" t="s">
        <v>120</v>
      </c>
      <c r="AU292" s="19" t="s">
        <v>81</v>
      </c>
    </row>
    <row r="293" spans="2:51" s="13" customFormat="1" ht="12">
      <c r="B293" s="164"/>
      <c r="D293" s="159" t="s">
        <v>191</v>
      </c>
      <c r="E293" s="165" t="s">
        <v>3</v>
      </c>
      <c r="F293" s="166" t="s">
        <v>2837</v>
      </c>
      <c r="H293" s="167">
        <v>22.5</v>
      </c>
      <c r="I293" s="168"/>
      <c r="L293" s="164"/>
      <c r="M293" s="169"/>
      <c r="N293" s="170"/>
      <c r="O293" s="170"/>
      <c r="P293" s="170"/>
      <c r="Q293" s="170"/>
      <c r="R293" s="170"/>
      <c r="S293" s="170"/>
      <c r="T293" s="171"/>
      <c r="AT293" s="165" t="s">
        <v>191</v>
      </c>
      <c r="AU293" s="165" t="s">
        <v>81</v>
      </c>
      <c r="AV293" s="13" t="s">
        <v>81</v>
      </c>
      <c r="AW293" s="13" t="s">
        <v>33</v>
      </c>
      <c r="AX293" s="13" t="s">
        <v>72</v>
      </c>
      <c r="AY293" s="165" t="s">
        <v>182</v>
      </c>
    </row>
    <row r="294" spans="2:51" s="14" customFormat="1" ht="12">
      <c r="B294" s="172"/>
      <c r="D294" s="159" t="s">
        <v>191</v>
      </c>
      <c r="E294" s="173" t="s">
        <v>1765</v>
      </c>
      <c r="F294" s="174" t="s">
        <v>211</v>
      </c>
      <c r="H294" s="175">
        <v>22.5</v>
      </c>
      <c r="I294" s="176"/>
      <c r="L294" s="172"/>
      <c r="M294" s="177"/>
      <c r="N294" s="178"/>
      <c r="O294" s="178"/>
      <c r="P294" s="178"/>
      <c r="Q294" s="178"/>
      <c r="R294" s="178"/>
      <c r="S294" s="178"/>
      <c r="T294" s="179"/>
      <c r="AT294" s="173" t="s">
        <v>191</v>
      </c>
      <c r="AU294" s="173" t="s">
        <v>81</v>
      </c>
      <c r="AV294" s="14" t="s">
        <v>189</v>
      </c>
      <c r="AW294" s="14" t="s">
        <v>33</v>
      </c>
      <c r="AX294" s="14" t="s">
        <v>79</v>
      </c>
      <c r="AY294" s="173" t="s">
        <v>182</v>
      </c>
    </row>
    <row r="295" spans="1:65" s="2" customFormat="1" ht="16.5" customHeight="1">
      <c r="A295" s="34"/>
      <c r="B295" s="145"/>
      <c r="C295" s="180" t="s">
        <v>442</v>
      </c>
      <c r="D295" s="180" t="s">
        <v>232</v>
      </c>
      <c r="E295" s="181" t="s">
        <v>2143</v>
      </c>
      <c r="F295" s="182" t="s">
        <v>2144</v>
      </c>
      <c r="G295" s="183" t="s">
        <v>117</v>
      </c>
      <c r="H295" s="184">
        <v>22.5</v>
      </c>
      <c r="I295" s="185"/>
      <c r="J295" s="186">
        <f>ROUND(I295*H295,2)</f>
        <v>0</v>
      </c>
      <c r="K295" s="182" t="s">
        <v>188</v>
      </c>
      <c r="L295" s="187"/>
      <c r="M295" s="188" t="s">
        <v>3</v>
      </c>
      <c r="N295" s="189" t="s">
        <v>43</v>
      </c>
      <c r="O295" s="55"/>
      <c r="P295" s="155">
        <f>O295*H295</f>
        <v>0</v>
      </c>
      <c r="Q295" s="155">
        <v>0.02683</v>
      </c>
      <c r="R295" s="155">
        <f>Q295*H295</f>
        <v>0.603675</v>
      </c>
      <c r="S295" s="155">
        <v>0</v>
      </c>
      <c r="T295" s="156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57" t="s">
        <v>223</v>
      </c>
      <c r="AT295" s="157" t="s">
        <v>232</v>
      </c>
      <c r="AU295" s="157" t="s">
        <v>81</v>
      </c>
      <c r="AY295" s="19" t="s">
        <v>182</v>
      </c>
      <c r="BE295" s="158">
        <f>IF(N295="základní",J295,0)</f>
        <v>0</v>
      </c>
      <c r="BF295" s="158">
        <f>IF(N295="snížená",J295,0)</f>
        <v>0</v>
      </c>
      <c r="BG295" s="158">
        <f>IF(N295="zákl. přenesená",J295,0)</f>
        <v>0</v>
      </c>
      <c r="BH295" s="158">
        <f>IF(N295="sníž. přenesená",J295,0)</f>
        <v>0</v>
      </c>
      <c r="BI295" s="158">
        <f>IF(N295="nulová",J295,0)</f>
        <v>0</v>
      </c>
      <c r="BJ295" s="19" t="s">
        <v>79</v>
      </c>
      <c r="BK295" s="158">
        <f>ROUND(I295*H295,2)</f>
        <v>0</v>
      </c>
      <c r="BL295" s="19" t="s">
        <v>189</v>
      </c>
      <c r="BM295" s="157" t="s">
        <v>2838</v>
      </c>
    </row>
    <row r="296" spans="1:47" s="2" customFormat="1" ht="12">
      <c r="A296" s="34"/>
      <c r="B296" s="35"/>
      <c r="C296" s="34"/>
      <c r="D296" s="159" t="s">
        <v>120</v>
      </c>
      <c r="E296" s="34"/>
      <c r="F296" s="160" t="s">
        <v>2144</v>
      </c>
      <c r="G296" s="34"/>
      <c r="H296" s="34"/>
      <c r="I296" s="161"/>
      <c r="J296" s="34"/>
      <c r="K296" s="34"/>
      <c r="L296" s="35"/>
      <c r="M296" s="162"/>
      <c r="N296" s="163"/>
      <c r="O296" s="55"/>
      <c r="P296" s="55"/>
      <c r="Q296" s="55"/>
      <c r="R296" s="55"/>
      <c r="S296" s="55"/>
      <c r="T296" s="56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9" t="s">
        <v>120</v>
      </c>
      <c r="AU296" s="19" t="s">
        <v>81</v>
      </c>
    </row>
    <row r="297" spans="1:47" s="2" customFormat="1" ht="19.2">
      <c r="A297" s="34"/>
      <c r="B297" s="35"/>
      <c r="C297" s="34"/>
      <c r="D297" s="159" t="s">
        <v>652</v>
      </c>
      <c r="E297" s="34"/>
      <c r="F297" s="197" t="s">
        <v>2137</v>
      </c>
      <c r="G297" s="34"/>
      <c r="H297" s="34"/>
      <c r="I297" s="161"/>
      <c r="J297" s="34"/>
      <c r="K297" s="34"/>
      <c r="L297" s="35"/>
      <c r="M297" s="162"/>
      <c r="N297" s="163"/>
      <c r="O297" s="55"/>
      <c r="P297" s="55"/>
      <c r="Q297" s="55"/>
      <c r="R297" s="55"/>
      <c r="S297" s="55"/>
      <c r="T297" s="56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9" t="s">
        <v>652</v>
      </c>
      <c r="AU297" s="19" t="s">
        <v>81</v>
      </c>
    </row>
    <row r="298" spans="2:51" s="13" customFormat="1" ht="12">
      <c r="B298" s="164"/>
      <c r="D298" s="159" t="s">
        <v>191</v>
      </c>
      <c r="E298" s="165" t="s">
        <v>3</v>
      </c>
      <c r="F298" s="166" t="s">
        <v>1765</v>
      </c>
      <c r="H298" s="167">
        <v>22.5</v>
      </c>
      <c r="I298" s="168"/>
      <c r="L298" s="164"/>
      <c r="M298" s="169"/>
      <c r="N298" s="170"/>
      <c r="O298" s="170"/>
      <c r="P298" s="170"/>
      <c r="Q298" s="170"/>
      <c r="R298" s="170"/>
      <c r="S298" s="170"/>
      <c r="T298" s="171"/>
      <c r="AT298" s="165" t="s">
        <v>191</v>
      </c>
      <c r="AU298" s="165" t="s">
        <v>81</v>
      </c>
      <c r="AV298" s="13" t="s">
        <v>81</v>
      </c>
      <c r="AW298" s="13" t="s">
        <v>33</v>
      </c>
      <c r="AX298" s="13" t="s">
        <v>79</v>
      </c>
      <c r="AY298" s="165" t="s">
        <v>182</v>
      </c>
    </row>
    <row r="299" spans="1:65" s="2" customFormat="1" ht="22.8">
      <c r="A299" s="34"/>
      <c r="B299" s="145"/>
      <c r="C299" s="146" t="s">
        <v>448</v>
      </c>
      <c r="D299" s="146" t="s">
        <v>184</v>
      </c>
      <c r="E299" s="147" t="s">
        <v>2160</v>
      </c>
      <c r="F299" s="148" t="s">
        <v>2161</v>
      </c>
      <c r="G299" s="149" t="s">
        <v>344</v>
      </c>
      <c r="H299" s="150">
        <v>4</v>
      </c>
      <c r="I299" s="151"/>
      <c r="J299" s="152">
        <f>ROUND(I299*H299,2)</f>
        <v>0</v>
      </c>
      <c r="K299" s="148" t="s">
        <v>188</v>
      </c>
      <c r="L299" s="35"/>
      <c r="M299" s="153" t="s">
        <v>3</v>
      </c>
      <c r="N299" s="154" t="s">
        <v>43</v>
      </c>
      <c r="O299" s="55"/>
      <c r="P299" s="155">
        <f>O299*H299</f>
        <v>0</v>
      </c>
      <c r="Q299" s="155">
        <v>1E-05</v>
      </c>
      <c r="R299" s="155">
        <f>Q299*H299</f>
        <v>4E-05</v>
      </c>
      <c r="S299" s="155">
        <v>0</v>
      </c>
      <c r="T299" s="156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57" t="s">
        <v>189</v>
      </c>
      <c r="AT299" s="157" t="s">
        <v>184</v>
      </c>
      <c r="AU299" s="157" t="s">
        <v>81</v>
      </c>
      <c r="AY299" s="19" t="s">
        <v>182</v>
      </c>
      <c r="BE299" s="158">
        <f>IF(N299="základní",J299,0)</f>
        <v>0</v>
      </c>
      <c r="BF299" s="158">
        <f>IF(N299="snížená",J299,0)</f>
        <v>0</v>
      </c>
      <c r="BG299" s="158">
        <f>IF(N299="zákl. přenesená",J299,0)</f>
        <v>0</v>
      </c>
      <c r="BH299" s="158">
        <f>IF(N299="sníž. přenesená",J299,0)</f>
        <v>0</v>
      </c>
      <c r="BI299" s="158">
        <f>IF(N299="nulová",J299,0)</f>
        <v>0</v>
      </c>
      <c r="BJ299" s="19" t="s">
        <v>79</v>
      </c>
      <c r="BK299" s="158">
        <f>ROUND(I299*H299,2)</f>
        <v>0</v>
      </c>
      <c r="BL299" s="19" t="s">
        <v>189</v>
      </c>
      <c r="BM299" s="157" t="s">
        <v>2839</v>
      </c>
    </row>
    <row r="300" spans="1:47" s="2" customFormat="1" ht="19.2">
      <c r="A300" s="34"/>
      <c r="B300" s="35"/>
      <c r="C300" s="34"/>
      <c r="D300" s="159" t="s">
        <v>120</v>
      </c>
      <c r="E300" s="34"/>
      <c r="F300" s="160" t="s">
        <v>2161</v>
      </c>
      <c r="G300" s="34"/>
      <c r="H300" s="34"/>
      <c r="I300" s="161"/>
      <c r="J300" s="34"/>
      <c r="K300" s="34"/>
      <c r="L300" s="35"/>
      <c r="M300" s="162"/>
      <c r="N300" s="163"/>
      <c r="O300" s="55"/>
      <c r="P300" s="55"/>
      <c r="Q300" s="55"/>
      <c r="R300" s="55"/>
      <c r="S300" s="55"/>
      <c r="T300" s="56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9" t="s">
        <v>120</v>
      </c>
      <c r="AU300" s="19" t="s">
        <v>81</v>
      </c>
    </row>
    <row r="301" spans="1:65" s="2" customFormat="1" ht="16.5" customHeight="1">
      <c r="A301" s="34"/>
      <c r="B301" s="145"/>
      <c r="C301" s="180" t="s">
        <v>452</v>
      </c>
      <c r="D301" s="180" t="s">
        <v>232</v>
      </c>
      <c r="E301" s="181" t="s">
        <v>2163</v>
      </c>
      <c r="F301" s="182" t="s">
        <v>2164</v>
      </c>
      <c r="G301" s="183" t="s">
        <v>344</v>
      </c>
      <c r="H301" s="184">
        <v>4</v>
      </c>
      <c r="I301" s="185"/>
      <c r="J301" s="186">
        <f>ROUND(I301*H301,2)</f>
        <v>0</v>
      </c>
      <c r="K301" s="182" t="s">
        <v>3</v>
      </c>
      <c r="L301" s="187"/>
      <c r="M301" s="188" t="s">
        <v>3</v>
      </c>
      <c r="N301" s="189" t="s">
        <v>43</v>
      </c>
      <c r="O301" s="55"/>
      <c r="P301" s="155">
        <f>O301*H301</f>
        <v>0</v>
      </c>
      <c r="Q301" s="155">
        <v>0.0015</v>
      </c>
      <c r="R301" s="155">
        <f>Q301*H301</f>
        <v>0.006</v>
      </c>
      <c r="S301" s="155">
        <v>0</v>
      </c>
      <c r="T301" s="156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57" t="s">
        <v>223</v>
      </c>
      <c r="AT301" s="157" t="s">
        <v>232</v>
      </c>
      <c r="AU301" s="157" t="s">
        <v>81</v>
      </c>
      <c r="AY301" s="19" t="s">
        <v>182</v>
      </c>
      <c r="BE301" s="158">
        <f>IF(N301="základní",J301,0)</f>
        <v>0</v>
      </c>
      <c r="BF301" s="158">
        <f>IF(N301="snížená",J301,0)</f>
        <v>0</v>
      </c>
      <c r="BG301" s="158">
        <f>IF(N301="zákl. přenesená",J301,0)</f>
        <v>0</v>
      </c>
      <c r="BH301" s="158">
        <f>IF(N301="sníž. přenesená",J301,0)</f>
        <v>0</v>
      </c>
      <c r="BI301" s="158">
        <f>IF(N301="nulová",J301,0)</f>
        <v>0</v>
      </c>
      <c r="BJ301" s="19" t="s">
        <v>79</v>
      </c>
      <c r="BK301" s="158">
        <f>ROUND(I301*H301,2)</f>
        <v>0</v>
      </c>
      <c r="BL301" s="19" t="s">
        <v>189</v>
      </c>
      <c r="BM301" s="157" t="s">
        <v>2840</v>
      </c>
    </row>
    <row r="302" spans="1:47" s="2" customFormat="1" ht="12">
      <c r="A302" s="34"/>
      <c r="B302" s="35"/>
      <c r="C302" s="34"/>
      <c r="D302" s="159" t="s">
        <v>120</v>
      </c>
      <c r="E302" s="34"/>
      <c r="F302" s="160" t="s">
        <v>2164</v>
      </c>
      <c r="G302" s="34"/>
      <c r="H302" s="34"/>
      <c r="I302" s="161"/>
      <c r="J302" s="34"/>
      <c r="K302" s="34"/>
      <c r="L302" s="35"/>
      <c r="M302" s="162"/>
      <c r="N302" s="163"/>
      <c r="O302" s="55"/>
      <c r="P302" s="55"/>
      <c r="Q302" s="55"/>
      <c r="R302" s="55"/>
      <c r="S302" s="55"/>
      <c r="T302" s="56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9" t="s">
        <v>120</v>
      </c>
      <c r="AU302" s="19" t="s">
        <v>81</v>
      </c>
    </row>
    <row r="303" spans="1:65" s="2" customFormat="1" ht="16.5" customHeight="1">
      <c r="A303" s="34"/>
      <c r="B303" s="145"/>
      <c r="C303" s="146" t="s">
        <v>458</v>
      </c>
      <c r="D303" s="146" t="s">
        <v>184</v>
      </c>
      <c r="E303" s="147" t="s">
        <v>2196</v>
      </c>
      <c r="F303" s="148" t="s">
        <v>2197</v>
      </c>
      <c r="G303" s="149" t="s">
        <v>344</v>
      </c>
      <c r="H303" s="150">
        <v>4</v>
      </c>
      <c r="I303" s="151"/>
      <c r="J303" s="152">
        <f>ROUND(I303*H303,2)</f>
        <v>0</v>
      </c>
      <c r="K303" s="148" t="s">
        <v>188</v>
      </c>
      <c r="L303" s="35"/>
      <c r="M303" s="153" t="s">
        <v>3</v>
      </c>
      <c r="N303" s="154" t="s">
        <v>43</v>
      </c>
      <c r="O303" s="55"/>
      <c r="P303" s="155">
        <f>O303*H303</f>
        <v>0</v>
      </c>
      <c r="Q303" s="155">
        <v>0.00151</v>
      </c>
      <c r="R303" s="155">
        <f>Q303*H303</f>
        <v>0.00604</v>
      </c>
      <c r="S303" s="155">
        <v>0</v>
      </c>
      <c r="T303" s="156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57" t="s">
        <v>189</v>
      </c>
      <c r="AT303" s="157" t="s">
        <v>184</v>
      </c>
      <c r="AU303" s="157" t="s">
        <v>81</v>
      </c>
      <c r="AY303" s="19" t="s">
        <v>182</v>
      </c>
      <c r="BE303" s="158">
        <f>IF(N303="základní",J303,0)</f>
        <v>0</v>
      </c>
      <c r="BF303" s="158">
        <f>IF(N303="snížená",J303,0)</f>
        <v>0</v>
      </c>
      <c r="BG303" s="158">
        <f>IF(N303="zákl. přenesená",J303,0)</f>
        <v>0</v>
      </c>
      <c r="BH303" s="158">
        <f>IF(N303="sníž. přenesená",J303,0)</f>
        <v>0</v>
      </c>
      <c r="BI303" s="158">
        <f>IF(N303="nulová",J303,0)</f>
        <v>0</v>
      </c>
      <c r="BJ303" s="19" t="s">
        <v>79</v>
      </c>
      <c r="BK303" s="158">
        <f>ROUND(I303*H303,2)</f>
        <v>0</v>
      </c>
      <c r="BL303" s="19" t="s">
        <v>189</v>
      </c>
      <c r="BM303" s="157" t="s">
        <v>2841</v>
      </c>
    </row>
    <row r="304" spans="1:47" s="2" customFormat="1" ht="12">
      <c r="A304" s="34"/>
      <c r="B304" s="35"/>
      <c r="C304" s="34"/>
      <c r="D304" s="159" t="s">
        <v>120</v>
      </c>
      <c r="E304" s="34"/>
      <c r="F304" s="160" t="s">
        <v>2197</v>
      </c>
      <c r="G304" s="34"/>
      <c r="H304" s="34"/>
      <c r="I304" s="161"/>
      <c r="J304" s="34"/>
      <c r="K304" s="34"/>
      <c r="L304" s="35"/>
      <c r="M304" s="162"/>
      <c r="N304" s="163"/>
      <c r="O304" s="55"/>
      <c r="P304" s="55"/>
      <c r="Q304" s="55"/>
      <c r="R304" s="55"/>
      <c r="S304" s="55"/>
      <c r="T304" s="56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9" t="s">
        <v>120</v>
      </c>
      <c r="AU304" s="19" t="s">
        <v>81</v>
      </c>
    </row>
    <row r="305" spans="1:65" s="2" customFormat="1" ht="16.5" customHeight="1">
      <c r="A305" s="34"/>
      <c r="B305" s="145"/>
      <c r="C305" s="180" t="s">
        <v>467</v>
      </c>
      <c r="D305" s="180" t="s">
        <v>232</v>
      </c>
      <c r="E305" s="181" t="s">
        <v>2199</v>
      </c>
      <c r="F305" s="182" t="s">
        <v>2200</v>
      </c>
      <c r="G305" s="183" t="s">
        <v>344</v>
      </c>
      <c r="H305" s="184">
        <v>4</v>
      </c>
      <c r="I305" s="185"/>
      <c r="J305" s="186">
        <f>ROUND(I305*H305,2)</f>
        <v>0</v>
      </c>
      <c r="K305" s="182" t="s">
        <v>3</v>
      </c>
      <c r="L305" s="187"/>
      <c r="M305" s="188" t="s">
        <v>3</v>
      </c>
      <c r="N305" s="189" t="s">
        <v>43</v>
      </c>
      <c r="O305" s="55"/>
      <c r="P305" s="155">
        <f>O305*H305</f>
        <v>0</v>
      </c>
      <c r="Q305" s="155">
        <v>3E-05</v>
      </c>
      <c r="R305" s="155">
        <f>Q305*H305</f>
        <v>0.00012</v>
      </c>
      <c r="S305" s="155">
        <v>0</v>
      </c>
      <c r="T305" s="156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57" t="s">
        <v>223</v>
      </c>
      <c r="AT305" s="157" t="s">
        <v>232</v>
      </c>
      <c r="AU305" s="157" t="s">
        <v>81</v>
      </c>
      <c r="AY305" s="19" t="s">
        <v>182</v>
      </c>
      <c r="BE305" s="158">
        <f>IF(N305="základní",J305,0)</f>
        <v>0</v>
      </c>
      <c r="BF305" s="158">
        <f>IF(N305="snížená",J305,0)</f>
        <v>0</v>
      </c>
      <c r="BG305" s="158">
        <f>IF(N305="zákl. přenesená",J305,0)</f>
        <v>0</v>
      </c>
      <c r="BH305" s="158">
        <f>IF(N305="sníž. přenesená",J305,0)</f>
        <v>0</v>
      </c>
      <c r="BI305" s="158">
        <f>IF(N305="nulová",J305,0)</f>
        <v>0</v>
      </c>
      <c r="BJ305" s="19" t="s">
        <v>79</v>
      </c>
      <c r="BK305" s="158">
        <f>ROUND(I305*H305,2)</f>
        <v>0</v>
      </c>
      <c r="BL305" s="19" t="s">
        <v>189</v>
      </c>
      <c r="BM305" s="157" t="s">
        <v>2842</v>
      </c>
    </row>
    <row r="306" spans="1:47" s="2" customFormat="1" ht="12">
      <c r="A306" s="34"/>
      <c r="B306" s="35"/>
      <c r="C306" s="34"/>
      <c r="D306" s="159" t="s">
        <v>120</v>
      </c>
      <c r="E306" s="34"/>
      <c r="F306" s="160" t="s">
        <v>2200</v>
      </c>
      <c r="G306" s="34"/>
      <c r="H306" s="34"/>
      <c r="I306" s="161"/>
      <c r="J306" s="34"/>
      <c r="K306" s="34"/>
      <c r="L306" s="35"/>
      <c r="M306" s="162"/>
      <c r="N306" s="163"/>
      <c r="O306" s="55"/>
      <c r="P306" s="55"/>
      <c r="Q306" s="55"/>
      <c r="R306" s="55"/>
      <c r="S306" s="55"/>
      <c r="T306" s="56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9" t="s">
        <v>120</v>
      </c>
      <c r="AU306" s="19" t="s">
        <v>81</v>
      </c>
    </row>
    <row r="307" spans="1:65" s="2" customFormat="1" ht="16.5" customHeight="1">
      <c r="A307" s="34"/>
      <c r="B307" s="145"/>
      <c r="C307" s="146" t="s">
        <v>471</v>
      </c>
      <c r="D307" s="146" t="s">
        <v>184</v>
      </c>
      <c r="E307" s="147" t="s">
        <v>2843</v>
      </c>
      <c r="F307" s="148" t="s">
        <v>2844</v>
      </c>
      <c r="G307" s="149" t="s">
        <v>344</v>
      </c>
      <c r="H307" s="150">
        <v>1</v>
      </c>
      <c r="I307" s="151"/>
      <c r="J307" s="152">
        <f>ROUND(I307*H307,2)</f>
        <v>0</v>
      </c>
      <c r="K307" s="148" t="s">
        <v>188</v>
      </c>
      <c r="L307" s="35"/>
      <c r="M307" s="153" t="s">
        <v>3</v>
      </c>
      <c r="N307" s="154" t="s">
        <v>43</v>
      </c>
      <c r="O307" s="55"/>
      <c r="P307" s="155">
        <f>O307*H307</f>
        <v>0</v>
      </c>
      <c r="Q307" s="155">
        <v>0.01234</v>
      </c>
      <c r="R307" s="155">
        <f>Q307*H307</f>
        <v>0.01234</v>
      </c>
      <c r="S307" s="155">
        <v>0</v>
      </c>
      <c r="T307" s="156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57" t="s">
        <v>189</v>
      </c>
      <c r="AT307" s="157" t="s">
        <v>184</v>
      </c>
      <c r="AU307" s="157" t="s">
        <v>81</v>
      </c>
      <c r="AY307" s="19" t="s">
        <v>182</v>
      </c>
      <c r="BE307" s="158">
        <f>IF(N307="základní",J307,0)</f>
        <v>0</v>
      </c>
      <c r="BF307" s="158">
        <f>IF(N307="snížená",J307,0)</f>
        <v>0</v>
      </c>
      <c r="BG307" s="158">
        <f>IF(N307="zákl. přenesená",J307,0)</f>
        <v>0</v>
      </c>
      <c r="BH307" s="158">
        <f>IF(N307="sníž. přenesená",J307,0)</f>
        <v>0</v>
      </c>
      <c r="BI307" s="158">
        <f>IF(N307="nulová",J307,0)</f>
        <v>0</v>
      </c>
      <c r="BJ307" s="19" t="s">
        <v>79</v>
      </c>
      <c r="BK307" s="158">
        <f>ROUND(I307*H307,2)</f>
        <v>0</v>
      </c>
      <c r="BL307" s="19" t="s">
        <v>189</v>
      </c>
      <c r="BM307" s="157" t="s">
        <v>2845</v>
      </c>
    </row>
    <row r="308" spans="1:47" s="2" customFormat="1" ht="12">
      <c r="A308" s="34"/>
      <c r="B308" s="35"/>
      <c r="C308" s="34"/>
      <c r="D308" s="159" t="s">
        <v>120</v>
      </c>
      <c r="E308" s="34"/>
      <c r="F308" s="160" t="s">
        <v>2844</v>
      </c>
      <c r="G308" s="34"/>
      <c r="H308" s="34"/>
      <c r="I308" s="161"/>
      <c r="J308" s="34"/>
      <c r="K308" s="34"/>
      <c r="L308" s="35"/>
      <c r="M308" s="162"/>
      <c r="N308" s="163"/>
      <c r="O308" s="55"/>
      <c r="P308" s="55"/>
      <c r="Q308" s="55"/>
      <c r="R308" s="55"/>
      <c r="S308" s="55"/>
      <c r="T308" s="56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9" t="s">
        <v>120</v>
      </c>
      <c r="AU308" s="19" t="s">
        <v>81</v>
      </c>
    </row>
    <row r="309" spans="1:65" s="2" customFormat="1" ht="16.5" customHeight="1">
      <c r="A309" s="34"/>
      <c r="B309" s="145"/>
      <c r="C309" s="180" t="s">
        <v>478</v>
      </c>
      <c r="D309" s="180" t="s">
        <v>232</v>
      </c>
      <c r="E309" s="181" t="s">
        <v>2846</v>
      </c>
      <c r="F309" s="182" t="s">
        <v>2847</v>
      </c>
      <c r="G309" s="183" t="s">
        <v>344</v>
      </c>
      <c r="H309" s="184">
        <v>1</v>
      </c>
      <c r="I309" s="185"/>
      <c r="J309" s="186">
        <f>ROUND(I309*H309,2)</f>
        <v>0</v>
      </c>
      <c r="K309" s="182" t="s">
        <v>3</v>
      </c>
      <c r="L309" s="187"/>
      <c r="M309" s="188" t="s">
        <v>3</v>
      </c>
      <c r="N309" s="189" t="s">
        <v>43</v>
      </c>
      <c r="O309" s="55"/>
      <c r="P309" s="155">
        <f>O309*H309</f>
        <v>0</v>
      </c>
      <c r="Q309" s="155">
        <v>0.13</v>
      </c>
      <c r="R309" s="155">
        <f>Q309*H309</f>
        <v>0.13</v>
      </c>
      <c r="S309" s="155">
        <v>0</v>
      </c>
      <c r="T309" s="156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57" t="s">
        <v>223</v>
      </c>
      <c r="AT309" s="157" t="s">
        <v>232</v>
      </c>
      <c r="AU309" s="157" t="s">
        <v>81</v>
      </c>
      <c r="AY309" s="19" t="s">
        <v>182</v>
      </c>
      <c r="BE309" s="158">
        <f>IF(N309="základní",J309,0)</f>
        <v>0</v>
      </c>
      <c r="BF309" s="158">
        <f>IF(N309="snížená",J309,0)</f>
        <v>0</v>
      </c>
      <c r="BG309" s="158">
        <f>IF(N309="zákl. přenesená",J309,0)</f>
        <v>0</v>
      </c>
      <c r="BH309" s="158">
        <f>IF(N309="sníž. přenesená",J309,0)</f>
        <v>0</v>
      </c>
      <c r="BI309" s="158">
        <f>IF(N309="nulová",J309,0)</f>
        <v>0</v>
      </c>
      <c r="BJ309" s="19" t="s">
        <v>79</v>
      </c>
      <c r="BK309" s="158">
        <f>ROUND(I309*H309,2)</f>
        <v>0</v>
      </c>
      <c r="BL309" s="19" t="s">
        <v>189</v>
      </c>
      <c r="BM309" s="157" t="s">
        <v>2848</v>
      </c>
    </row>
    <row r="310" spans="1:47" s="2" customFormat="1" ht="12">
      <c r="A310" s="34"/>
      <c r="B310" s="35"/>
      <c r="C310" s="34"/>
      <c r="D310" s="159" t="s">
        <v>120</v>
      </c>
      <c r="E310" s="34"/>
      <c r="F310" s="160" t="s">
        <v>2847</v>
      </c>
      <c r="G310" s="34"/>
      <c r="H310" s="34"/>
      <c r="I310" s="161"/>
      <c r="J310" s="34"/>
      <c r="K310" s="34"/>
      <c r="L310" s="35"/>
      <c r="M310" s="162"/>
      <c r="N310" s="163"/>
      <c r="O310" s="55"/>
      <c r="P310" s="55"/>
      <c r="Q310" s="55"/>
      <c r="R310" s="55"/>
      <c r="S310" s="55"/>
      <c r="T310" s="56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9" t="s">
        <v>120</v>
      </c>
      <c r="AU310" s="19" t="s">
        <v>81</v>
      </c>
    </row>
    <row r="311" spans="1:65" s="2" customFormat="1" ht="16.5" customHeight="1">
      <c r="A311" s="34"/>
      <c r="B311" s="145"/>
      <c r="C311" s="146" t="s">
        <v>483</v>
      </c>
      <c r="D311" s="146" t="s">
        <v>184</v>
      </c>
      <c r="E311" s="147" t="s">
        <v>2208</v>
      </c>
      <c r="F311" s="148" t="s">
        <v>2209</v>
      </c>
      <c r="G311" s="149" t="s">
        <v>344</v>
      </c>
      <c r="H311" s="150">
        <v>4</v>
      </c>
      <c r="I311" s="151"/>
      <c r="J311" s="152">
        <f>ROUND(I311*H311,2)</f>
        <v>0</v>
      </c>
      <c r="K311" s="148" t="s">
        <v>188</v>
      </c>
      <c r="L311" s="35"/>
      <c r="M311" s="153" t="s">
        <v>3</v>
      </c>
      <c r="N311" s="154" t="s">
        <v>43</v>
      </c>
      <c r="O311" s="55"/>
      <c r="P311" s="155">
        <f>O311*H311</f>
        <v>0</v>
      </c>
      <c r="Q311" s="155">
        <v>0.03573</v>
      </c>
      <c r="R311" s="155">
        <f>Q311*H311</f>
        <v>0.14292</v>
      </c>
      <c r="S311" s="155">
        <v>0</v>
      </c>
      <c r="T311" s="156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57" t="s">
        <v>189</v>
      </c>
      <c r="AT311" s="157" t="s">
        <v>184</v>
      </c>
      <c r="AU311" s="157" t="s">
        <v>81</v>
      </c>
      <c r="AY311" s="19" t="s">
        <v>182</v>
      </c>
      <c r="BE311" s="158">
        <f>IF(N311="základní",J311,0)</f>
        <v>0</v>
      </c>
      <c r="BF311" s="158">
        <f>IF(N311="snížená",J311,0)</f>
        <v>0</v>
      </c>
      <c r="BG311" s="158">
        <f>IF(N311="zákl. přenesená",J311,0)</f>
        <v>0</v>
      </c>
      <c r="BH311" s="158">
        <f>IF(N311="sníž. přenesená",J311,0)</f>
        <v>0</v>
      </c>
      <c r="BI311" s="158">
        <f>IF(N311="nulová",J311,0)</f>
        <v>0</v>
      </c>
      <c r="BJ311" s="19" t="s">
        <v>79</v>
      </c>
      <c r="BK311" s="158">
        <f>ROUND(I311*H311,2)</f>
        <v>0</v>
      </c>
      <c r="BL311" s="19" t="s">
        <v>189</v>
      </c>
      <c r="BM311" s="157" t="s">
        <v>2849</v>
      </c>
    </row>
    <row r="312" spans="1:47" s="2" customFormat="1" ht="12">
      <c r="A312" s="34"/>
      <c r="B312" s="35"/>
      <c r="C312" s="34"/>
      <c r="D312" s="159" t="s">
        <v>120</v>
      </c>
      <c r="E312" s="34"/>
      <c r="F312" s="160" t="s">
        <v>2209</v>
      </c>
      <c r="G312" s="34"/>
      <c r="H312" s="34"/>
      <c r="I312" s="161"/>
      <c r="J312" s="34"/>
      <c r="K312" s="34"/>
      <c r="L312" s="35"/>
      <c r="M312" s="162"/>
      <c r="N312" s="163"/>
      <c r="O312" s="55"/>
      <c r="P312" s="55"/>
      <c r="Q312" s="55"/>
      <c r="R312" s="55"/>
      <c r="S312" s="55"/>
      <c r="T312" s="56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9" t="s">
        <v>120</v>
      </c>
      <c r="AU312" s="19" t="s">
        <v>81</v>
      </c>
    </row>
    <row r="313" spans="1:65" s="2" customFormat="1" ht="22.8">
      <c r="A313" s="34"/>
      <c r="B313" s="145"/>
      <c r="C313" s="146" t="s">
        <v>487</v>
      </c>
      <c r="D313" s="146" t="s">
        <v>184</v>
      </c>
      <c r="E313" s="147" t="s">
        <v>1417</v>
      </c>
      <c r="F313" s="148" t="s">
        <v>1418</v>
      </c>
      <c r="G313" s="149" t="s">
        <v>344</v>
      </c>
      <c r="H313" s="150">
        <v>3</v>
      </c>
      <c r="I313" s="151"/>
      <c r="J313" s="152">
        <f>ROUND(I313*H313,2)</f>
        <v>0</v>
      </c>
      <c r="K313" s="148" t="s">
        <v>188</v>
      </c>
      <c r="L313" s="35"/>
      <c r="M313" s="153" t="s">
        <v>3</v>
      </c>
      <c r="N313" s="154" t="s">
        <v>43</v>
      </c>
      <c r="O313" s="55"/>
      <c r="P313" s="155">
        <f>O313*H313</f>
        <v>0</v>
      </c>
      <c r="Q313" s="155">
        <v>2.11676</v>
      </c>
      <c r="R313" s="155">
        <f>Q313*H313</f>
        <v>6.350280000000001</v>
      </c>
      <c r="S313" s="155">
        <v>0</v>
      </c>
      <c r="T313" s="156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57" t="s">
        <v>189</v>
      </c>
      <c r="AT313" s="157" t="s">
        <v>184</v>
      </c>
      <c r="AU313" s="157" t="s">
        <v>81</v>
      </c>
      <c r="AY313" s="19" t="s">
        <v>182</v>
      </c>
      <c r="BE313" s="158">
        <f>IF(N313="základní",J313,0)</f>
        <v>0</v>
      </c>
      <c r="BF313" s="158">
        <f>IF(N313="snížená",J313,0)</f>
        <v>0</v>
      </c>
      <c r="BG313" s="158">
        <f>IF(N313="zákl. přenesená",J313,0)</f>
        <v>0</v>
      </c>
      <c r="BH313" s="158">
        <f>IF(N313="sníž. přenesená",J313,0)</f>
        <v>0</v>
      </c>
      <c r="BI313" s="158">
        <f>IF(N313="nulová",J313,0)</f>
        <v>0</v>
      </c>
      <c r="BJ313" s="19" t="s">
        <v>79</v>
      </c>
      <c r="BK313" s="158">
        <f>ROUND(I313*H313,2)</f>
        <v>0</v>
      </c>
      <c r="BL313" s="19" t="s">
        <v>189</v>
      </c>
      <c r="BM313" s="157" t="s">
        <v>2850</v>
      </c>
    </row>
    <row r="314" spans="1:47" s="2" customFormat="1" ht="19.2">
      <c r="A314" s="34"/>
      <c r="B314" s="35"/>
      <c r="C314" s="34"/>
      <c r="D314" s="159" t="s">
        <v>120</v>
      </c>
      <c r="E314" s="34"/>
      <c r="F314" s="160" t="s">
        <v>1418</v>
      </c>
      <c r="G314" s="34"/>
      <c r="H314" s="34"/>
      <c r="I314" s="161"/>
      <c r="J314" s="34"/>
      <c r="K314" s="34"/>
      <c r="L314" s="35"/>
      <c r="M314" s="162"/>
      <c r="N314" s="163"/>
      <c r="O314" s="55"/>
      <c r="P314" s="55"/>
      <c r="Q314" s="55"/>
      <c r="R314" s="55"/>
      <c r="S314" s="55"/>
      <c r="T314" s="56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9" t="s">
        <v>120</v>
      </c>
      <c r="AU314" s="19" t="s">
        <v>81</v>
      </c>
    </row>
    <row r="315" spans="2:51" s="13" customFormat="1" ht="12">
      <c r="B315" s="164"/>
      <c r="D315" s="159" t="s">
        <v>191</v>
      </c>
      <c r="E315" s="165" t="s">
        <v>3</v>
      </c>
      <c r="F315" s="166" t="s">
        <v>2851</v>
      </c>
      <c r="H315" s="167">
        <v>3</v>
      </c>
      <c r="I315" s="168"/>
      <c r="L315" s="164"/>
      <c r="M315" s="169"/>
      <c r="N315" s="170"/>
      <c r="O315" s="170"/>
      <c r="P315" s="170"/>
      <c r="Q315" s="170"/>
      <c r="R315" s="170"/>
      <c r="S315" s="170"/>
      <c r="T315" s="171"/>
      <c r="AT315" s="165" t="s">
        <v>191</v>
      </c>
      <c r="AU315" s="165" t="s">
        <v>81</v>
      </c>
      <c r="AV315" s="13" t="s">
        <v>81</v>
      </c>
      <c r="AW315" s="13" t="s">
        <v>33</v>
      </c>
      <c r="AX315" s="13" t="s">
        <v>79</v>
      </c>
      <c r="AY315" s="165" t="s">
        <v>182</v>
      </c>
    </row>
    <row r="316" spans="1:65" s="2" customFormat="1" ht="16.5" customHeight="1">
      <c r="A316" s="34"/>
      <c r="B316" s="145"/>
      <c r="C316" s="180" t="s">
        <v>492</v>
      </c>
      <c r="D316" s="180" t="s">
        <v>232</v>
      </c>
      <c r="E316" s="181" t="s">
        <v>2213</v>
      </c>
      <c r="F316" s="182" t="s">
        <v>2214</v>
      </c>
      <c r="G316" s="183" t="s">
        <v>344</v>
      </c>
      <c r="H316" s="184">
        <v>3</v>
      </c>
      <c r="I316" s="185"/>
      <c r="J316" s="186">
        <f>ROUND(I316*H316,2)</f>
        <v>0</v>
      </c>
      <c r="K316" s="182" t="s">
        <v>3</v>
      </c>
      <c r="L316" s="187"/>
      <c r="M316" s="188" t="s">
        <v>3</v>
      </c>
      <c r="N316" s="189" t="s">
        <v>43</v>
      </c>
      <c r="O316" s="55"/>
      <c r="P316" s="155">
        <f>O316*H316</f>
        <v>0</v>
      </c>
      <c r="Q316" s="155">
        <v>1.39</v>
      </c>
      <c r="R316" s="155">
        <f>Q316*H316</f>
        <v>4.17</v>
      </c>
      <c r="S316" s="155">
        <v>0</v>
      </c>
      <c r="T316" s="156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57" t="s">
        <v>223</v>
      </c>
      <c r="AT316" s="157" t="s">
        <v>232</v>
      </c>
      <c r="AU316" s="157" t="s">
        <v>81</v>
      </c>
      <c r="AY316" s="19" t="s">
        <v>182</v>
      </c>
      <c r="BE316" s="158">
        <f>IF(N316="základní",J316,0)</f>
        <v>0</v>
      </c>
      <c r="BF316" s="158">
        <f>IF(N316="snížená",J316,0)</f>
        <v>0</v>
      </c>
      <c r="BG316" s="158">
        <f>IF(N316="zákl. přenesená",J316,0)</f>
        <v>0</v>
      </c>
      <c r="BH316" s="158">
        <f>IF(N316="sníž. přenesená",J316,0)</f>
        <v>0</v>
      </c>
      <c r="BI316" s="158">
        <f>IF(N316="nulová",J316,0)</f>
        <v>0</v>
      </c>
      <c r="BJ316" s="19" t="s">
        <v>79</v>
      </c>
      <c r="BK316" s="158">
        <f>ROUND(I316*H316,2)</f>
        <v>0</v>
      </c>
      <c r="BL316" s="19" t="s">
        <v>189</v>
      </c>
      <c r="BM316" s="157" t="s">
        <v>2852</v>
      </c>
    </row>
    <row r="317" spans="1:47" s="2" customFormat="1" ht="12">
      <c r="A317" s="34"/>
      <c r="B317" s="35"/>
      <c r="C317" s="34"/>
      <c r="D317" s="159" t="s">
        <v>120</v>
      </c>
      <c r="E317" s="34"/>
      <c r="F317" s="160" t="s">
        <v>2214</v>
      </c>
      <c r="G317" s="34"/>
      <c r="H317" s="34"/>
      <c r="I317" s="161"/>
      <c r="J317" s="34"/>
      <c r="K317" s="34"/>
      <c r="L317" s="35"/>
      <c r="M317" s="162"/>
      <c r="N317" s="163"/>
      <c r="O317" s="55"/>
      <c r="P317" s="55"/>
      <c r="Q317" s="55"/>
      <c r="R317" s="55"/>
      <c r="S317" s="55"/>
      <c r="T317" s="56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9" t="s">
        <v>120</v>
      </c>
      <c r="AU317" s="19" t="s">
        <v>81</v>
      </c>
    </row>
    <row r="318" spans="1:65" s="2" customFormat="1" ht="22.8">
      <c r="A318" s="34"/>
      <c r="B318" s="145"/>
      <c r="C318" s="146" t="s">
        <v>497</v>
      </c>
      <c r="D318" s="146" t="s">
        <v>184</v>
      </c>
      <c r="E318" s="147" t="s">
        <v>2216</v>
      </c>
      <c r="F318" s="148" t="s">
        <v>2217</v>
      </c>
      <c r="G318" s="149" t="s">
        <v>344</v>
      </c>
      <c r="H318" s="150">
        <v>1</v>
      </c>
      <c r="I318" s="151"/>
      <c r="J318" s="152">
        <f>ROUND(I318*H318,2)</f>
        <v>0</v>
      </c>
      <c r="K318" s="148" t="s">
        <v>188</v>
      </c>
      <c r="L318" s="35"/>
      <c r="M318" s="153" t="s">
        <v>3</v>
      </c>
      <c r="N318" s="154" t="s">
        <v>43</v>
      </c>
      <c r="O318" s="55"/>
      <c r="P318" s="155">
        <f>O318*H318</f>
        <v>0</v>
      </c>
      <c r="Q318" s="155">
        <v>2.25689</v>
      </c>
      <c r="R318" s="155">
        <f>Q318*H318</f>
        <v>2.25689</v>
      </c>
      <c r="S318" s="155">
        <v>0</v>
      </c>
      <c r="T318" s="156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57" t="s">
        <v>189</v>
      </c>
      <c r="AT318" s="157" t="s">
        <v>184</v>
      </c>
      <c r="AU318" s="157" t="s">
        <v>81</v>
      </c>
      <c r="AY318" s="19" t="s">
        <v>182</v>
      </c>
      <c r="BE318" s="158">
        <f>IF(N318="základní",J318,0)</f>
        <v>0</v>
      </c>
      <c r="BF318" s="158">
        <f>IF(N318="snížená",J318,0)</f>
        <v>0</v>
      </c>
      <c r="BG318" s="158">
        <f>IF(N318="zákl. přenesená",J318,0)</f>
        <v>0</v>
      </c>
      <c r="BH318" s="158">
        <f>IF(N318="sníž. přenesená",J318,0)</f>
        <v>0</v>
      </c>
      <c r="BI318" s="158">
        <f>IF(N318="nulová",J318,0)</f>
        <v>0</v>
      </c>
      <c r="BJ318" s="19" t="s">
        <v>79</v>
      </c>
      <c r="BK318" s="158">
        <f>ROUND(I318*H318,2)</f>
        <v>0</v>
      </c>
      <c r="BL318" s="19" t="s">
        <v>189</v>
      </c>
      <c r="BM318" s="157" t="s">
        <v>2853</v>
      </c>
    </row>
    <row r="319" spans="1:47" s="2" customFormat="1" ht="19.2">
      <c r="A319" s="34"/>
      <c r="B319" s="35"/>
      <c r="C319" s="34"/>
      <c r="D319" s="159" t="s">
        <v>120</v>
      </c>
      <c r="E319" s="34"/>
      <c r="F319" s="160" t="s">
        <v>2217</v>
      </c>
      <c r="G319" s="34"/>
      <c r="H319" s="34"/>
      <c r="I319" s="161"/>
      <c r="J319" s="34"/>
      <c r="K319" s="34"/>
      <c r="L319" s="35"/>
      <c r="M319" s="162"/>
      <c r="N319" s="163"/>
      <c r="O319" s="55"/>
      <c r="P319" s="55"/>
      <c r="Q319" s="55"/>
      <c r="R319" s="55"/>
      <c r="S319" s="55"/>
      <c r="T319" s="56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9" t="s">
        <v>120</v>
      </c>
      <c r="AU319" s="19" t="s">
        <v>81</v>
      </c>
    </row>
    <row r="320" spans="1:65" s="2" customFormat="1" ht="16.5" customHeight="1">
      <c r="A320" s="34"/>
      <c r="B320" s="145"/>
      <c r="C320" s="180" t="s">
        <v>501</v>
      </c>
      <c r="D320" s="180" t="s">
        <v>232</v>
      </c>
      <c r="E320" s="181" t="s">
        <v>2219</v>
      </c>
      <c r="F320" s="182" t="s">
        <v>2220</v>
      </c>
      <c r="G320" s="183" t="s">
        <v>344</v>
      </c>
      <c r="H320" s="184">
        <v>1</v>
      </c>
      <c r="I320" s="185"/>
      <c r="J320" s="186">
        <f>ROUND(I320*H320,2)</f>
        <v>0</v>
      </c>
      <c r="K320" s="182" t="s">
        <v>3</v>
      </c>
      <c r="L320" s="187"/>
      <c r="M320" s="188" t="s">
        <v>3</v>
      </c>
      <c r="N320" s="189" t="s">
        <v>43</v>
      </c>
      <c r="O320" s="55"/>
      <c r="P320" s="155">
        <f>O320*H320</f>
        <v>0</v>
      </c>
      <c r="Q320" s="155">
        <v>1.83</v>
      </c>
      <c r="R320" s="155">
        <f>Q320*H320</f>
        <v>1.83</v>
      </c>
      <c r="S320" s="155">
        <v>0</v>
      </c>
      <c r="T320" s="156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57" t="s">
        <v>223</v>
      </c>
      <c r="AT320" s="157" t="s">
        <v>232</v>
      </c>
      <c r="AU320" s="157" t="s">
        <v>81</v>
      </c>
      <c r="AY320" s="19" t="s">
        <v>182</v>
      </c>
      <c r="BE320" s="158">
        <f>IF(N320="základní",J320,0)</f>
        <v>0</v>
      </c>
      <c r="BF320" s="158">
        <f>IF(N320="snížená",J320,0)</f>
        <v>0</v>
      </c>
      <c r="BG320" s="158">
        <f>IF(N320="zákl. přenesená",J320,0)</f>
        <v>0</v>
      </c>
      <c r="BH320" s="158">
        <f>IF(N320="sníž. přenesená",J320,0)</f>
        <v>0</v>
      </c>
      <c r="BI320" s="158">
        <f>IF(N320="nulová",J320,0)</f>
        <v>0</v>
      </c>
      <c r="BJ320" s="19" t="s">
        <v>79</v>
      </c>
      <c r="BK320" s="158">
        <f>ROUND(I320*H320,2)</f>
        <v>0</v>
      </c>
      <c r="BL320" s="19" t="s">
        <v>189</v>
      </c>
      <c r="BM320" s="157" t="s">
        <v>2854</v>
      </c>
    </row>
    <row r="321" spans="1:47" s="2" customFormat="1" ht="12">
      <c r="A321" s="34"/>
      <c r="B321" s="35"/>
      <c r="C321" s="34"/>
      <c r="D321" s="159" t="s">
        <v>120</v>
      </c>
      <c r="E321" s="34"/>
      <c r="F321" s="160" t="s">
        <v>2220</v>
      </c>
      <c r="G321" s="34"/>
      <c r="H321" s="34"/>
      <c r="I321" s="161"/>
      <c r="J321" s="34"/>
      <c r="K321" s="34"/>
      <c r="L321" s="35"/>
      <c r="M321" s="162"/>
      <c r="N321" s="163"/>
      <c r="O321" s="55"/>
      <c r="P321" s="55"/>
      <c r="Q321" s="55"/>
      <c r="R321" s="55"/>
      <c r="S321" s="55"/>
      <c r="T321" s="56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9" t="s">
        <v>120</v>
      </c>
      <c r="AU321" s="19" t="s">
        <v>81</v>
      </c>
    </row>
    <row r="322" spans="1:65" s="2" customFormat="1" ht="16.5" customHeight="1">
      <c r="A322" s="34"/>
      <c r="B322" s="145"/>
      <c r="C322" s="180" t="s">
        <v>505</v>
      </c>
      <c r="D322" s="180" t="s">
        <v>232</v>
      </c>
      <c r="E322" s="181" t="s">
        <v>1427</v>
      </c>
      <c r="F322" s="182" t="s">
        <v>1428</v>
      </c>
      <c r="G322" s="183" t="s">
        <v>344</v>
      </c>
      <c r="H322" s="184">
        <v>4</v>
      </c>
      <c r="I322" s="185"/>
      <c r="J322" s="186">
        <f>ROUND(I322*H322,2)</f>
        <v>0</v>
      </c>
      <c r="K322" s="182" t="s">
        <v>188</v>
      </c>
      <c r="L322" s="187"/>
      <c r="M322" s="188" t="s">
        <v>3</v>
      </c>
      <c r="N322" s="189" t="s">
        <v>43</v>
      </c>
      <c r="O322" s="55"/>
      <c r="P322" s="155">
        <f>O322*H322</f>
        <v>0</v>
      </c>
      <c r="Q322" s="155">
        <v>0.521</v>
      </c>
      <c r="R322" s="155">
        <f>Q322*H322</f>
        <v>2.084</v>
      </c>
      <c r="S322" s="155">
        <v>0</v>
      </c>
      <c r="T322" s="156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57" t="s">
        <v>223</v>
      </c>
      <c r="AT322" s="157" t="s">
        <v>232</v>
      </c>
      <c r="AU322" s="157" t="s">
        <v>81</v>
      </c>
      <c r="AY322" s="19" t="s">
        <v>182</v>
      </c>
      <c r="BE322" s="158">
        <f>IF(N322="základní",J322,0)</f>
        <v>0</v>
      </c>
      <c r="BF322" s="158">
        <f>IF(N322="snížená",J322,0)</f>
        <v>0</v>
      </c>
      <c r="BG322" s="158">
        <f>IF(N322="zákl. přenesená",J322,0)</f>
        <v>0</v>
      </c>
      <c r="BH322" s="158">
        <f>IF(N322="sníž. přenesená",J322,0)</f>
        <v>0</v>
      </c>
      <c r="BI322" s="158">
        <f>IF(N322="nulová",J322,0)</f>
        <v>0</v>
      </c>
      <c r="BJ322" s="19" t="s">
        <v>79</v>
      </c>
      <c r="BK322" s="158">
        <f>ROUND(I322*H322,2)</f>
        <v>0</v>
      </c>
      <c r="BL322" s="19" t="s">
        <v>189</v>
      </c>
      <c r="BM322" s="157" t="s">
        <v>2855</v>
      </c>
    </row>
    <row r="323" spans="1:47" s="2" customFormat="1" ht="12">
      <c r="A323" s="34"/>
      <c r="B323" s="35"/>
      <c r="C323" s="34"/>
      <c r="D323" s="159" t="s">
        <v>120</v>
      </c>
      <c r="E323" s="34"/>
      <c r="F323" s="160" t="s">
        <v>1428</v>
      </c>
      <c r="G323" s="34"/>
      <c r="H323" s="34"/>
      <c r="I323" s="161"/>
      <c r="J323" s="34"/>
      <c r="K323" s="34"/>
      <c r="L323" s="35"/>
      <c r="M323" s="162"/>
      <c r="N323" s="163"/>
      <c r="O323" s="55"/>
      <c r="P323" s="55"/>
      <c r="Q323" s="55"/>
      <c r="R323" s="55"/>
      <c r="S323" s="55"/>
      <c r="T323" s="56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9" t="s">
        <v>120</v>
      </c>
      <c r="AU323" s="19" t="s">
        <v>81</v>
      </c>
    </row>
    <row r="324" spans="1:65" s="2" customFormat="1" ht="16.5" customHeight="1">
      <c r="A324" s="34"/>
      <c r="B324" s="145"/>
      <c r="C324" s="180" t="s">
        <v>509</v>
      </c>
      <c r="D324" s="180" t="s">
        <v>232</v>
      </c>
      <c r="E324" s="181" t="s">
        <v>2237</v>
      </c>
      <c r="F324" s="182" t="s">
        <v>2238</v>
      </c>
      <c r="G324" s="183" t="s">
        <v>344</v>
      </c>
      <c r="H324" s="184">
        <v>4</v>
      </c>
      <c r="I324" s="185"/>
      <c r="J324" s="186">
        <f>ROUND(I324*H324,2)</f>
        <v>0</v>
      </c>
      <c r="K324" s="182" t="s">
        <v>188</v>
      </c>
      <c r="L324" s="187"/>
      <c r="M324" s="188" t="s">
        <v>3</v>
      </c>
      <c r="N324" s="189" t="s">
        <v>43</v>
      </c>
      <c r="O324" s="55"/>
      <c r="P324" s="155">
        <f>O324*H324</f>
        <v>0</v>
      </c>
      <c r="Q324" s="155">
        <v>1.054</v>
      </c>
      <c r="R324" s="155">
        <f>Q324*H324</f>
        <v>4.216</v>
      </c>
      <c r="S324" s="155">
        <v>0</v>
      </c>
      <c r="T324" s="156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57" t="s">
        <v>223</v>
      </c>
      <c r="AT324" s="157" t="s">
        <v>232</v>
      </c>
      <c r="AU324" s="157" t="s">
        <v>81</v>
      </c>
      <c r="AY324" s="19" t="s">
        <v>182</v>
      </c>
      <c r="BE324" s="158">
        <f>IF(N324="základní",J324,0)</f>
        <v>0</v>
      </c>
      <c r="BF324" s="158">
        <f>IF(N324="snížená",J324,0)</f>
        <v>0</v>
      </c>
      <c r="BG324" s="158">
        <f>IF(N324="zákl. přenesená",J324,0)</f>
        <v>0</v>
      </c>
      <c r="BH324" s="158">
        <f>IF(N324="sníž. přenesená",J324,0)</f>
        <v>0</v>
      </c>
      <c r="BI324" s="158">
        <f>IF(N324="nulová",J324,0)</f>
        <v>0</v>
      </c>
      <c r="BJ324" s="19" t="s">
        <v>79</v>
      </c>
      <c r="BK324" s="158">
        <f>ROUND(I324*H324,2)</f>
        <v>0</v>
      </c>
      <c r="BL324" s="19" t="s">
        <v>189</v>
      </c>
      <c r="BM324" s="157" t="s">
        <v>2856</v>
      </c>
    </row>
    <row r="325" spans="1:47" s="2" customFormat="1" ht="12">
      <c r="A325" s="34"/>
      <c r="B325" s="35"/>
      <c r="C325" s="34"/>
      <c r="D325" s="159" t="s">
        <v>120</v>
      </c>
      <c r="E325" s="34"/>
      <c r="F325" s="160" t="s">
        <v>2238</v>
      </c>
      <c r="G325" s="34"/>
      <c r="H325" s="34"/>
      <c r="I325" s="161"/>
      <c r="J325" s="34"/>
      <c r="K325" s="34"/>
      <c r="L325" s="35"/>
      <c r="M325" s="162"/>
      <c r="N325" s="163"/>
      <c r="O325" s="55"/>
      <c r="P325" s="55"/>
      <c r="Q325" s="55"/>
      <c r="R325" s="55"/>
      <c r="S325" s="55"/>
      <c r="T325" s="56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9" t="s">
        <v>120</v>
      </c>
      <c r="AU325" s="19" t="s">
        <v>81</v>
      </c>
    </row>
    <row r="326" spans="1:65" s="2" customFormat="1" ht="16.5" customHeight="1">
      <c r="A326" s="34"/>
      <c r="B326" s="145"/>
      <c r="C326" s="180" t="s">
        <v>514</v>
      </c>
      <c r="D326" s="180" t="s">
        <v>232</v>
      </c>
      <c r="E326" s="181" t="s">
        <v>2246</v>
      </c>
      <c r="F326" s="182" t="s">
        <v>1440</v>
      </c>
      <c r="G326" s="183" t="s">
        <v>344</v>
      </c>
      <c r="H326" s="184">
        <v>8</v>
      </c>
      <c r="I326" s="185"/>
      <c r="J326" s="186">
        <f>ROUND(I326*H326,2)</f>
        <v>0</v>
      </c>
      <c r="K326" s="182" t="s">
        <v>188</v>
      </c>
      <c r="L326" s="187"/>
      <c r="M326" s="188" t="s">
        <v>3</v>
      </c>
      <c r="N326" s="189" t="s">
        <v>43</v>
      </c>
      <c r="O326" s="55"/>
      <c r="P326" s="155">
        <f>O326*H326</f>
        <v>0</v>
      </c>
      <c r="Q326" s="155">
        <v>0.002</v>
      </c>
      <c r="R326" s="155">
        <f>Q326*H326</f>
        <v>0.016</v>
      </c>
      <c r="S326" s="155">
        <v>0</v>
      </c>
      <c r="T326" s="156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57" t="s">
        <v>223</v>
      </c>
      <c r="AT326" s="157" t="s">
        <v>232</v>
      </c>
      <c r="AU326" s="157" t="s">
        <v>81</v>
      </c>
      <c r="AY326" s="19" t="s">
        <v>182</v>
      </c>
      <c r="BE326" s="158">
        <f>IF(N326="základní",J326,0)</f>
        <v>0</v>
      </c>
      <c r="BF326" s="158">
        <f>IF(N326="snížená",J326,0)</f>
        <v>0</v>
      </c>
      <c r="BG326" s="158">
        <f>IF(N326="zákl. přenesená",J326,0)</f>
        <v>0</v>
      </c>
      <c r="BH326" s="158">
        <f>IF(N326="sníž. přenesená",J326,0)</f>
        <v>0</v>
      </c>
      <c r="BI326" s="158">
        <f>IF(N326="nulová",J326,0)</f>
        <v>0</v>
      </c>
      <c r="BJ326" s="19" t="s">
        <v>79</v>
      </c>
      <c r="BK326" s="158">
        <f>ROUND(I326*H326,2)</f>
        <v>0</v>
      </c>
      <c r="BL326" s="19" t="s">
        <v>189</v>
      </c>
      <c r="BM326" s="157" t="s">
        <v>2857</v>
      </c>
    </row>
    <row r="327" spans="1:47" s="2" customFormat="1" ht="12">
      <c r="A327" s="34"/>
      <c r="B327" s="35"/>
      <c r="C327" s="34"/>
      <c r="D327" s="159" t="s">
        <v>120</v>
      </c>
      <c r="E327" s="34"/>
      <c r="F327" s="160" t="s">
        <v>1440</v>
      </c>
      <c r="G327" s="34"/>
      <c r="H327" s="34"/>
      <c r="I327" s="161"/>
      <c r="J327" s="34"/>
      <c r="K327" s="34"/>
      <c r="L327" s="35"/>
      <c r="M327" s="162"/>
      <c r="N327" s="163"/>
      <c r="O327" s="55"/>
      <c r="P327" s="55"/>
      <c r="Q327" s="55"/>
      <c r="R327" s="55"/>
      <c r="S327" s="55"/>
      <c r="T327" s="56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9" t="s">
        <v>120</v>
      </c>
      <c r="AU327" s="19" t="s">
        <v>81</v>
      </c>
    </row>
    <row r="328" spans="1:65" s="2" customFormat="1" ht="16.5" customHeight="1">
      <c r="A328" s="34"/>
      <c r="B328" s="145"/>
      <c r="C328" s="146" t="s">
        <v>519</v>
      </c>
      <c r="D328" s="146" t="s">
        <v>184</v>
      </c>
      <c r="E328" s="147" t="s">
        <v>2858</v>
      </c>
      <c r="F328" s="148" t="s">
        <v>2859</v>
      </c>
      <c r="G328" s="149" t="s">
        <v>344</v>
      </c>
      <c r="H328" s="150">
        <v>9</v>
      </c>
      <c r="I328" s="151"/>
      <c r="J328" s="152">
        <f>ROUND(I328*H328,2)</f>
        <v>0</v>
      </c>
      <c r="K328" s="148" t="s">
        <v>3</v>
      </c>
      <c r="L328" s="35"/>
      <c r="M328" s="153" t="s">
        <v>3</v>
      </c>
      <c r="N328" s="154" t="s">
        <v>43</v>
      </c>
      <c r="O328" s="55"/>
      <c r="P328" s="155">
        <f>O328*H328</f>
        <v>0</v>
      </c>
      <c r="Q328" s="155">
        <v>2.61488</v>
      </c>
      <c r="R328" s="155">
        <f>Q328*H328</f>
        <v>23.53392</v>
      </c>
      <c r="S328" s="155">
        <v>0</v>
      </c>
      <c r="T328" s="156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57" t="s">
        <v>189</v>
      </c>
      <c r="AT328" s="157" t="s">
        <v>184</v>
      </c>
      <c r="AU328" s="157" t="s">
        <v>81</v>
      </c>
      <c r="AY328" s="19" t="s">
        <v>182</v>
      </c>
      <c r="BE328" s="158">
        <f>IF(N328="základní",J328,0)</f>
        <v>0</v>
      </c>
      <c r="BF328" s="158">
        <f>IF(N328="snížená",J328,0)</f>
        <v>0</v>
      </c>
      <c r="BG328" s="158">
        <f>IF(N328="zákl. přenesená",J328,0)</f>
        <v>0</v>
      </c>
      <c r="BH328" s="158">
        <f>IF(N328="sníž. přenesená",J328,0)</f>
        <v>0</v>
      </c>
      <c r="BI328" s="158">
        <f>IF(N328="nulová",J328,0)</f>
        <v>0</v>
      </c>
      <c r="BJ328" s="19" t="s">
        <v>79</v>
      </c>
      <c r="BK328" s="158">
        <f>ROUND(I328*H328,2)</f>
        <v>0</v>
      </c>
      <c r="BL328" s="19" t="s">
        <v>189</v>
      </c>
      <c r="BM328" s="157" t="s">
        <v>2860</v>
      </c>
    </row>
    <row r="329" spans="1:47" s="2" customFormat="1" ht="12">
      <c r="A329" s="34"/>
      <c r="B329" s="35"/>
      <c r="C329" s="34"/>
      <c r="D329" s="159" t="s">
        <v>120</v>
      </c>
      <c r="E329" s="34"/>
      <c r="F329" s="160" t="s">
        <v>2859</v>
      </c>
      <c r="G329" s="34"/>
      <c r="H329" s="34"/>
      <c r="I329" s="161"/>
      <c r="J329" s="34"/>
      <c r="K329" s="34"/>
      <c r="L329" s="35"/>
      <c r="M329" s="162"/>
      <c r="N329" s="163"/>
      <c r="O329" s="55"/>
      <c r="P329" s="55"/>
      <c r="Q329" s="55"/>
      <c r="R329" s="55"/>
      <c r="S329" s="55"/>
      <c r="T329" s="56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T329" s="19" t="s">
        <v>120</v>
      </c>
      <c r="AU329" s="19" t="s">
        <v>81</v>
      </c>
    </row>
    <row r="330" spans="1:65" s="2" customFormat="1" ht="16.5" customHeight="1">
      <c r="A330" s="34"/>
      <c r="B330" s="145"/>
      <c r="C330" s="146" t="s">
        <v>524</v>
      </c>
      <c r="D330" s="146" t="s">
        <v>184</v>
      </c>
      <c r="E330" s="147" t="s">
        <v>2861</v>
      </c>
      <c r="F330" s="148" t="s">
        <v>2862</v>
      </c>
      <c r="G330" s="149" t="s">
        <v>344</v>
      </c>
      <c r="H330" s="150">
        <v>4</v>
      </c>
      <c r="I330" s="151"/>
      <c r="J330" s="152">
        <f>ROUND(I330*H330,2)</f>
        <v>0</v>
      </c>
      <c r="K330" s="148" t="s">
        <v>188</v>
      </c>
      <c r="L330" s="35"/>
      <c r="M330" s="153" t="s">
        <v>3</v>
      </c>
      <c r="N330" s="154" t="s">
        <v>43</v>
      </c>
      <c r="O330" s="55"/>
      <c r="P330" s="155">
        <f>O330*H330</f>
        <v>0</v>
      </c>
      <c r="Q330" s="155">
        <v>0.14494</v>
      </c>
      <c r="R330" s="155">
        <f>Q330*H330</f>
        <v>0.57976</v>
      </c>
      <c r="S330" s="155">
        <v>0</v>
      </c>
      <c r="T330" s="156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57" t="s">
        <v>189</v>
      </c>
      <c r="AT330" s="157" t="s">
        <v>184</v>
      </c>
      <c r="AU330" s="157" t="s">
        <v>81</v>
      </c>
      <c r="AY330" s="19" t="s">
        <v>182</v>
      </c>
      <c r="BE330" s="158">
        <f>IF(N330="základní",J330,0)</f>
        <v>0</v>
      </c>
      <c r="BF330" s="158">
        <f>IF(N330="snížená",J330,0)</f>
        <v>0</v>
      </c>
      <c r="BG330" s="158">
        <f>IF(N330="zákl. přenesená",J330,0)</f>
        <v>0</v>
      </c>
      <c r="BH330" s="158">
        <f>IF(N330="sníž. přenesená",J330,0)</f>
        <v>0</v>
      </c>
      <c r="BI330" s="158">
        <f>IF(N330="nulová",J330,0)</f>
        <v>0</v>
      </c>
      <c r="BJ330" s="19" t="s">
        <v>79</v>
      </c>
      <c r="BK330" s="158">
        <f>ROUND(I330*H330,2)</f>
        <v>0</v>
      </c>
      <c r="BL330" s="19" t="s">
        <v>189</v>
      </c>
      <c r="BM330" s="157" t="s">
        <v>2863</v>
      </c>
    </row>
    <row r="331" spans="1:47" s="2" customFormat="1" ht="12">
      <c r="A331" s="34"/>
      <c r="B331" s="35"/>
      <c r="C331" s="34"/>
      <c r="D331" s="159" t="s">
        <v>120</v>
      </c>
      <c r="E331" s="34"/>
      <c r="F331" s="160" t="s">
        <v>2862</v>
      </c>
      <c r="G331" s="34"/>
      <c r="H331" s="34"/>
      <c r="I331" s="161"/>
      <c r="J331" s="34"/>
      <c r="K331" s="34"/>
      <c r="L331" s="35"/>
      <c r="M331" s="162"/>
      <c r="N331" s="163"/>
      <c r="O331" s="55"/>
      <c r="P331" s="55"/>
      <c r="Q331" s="55"/>
      <c r="R331" s="55"/>
      <c r="S331" s="55"/>
      <c r="T331" s="56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9" t="s">
        <v>120</v>
      </c>
      <c r="AU331" s="19" t="s">
        <v>81</v>
      </c>
    </row>
    <row r="332" spans="1:65" s="2" customFormat="1" ht="16.5" customHeight="1">
      <c r="A332" s="34"/>
      <c r="B332" s="145"/>
      <c r="C332" s="180" t="s">
        <v>529</v>
      </c>
      <c r="D332" s="180" t="s">
        <v>232</v>
      </c>
      <c r="E332" s="181" t="s">
        <v>2864</v>
      </c>
      <c r="F332" s="182" t="s">
        <v>2865</v>
      </c>
      <c r="G332" s="183" t="s">
        <v>344</v>
      </c>
      <c r="H332" s="184">
        <v>4</v>
      </c>
      <c r="I332" s="185"/>
      <c r="J332" s="186">
        <f>ROUND(I332*H332,2)</f>
        <v>0</v>
      </c>
      <c r="K332" s="182" t="s">
        <v>188</v>
      </c>
      <c r="L332" s="187"/>
      <c r="M332" s="188" t="s">
        <v>3</v>
      </c>
      <c r="N332" s="189" t="s">
        <v>43</v>
      </c>
      <c r="O332" s="55"/>
      <c r="P332" s="155">
        <f>O332*H332</f>
        <v>0</v>
      </c>
      <c r="Q332" s="155">
        <v>0.097</v>
      </c>
      <c r="R332" s="155">
        <f>Q332*H332</f>
        <v>0.388</v>
      </c>
      <c r="S332" s="155">
        <v>0</v>
      </c>
      <c r="T332" s="156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57" t="s">
        <v>223</v>
      </c>
      <c r="AT332" s="157" t="s">
        <v>232</v>
      </c>
      <c r="AU332" s="157" t="s">
        <v>81</v>
      </c>
      <c r="AY332" s="19" t="s">
        <v>182</v>
      </c>
      <c r="BE332" s="158">
        <f>IF(N332="základní",J332,0)</f>
        <v>0</v>
      </c>
      <c r="BF332" s="158">
        <f>IF(N332="snížená",J332,0)</f>
        <v>0</v>
      </c>
      <c r="BG332" s="158">
        <f>IF(N332="zákl. přenesená",J332,0)</f>
        <v>0</v>
      </c>
      <c r="BH332" s="158">
        <f>IF(N332="sníž. přenesená",J332,0)</f>
        <v>0</v>
      </c>
      <c r="BI332" s="158">
        <f>IF(N332="nulová",J332,0)</f>
        <v>0</v>
      </c>
      <c r="BJ332" s="19" t="s">
        <v>79</v>
      </c>
      <c r="BK332" s="158">
        <f>ROUND(I332*H332,2)</f>
        <v>0</v>
      </c>
      <c r="BL332" s="19" t="s">
        <v>189</v>
      </c>
      <c r="BM332" s="157" t="s">
        <v>2866</v>
      </c>
    </row>
    <row r="333" spans="1:47" s="2" customFormat="1" ht="12">
      <c r="A333" s="34"/>
      <c r="B333" s="35"/>
      <c r="C333" s="34"/>
      <c r="D333" s="159" t="s">
        <v>120</v>
      </c>
      <c r="E333" s="34"/>
      <c r="F333" s="160" t="s">
        <v>2865</v>
      </c>
      <c r="G333" s="34"/>
      <c r="H333" s="34"/>
      <c r="I333" s="161"/>
      <c r="J333" s="34"/>
      <c r="K333" s="34"/>
      <c r="L333" s="35"/>
      <c r="M333" s="162"/>
      <c r="N333" s="163"/>
      <c r="O333" s="55"/>
      <c r="P333" s="55"/>
      <c r="Q333" s="55"/>
      <c r="R333" s="55"/>
      <c r="S333" s="55"/>
      <c r="T333" s="56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9" t="s">
        <v>120</v>
      </c>
      <c r="AU333" s="19" t="s">
        <v>81</v>
      </c>
    </row>
    <row r="334" spans="1:65" s="2" customFormat="1" ht="16.5" customHeight="1">
      <c r="A334" s="34"/>
      <c r="B334" s="145"/>
      <c r="C334" s="180" t="s">
        <v>534</v>
      </c>
      <c r="D334" s="180" t="s">
        <v>232</v>
      </c>
      <c r="E334" s="181" t="s">
        <v>2867</v>
      </c>
      <c r="F334" s="182" t="s">
        <v>2868</v>
      </c>
      <c r="G334" s="183" t="s">
        <v>344</v>
      </c>
      <c r="H334" s="184">
        <v>4</v>
      </c>
      <c r="I334" s="185"/>
      <c r="J334" s="186">
        <f>ROUND(I334*H334,2)</f>
        <v>0</v>
      </c>
      <c r="K334" s="182" t="s">
        <v>188</v>
      </c>
      <c r="L334" s="187"/>
      <c r="M334" s="188" t="s">
        <v>3</v>
      </c>
      <c r="N334" s="189" t="s">
        <v>43</v>
      </c>
      <c r="O334" s="55"/>
      <c r="P334" s="155">
        <f>O334*H334</f>
        <v>0</v>
      </c>
      <c r="Q334" s="155">
        <v>0.111</v>
      </c>
      <c r="R334" s="155">
        <f>Q334*H334</f>
        <v>0.444</v>
      </c>
      <c r="S334" s="155">
        <v>0</v>
      </c>
      <c r="T334" s="156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57" t="s">
        <v>223</v>
      </c>
      <c r="AT334" s="157" t="s">
        <v>232</v>
      </c>
      <c r="AU334" s="157" t="s">
        <v>81</v>
      </c>
      <c r="AY334" s="19" t="s">
        <v>182</v>
      </c>
      <c r="BE334" s="158">
        <f>IF(N334="základní",J334,0)</f>
        <v>0</v>
      </c>
      <c r="BF334" s="158">
        <f>IF(N334="snížená",J334,0)</f>
        <v>0</v>
      </c>
      <c r="BG334" s="158">
        <f>IF(N334="zákl. přenesená",J334,0)</f>
        <v>0</v>
      </c>
      <c r="BH334" s="158">
        <f>IF(N334="sníž. přenesená",J334,0)</f>
        <v>0</v>
      </c>
      <c r="BI334" s="158">
        <f>IF(N334="nulová",J334,0)</f>
        <v>0</v>
      </c>
      <c r="BJ334" s="19" t="s">
        <v>79</v>
      </c>
      <c r="BK334" s="158">
        <f>ROUND(I334*H334,2)</f>
        <v>0</v>
      </c>
      <c r="BL334" s="19" t="s">
        <v>189</v>
      </c>
      <c r="BM334" s="157" t="s">
        <v>2869</v>
      </c>
    </row>
    <row r="335" spans="1:47" s="2" customFormat="1" ht="12">
      <c r="A335" s="34"/>
      <c r="B335" s="35"/>
      <c r="C335" s="34"/>
      <c r="D335" s="159" t="s">
        <v>120</v>
      </c>
      <c r="E335" s="34"/>
      <c r="F335" s="160" t="s">
        <v>2868</v>
      </c>
      <c r="G335" s="34"/>
      <c r="H335" s="34"/>
      <c r="I335" s="161"/>
      <c r="J335" s="34"/>
      <c r="K335" s="34"/>
      <c r="L335" s="35"/>
      <c r="M335" s="162"/>
      <c r="N335" s="163"/>
      <c r="O335" s="55"/>
      <c r="P335" s="55"/>
      <c r="Q335" s="55"/>
      <c r="R335" s="55"/>
      <c r="S335" s="55"/>
      <c r="T335" s="56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9" t="s">
        <v>120</v>
      </c>
      <c r="AU335" s="19" t="s">
        <v>81</v>
      </c>
    </row>
    <row r="336" spans="1:65" s="2" customFormat="1" ht="16.5" customHeight="1">
      <c r="A336" s="34"/>
      <c r="B336" s="145"/>
      <c r="C336" s="180" t="s">
        <v>539</v>
      </c>
      <c r="D336" s="180" t="s">
        <v>232</v>
      </c>
      <c r="E336" s="181" t="s">
        <v>2870</v>
      </c>
      <c r="F336" s="182" t="s">
        <v>2871</v>
      </c>
      <c r="G336" s="183" t="s">
        <v>344</v>
      </c>
      <c r="H336" s="184">
        <v>4</v>
      </c>
      <c r="I336" s="185"/>
      <c r="J336" s="186">
        <f>ROUND(I336*H336,2)</f>
        <v>0</v>
      </c>
      <c r="K336" s="182" t="s">
        <v>188</v>
      </c>
      <c r="L336" s="187"/>
      <c r="M336" s="188" t="s">
        <v>3</v>
      </c>
      <c r="N336" s="189" t="s">
        <v>43</v>
      </c>
      <c r="O336" s="55"/>
      <c r="P336" s="155">
        <f>O336*H336</f>
        <v>0</v>
      </c>
      <c r="Q336" s="155">
        <v>0.04</v>
      </c>
      <c r="R336" s="155">
        <f>Q336*H336</f>
        <v>0.16</v>
      </c>
      <c r="S336" s="155">
        <v>0</v>
      </c>
      <c r="T336" s="156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57" t="s">
        <v>223</v>
      </c>
      <c r="AT336" s="157" t="s">
        <v>232</v>
      </c>
      <c r="AU336" s="157" t="s">
        <v>81</v>
      </c>
      <c r="AY336" s="19" t="s">
        <v>182</v>
      </c>
      <c r="BE336" s="158">
        <f>IF(N336="základní",J336,0)</f>
        <v>0</v>
      </c>
      <c r="BF336" s="158">
        <f>IF(N336="snížená",J336,0)</f>
        <v>0</v>
      </c>
      <c r="BG336" s="158">
        <f>IF(N336="zákl. přenesená",J336,0)</f>
        <v>0</v>
      </c>
      <c r="BH336" s="158">
        <f>IF(N336="sníž. přenesená",J336,0)</f>
        <v>0</v>
      </c>
      <c r="BI336" s="158">
        <f>IF(N336="nulová",J336,0)</f>
        <v>0</v>
      </c>
      <c r="BJ336" s="19" t="s">
        <v>79</v>
      </c>
      <c r="BK336" s="158">
        <f>ROUND(I336*H336,2)</f>
        <v>0</v>
      </c>
      <c r="BL336" s="19" t="s">
        <v>189</v>
      </c>
      <c r="BM336" s="157" t="s">
        <v>2872</v>
      </c>
    </row>
    <row r="337" spans="1:47" s="2" customFormat="1" ht="12">
      <c r="A337" s="34"/>
      <c r="B337" s="35"/>
      <c r="C337" s="34"/>
      <c r="D337" s="159" t="s">
        <v>120</v>
      </c>
      <c r="E337" s="34"/>
      <c r="F337" s="160" t="s">
        <v>2871</v>
      </c>
      <c r="G337" s="34"/>
      <c r="H337" s="34"/>
      <c r="I337" s="161"/>
      <c r="J337" s="34"/>
      <c r="K337" s="34"/>
      <c r="L337" s="35"/>
      <c r="M337" s="162"/>
      <c r="N337" s="163"/>
      <c r="O337" s="55"/>
      <c r="P337" s="55"/>
      <c r="Q337" s="55"/>
      <c r="R337" s="55"/>
      <c r="S337" s="55"/>
      <c r="T337" s="56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9" t="s">
        <v>120</v>
      </c>
      <c r="AU337" s="19" t="s">
        <v>81</v>
      </c>
    </row>
    <row r="338" spans="1:65" s="2" customFormat="1" ht="16.5" customHeight="1">
      <c r="A338" s="34"/>
      <c r="B338" s="145"/>
      <c r="C338" s="180" t="s">
        <v>543</v>
      </c>
      <c r="D338" s="180" t="s">
        <v>232</v>
      </c>
      <c r="E338" s="181" t="s">
        <v>2873</v>
      </c>
      <c r="F338" s="182" t="s">
        <v>2874</v>
      </c>
      <c r="G338" s="183" t="s">
        <v>344</v>
      </c>
      <c r="H338" s="184">
        <v>4</v>
      </c>
      <c r="I338" s="185"/>
      <c r="J338" s="186">
        <f>ROUND(I338*H338,2)</f>
        <v>0</v>
      </c>
      <c r="K338" s="182" t="s">
        <v>188</v>
      </c>
      <c r="L338" s="187"/>
      <c r="M338" s="188" t="s">
        <v>3</v>
      </c>
      <c r="N338" s="189" t="s">
        <v>43</v>
      </c>
      <c r="O338" s="55"/>
      <c r="P338" s="155">
        <f>O338*H338</f>
        <v>0</v>
      </c>
      <c r="Q338" s="155">
        <v>0.027</v>
      </c>
      <c r="R338" s="155">
        <f>Q338*H338</f>
        <v>0.108</v>
      </c>
      <c r="S338" s="155">
        <v>0</v>
      </c>
      <c r="T338" s="156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57" t="s">
        <v>223</v>
      </c>
      <c r="AT338" s="157" t="s">
        <v>232</v>
      </c>
      <c r="AU338" s="157" t="s">
        <v>81</v>
      </c>
      <c r="AY338" s="19" t="s">
        <v>182</v>
      </c>
      <c r="BE338" s="158">
        <f>IF(N338="základní",J338,0)</f>
        <v>0</v>
      </c>
      <c r="BF338" s="158">
        <f>IF(N338="snížená",J338,0)</f>
        <v>0</v>
      </c>
      <c r="BG338" s="158">
        <f>IF(N338="zákl. přenesená",J338,0)</f>
        <v>0</v>
      </c>
      <c r="BH338" s="158">
        <f>IF(N338="sníž. přenesená",J338,0)</f>
        <v>0</v>
      </c>
      <c r="BI338" s="158">
        <f>IF(N338="nulová",J338,0)</f>
        <v>0</v>
      </c>
      <c r="BJ338" s="19" t="s">
        <v>79</v>
      </c>
      <c r="BK338" s="158">
        <f>ROUND(I338*H338,2)</f>
        <v>0</v>
      </c>
      <c r="BL338" s="19" t="s">
        <v>189</v>
      </c>
      <c r="BM338" s="157" t="s">
        <v>2875</v>
      </c>
    </row>
    <row r="339" spans="1:47" s="2" customFormat="1" ht="12">
      <c r="A339" s="34"/>
      <c r="B339" s="35"/>
      <c r="C339" s="34"/>
      <c r="D339" s="159" t="s">
        <v>120</v>
      </c>
      <c r="E339" s="34"/>
      <c r="F339" s="160" t="s">
        <v>2874</v>
      </c>
      <c r="G339" s="34"/>
      <c r="H339" s="34"/>
      <c r="I339" s="161"/>
      <c r="J339" s="34"/>
      <c r="K339" s="34"/>
      <c r="L339" s="35"/>
      <c r="M339" s="162"/>
      <c r="N339" s="163"/>
      <c r="O339" s="55"/>
      <c r="P339" s="55"/>
      <c r="Q339" s="55"/>
      <c r="R339" s="55"/>
      <c r="S339" s="55"/>
      <c r="T339" s="56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9" t="s">
        <v>120</v>
      </c>
      <c r="AU339" s="19" t="s">
        <v>81</v>
      </c>
    </row>
    <row r="340" spans="1:65" s="2" customFormat="1" ht="16.5" customHeight="1">
      <c r="A340" s="34"/>
      <c r="B340" s="145"/>
      <c r="C340" s="146" t="s">
        <v>548</v>
      </c>
      <c r="D340" s="146" t="s">
        <v>184</v>
      </c>
      <c r="E340" s="147" t="s">
        <v>2876</v>
      </c>
      <c r="F340" s="148" t="s">
        <v>2877</v>
      </c>
      <c r="G340" s="149" t="s">
        <v>344</v>
      </c>
      <c r="H340" s="150">
        <v>4</v>
      </c>
      <c r="I340" s="151"/>
      <c r="J340" s="152">
        <f>ROUND(I340*H340,2)</f>
        <v>0</v>
      </c>
      <c r="K340" s="148" t="s">
        <v>188</v>
      </c>
      <c r="L340" s="35"/>
      <c r="M340" s="153" t="s">
        <v>3</v>
      </c>
      <c r="N340" s="154" t="s">
        <v>43</v>
      </c>
      <c r="O340" s="55"/>
      <c r="P340" s="155">
        <f>O340*H340</f>
        <v>0</v>
      </c>
      <c r="Q340" s="155">
        <v>0.21734</v>
      </c>
      <c r="R340" s="155">
        <f>Q340*H340</f>
        <v>0.86936</v>
      </c>
      <c r="S340" s="155">
        <v>0</v>
      </c>
      <c r="T340" s="156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57" t="s">
        <v>189</v>
      </c>
      <c r="AT340" s="157" t="s">
        <v>184</v>
      </c>
      <c r="AU340" s="157" t="s">
        <v>81</v>
      </c>
      <c r="AY340" s="19" t="s">
        <v>182</v>
      </c>
      <c r="BE340" s="158">
        <f>IF(N340="základní",J340,0)</f>
        <v>0</v>
      </c>
      <c r="BF340" s="158">
        <f>IF(N340="snížená",J340,0)</f>
        <v>0</v>
      </c>
      <c r="BG340" s="158">
        <f>IF(N340="zákl. přenesená",J340,0)</f>
        <v>0</v>
      </c>
      <c r="BH340" s="158">
        <f>IF(N340="sníž. přenesená",J340,0)</f>
        <v>0</v>
      </c>
      <c r="BI340" s="158">
        <f>IF(N340="nulová",J340,0)</f>
        <v>0</v>
      </c>
      <c r="BJ340" s="19" t="s">
        <v>79</v>
      </c>
      <c r="BK340" s="158">
        <f>ROUND(I340*H340,2)</f>
        <v>0</v>
      </c>
      <c r="BL340" s="19" t="s">
        <v>189</v>
      </c>
      <c r="BM340" s="157" t="s">
        <v>2878</v>
      </c>
    </row>
    <row r="341" spans="1:47" s="2" customFormat="1" ht="12">
      <c r="A341" s="34"/>
      <c r="B341" s="35"/>
      <c r="C341" s="34"/>
      <c r="D341" s="159" t="s">
        <v>120</v>
      </c>
      <c r="E341" s="34"/>
      <c r="F341" s="160" t="s">
        <v>2877</v>
      </c>
      <c r="G341" s="34"/>
      <c r="H341" s="34"/>
      <c r="I341" s="161"/>
      <c r="J341" s="34"/>
      <c r="K341" s="34"/>
      <c r="L341" s="35"/>
      <c r="M341" s="162"/>
      <c r="N341" s="163"/>
      <c r="O341" s="55"/>
      <c r="P341" s="55"/>
      <c r="Q341" s="55"/>
      <c r="R341" s="55"/>
      <c r="S341" s="55"/>
      <c r="T341" s="56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9" t="s">
        <v>120</v>
      </c>
      <c r="AU341" s="19" t="s">
        <v>81</v>
      </c>
    </row>
    <row r="342" spans="1:65" s="2" customFormat="1" ht="16.5" customHeight="1">
      <c r="A342" s="34"/>
      <c r="B342" s="145"/>
      <c r="C342" s="180" t="s">
        <v>554</v>
      </c>
      <c r="D342" s="180" t="s">
        <v>232</v>
      </c>
      <c r="E342" s="181" t="s">
        <v>2879</v>
      </c>
      <c r="F342" s="182" t="s">
        <v>2880</v>
      </c>
      <c r="G342" s="183" t="s">
        <v>344</v>
      </c>
      <c r="H342" s="184">
        <v>4</v>
      </c>
      <c r="I342" s="185"/>
      <c r="J342" s="186">
        <f>ROUND(I342*H342,2)</f>
        <v>0</v>
      </c>
      <c r="K342" s="182" t="s">
        <v>188</v>
      </c>
      <c r="L342" s="187"/>
      <c r="M342" s="188" t="s">
        <v>3</v>
      </c>
      <c r="N342" s="189" t="s">
        <v>43</v>
      </c>
      <c r="O342" s="55"/>
      <c r="P342" s="155">
        <f>O342*H342</f>
        <v>0</v>
      </c>
      <c r="Q342" s="155">
        <v>0.0958</v>
      </c>
      <c r="R342" s="155">
        <f>Q342*H342</f>
        <v>0.3832</v>
      </c>
      <c r="S342" s="155">
        <v>0</v>
      </c>
      <c r="T342" s="156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57" t="s">
        <v>223</v>
      </c>
      <c r="AT342" s="157" t="s">
        <v>232</v>
      </c>
      <c r="AU342" s="157" t="s">
        <v>81</v>
      </c>
      <c r="AY342" s="19" t="s">
        <v>182</v>
      </c>
      <c r="BE342" s="158">
        <f>IF(N342="základní",J342,0)</f>
        <v>0</v>
      </c>
      <c r="BF342" s="158">
        <f>IF(N342="snížená",J342,0)</f>
        <v>0</v>
      </c>
      <c r="BG342" s="158">
        <f>IF(N342="zákl. přenesená",J342,0)</f>
        <v>0</v>
      </c>
      <c r="BH342" s="158">
        <f>IF(N342="sníž. přenesená",J342,0)</f>
        <v>0</v>
      </c>
      <c r="BI342" s="158">
        <f>IF(N342="nulová",J342,0)</f>
        <v>0</v>
      </c>
      <c r="BJ342" s="19" t="s">
        <v>79</v>
      </c>
      <c r="BK342" s="158">
        <f>ROUND(I342*H342,2)</f>
        <v>0</v>
      </c>
      <c r="BL342" s="19" t="s">
        <v>189</v>
      </c>
      <c r="BM342" s="157" t="s">
        <v>2881</v>
      </c>
    </row>
    <row r="343" spans="1:47" s="2" customFormat="1" ht="12">
      <c r="A343" s="34"/>
      <c r="B343" s="35"/>
      <c r="C343" s="34"/>
      <c r="D343" s="159" t="s">
        <v>120</v>
      </c>
      <c r="E343" s="34"/>
      <c r="F343" s="160" t="s">
        <v>2880</v>
      </c>
      <c r="G343" s="34"/>
      <c r="H343" s="34"/>
      <c r="I343" s="161"/>
      <c r="J343" s="34"/>
      <c r="K343" s="34"/>
      <c r="L343" s="35"/>
      <c r="M343" s="162"/>
      <c r="N343" s="163"/>
      <c r="O343" s="55"/>
      <c r="P343" s="55"/>
      <c r="Q343" s="55"/>
      <c r="R343" s="55"/>
      <c r="S343" s="55"/>
      <c r="T343" s="56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9" t="s">
        <v>120</v>
      </c>
      <c r="AU343" s="19" t="s">
        <v>81</v>
      </c>
    </row>
    <row r="344" spans="1:65" s="2" customFormat="1" ht="16.5" customHeight="1">
      <c r="A344" s="34"/>
      <c r="B344" s="145"/>
      <c r="C344" s="180" t="s">
        <v>559</v>
      </c>
      <c r="D344" s="180" t="s">
        <v>232</v>
      </c>
      <c r="E344" s="181" t="s">
        <v>2882</v>
      </c>
      <c r="F344" s="182" t="s">
        <v>2883</v>
      </c>
      <c r="G344" s="183" t="s">
        <v>344</v>
      </c>
      <c r="H344" s="184">
        <v>4</v>
      </c>
      <c r="I344" s="185"/>
      <c r="J344" s="186">
        <f>ROUND(I344*H344,2)</f>
        <v>0</v>
      </c>
      <c r="K344" s="182" t="s">
        <v>188</v>
      </c>
      <c r="L344" s="187"/>
      <c r="M344" s="188" t="s">
        <v>3</v>
      </c>
      <c r="N344" s="189" t="s">
        <v>43</v>
      </c>
      <c r="O344" s="55"/>
      <c r="P344" s="155">
        <f>O344*H344</f>
        <v>0</v>
      </c>
      <c r="Q344" s="155">
        <v>0.004</v>
      </c>
      <c r="R344" s="155">
        <f>Q344*H344</f>
        <v>0.016</v>
      </c>
      <c r="S344" s="155">
        <v>0</v>
      </c>
      <c r="T344" s="156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57" t="s">
        <v>223</v>
      </c>
      <c r="AT344" s="157" t="s">
        <v>232</v>
      </c>
      <c r="AU344" s="157" t="s">
        <v>81</v>
      </c>
      <c r="AY344" s="19" t="s">
        <v>182</v>
      </c>
      <c r="BE344" s="158">
        <f>IF(N344="základní",J344,0)</f>
        <v>0</v>
      </c>
      <c r="BF344" s="158">
        <f>IF(N344="snížená",J344,0)</f>
        <v>0</v>
      </c>
      <c r="BG344" s="158">
        <f>IF(N344="zákl. přenesená",J344,0)</f>
        <v>0</v>
      </c>
      <c r="BH344" s="158">
        <f>IF(N344="sníž. přenesená",J344,0)</f>
        <v>0</v>
      </c>
      <c r="BI344" s="158">
        <f>IF(N344="nulová",J344,0)</f>
        <v>0</v>
      </c>
      <c r="BJ344" s="19" t="s">
        <v>79</v>
      </c>
      <c r="BK344" s="158">
        <f>ROUND(I344*H344,2)</f>
        <v>0</v>
      </c>
      <c r="BL344" s="19" t="s">
        <v>189</v>
      </c>
      <c r="BM344" s="157" t="s">
        <v>2884</v>
      </c>
    </row>
    <row r="345" spans="1:47" s="2" customFormat="1" ht="12">
      <c r="A345" s="34"/>
      <c r="B345" s="35"/>
      <c r="C345" s="34"/>
      <c r="D345" s="159" t="s">
        <v>120</v>
      </c>
      <c r="E345" s="34"/>
      <c r="F345" s="160" t="s">
        <v>2883</v>
      </c>
      <c r="G345" s="34"/>
      <c r="H345" s="34"/>
      <c r="I345" s="161"/>
      <c r="J345" s="34"/>
      <c r="K345" s="34"/>
      <c r="L345" s="35"/>
      <c r="M345" s="162"/>
      <c r="N345" s="163"/>
      <c r="O345" s="55"/>
      <c r="P345" s="55"/>
      <c r="Q345" s="55"/>
      <c r="R345" s="55"/>
      <c r="S345" s="55"/>
      <c r="T345" s="56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9" t="s">
        <v>120</v>
      </c>
      <c r="AU345" s="19" t="s">
        <v>81</v>
      </c>
    </row>
    <row r="346" spans="1:65" s="2" customFormat="1" ht="16.5" customHeight="1">
      <c r="A346" s="34"/>
      <c r="B346" s="145"/>
      <c r="C346" s="146" t="s">
        <v>563</v>
      </c>
      <c r="D346" s="146" t="s">
        <v>184</v>
      </c>
      <c r="E346" s="147" t="s">
        <v>2254</v>
      </c>
      <c r="F346" s="148" t="s">
        <v>2255</v>
      </c>
      <c r="G346" s="149" t="s">
        <v>344</v>
      </c>
      <c r="H346" s="150">
        <v>4</v>
      </c>
      <c r="I346" s="151"/>
      <c r="J346" s="152">
        <f>ROUND(I346*H346,2)</f>
        <v>0</v>
      </c>
      <c r="K346" s="148" t="s">
        <v>188</v>
      </c>
      <c r="L346" s="35"/>
      <c r="M346" s="153" t="s">
        <v>3</v>
      </c>
      <c r="N346" s="154" t="s">
        <v>43</v>
      </c>
      <c r="O346" s="55"/>
      <c r="P346" s="155">
        <f>O346*H346</f>
        <v>0</v>
      </c>
      <c r="Q346" s="155">
        <v>0.21734</v>
      </c>
      <c r="R346" s="155">
        <f>Q346*H346</f>
        <v>0.86936</v>
      </c>
      <c r="S346" s="155">
        <v>0</v>
      </c>
      <c r="T346" s="156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57" t="s">
        <v>189</v>
      </c>
      <c r="AT346" s="157" t="s">
        <v>184</v>
      </c>
      <c r="AU346" s="157" t="s">
        <v>81</v>
      </c>
      <c r="AY346" s="19" t="s">
        <v>182</v>
      </c>
      <c r="BE346" s="158">
        <f>IF(N346="základní",J346,0)</f>
        <v>0</v>
      </c>
      <c r="BF346" s="158">
        <f>IF(N346="snížená",J346,0)</f>
        <v>0</v>
      </c>
      <c r="BG346" s="158">
        <f>IF(N346="zákl. přenesená",J346,0)</f>
        <v>0</v>
      </c>
      <c r="BH346" s="158">
        <f>IF(N346="sníž. přenesená",J346,0)</f>
        <v>0</v>
      </c>
      <c r="BI346" s="158">
        <f>IF(N346="nulová",J346,0)</f>
        <v>0</v>
      </c>
      <c r="BJ346" s="19" t="s">
        <v>79</v>
      </c>
      <c r="BK346" s="158">
        <f>ROUND(I346*H346,2)</f>
        <v>0</v>
      </c>
      <c r="BL346" s="19" t="s">
        <v>189</v>
      </c>
      <c r="BM346" s="157" t="s">
        <v>2885</v>
      </c>
    </row>
    <row r="347" spans="1:47" s="2" customFormat="1" ht="12">
      <c r="A347" s="34"/>
      <c r="B347" s="35"/>
      <c r="C347" s="34"/>
      <c r="D347" s="159" t="s">
        <v>120</v>
      </c>
      <c r="E347" s="34"/>
      <c r="F347" s="160" t="s">
        <v>2255</v>
      </c>
      <c r="G347" s="34"/>
      <c r="H347" s="34"/>
      <c r="I347" s="161"/>
      <c r="J347" s="34"/>
      <c r="K347" s="34"/>
      <c r="L347" s="35"/>
      <c r="M347" s="162"/>
      <c r="N347" s="163"/>
      <c r="O347" s="55"/>
      <c r="P347" s="55"/>
      <c r="Q347" s="55"/>
      <c r="R347" s="55"/>
      <c r="S347" s="55"/>
      <c r="T347" s="56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9" t="s">
        <v>120</v>
      </c>
      <c r="AU347" s="19" t="s">
        <v>81</v>
      </c>
    </row>
    <row r="348" spans="2:51" s="13" customFormat="1" ht="12">
      <c r="B348" s="164"/>
      <c r="D348" s="159" t="s">
        <v>191</v>
      </c>
      <c r="E348" s="165" t="s">
        <v>3</v>
      </c>
      <c r="F348" s="166" t="s">
        <v>2886</v>
      </c>
      <c r="H348" s="167">
        <v>3</v>
      </c>
      <c r="I348" s="168"/>
      <c r="L348" s="164"/>
      <c r="M348" s="169"/>
      <c r="N348" s="170"/>
      <c r="O348" s="170"/>
      <c r="P348" s="170"/>
      <c r="Q348" s="170"/>
      <c r="R348" s="170"/>
      <c r="S348" s="170"/>
      <c r="T348" s="171"/>
      <c r="AT348" s="165" t="s">
        <v>191</v>
      </c>
      <c r="AU348" s="165" t="s">
        <v>81</v>
      </c>
      <c r="AV348" s="13" t="s">
        <v>81</v>
      </c>
      <c r="AW348" s="13" t="s">
        <v>33</v>
      </c>
      <c r="AX348" s="13" t="s">
        <v>72</v>
      </c>
      <c r="AY348" s="165" t="s">
        <v>182</v>
      </c>
    </row>
    <row r="349" spans="2:51" s="13" customFormat="1" ht="12">
      <c r="B349" s="164"/>
      <c r="D349" s="159" t="s">
        <v>191</v>
      </c>
      <c r="E349" s="165" t="s">
        <v>3</v>
      </c>
      <c r="F349" s="166" t="s">
        <v>2887</v>
      </c>
      <c r="H349" s="167">
        <v>1</v>
      </c>
      <c r="I349" s="168"/>
      <c r="L349" s="164"/>
      <c r="M349" s="169"/>
      <c r="N349" s="170"/>
      <c r="O349" s="170"/>
      <c r="P349" s="170"/>
      <c r="Q349" s="170"/>
      <c r="R349" s="170"/>
      <c r="S349" s="170"/>
      <c r="T349" s="171"/>
      <c r="AT349" s="165" t="s">
        <v>191</v>
      </c>
      <c r="AU349" s="165" t="s">
        <v>81</v>
      </c>
      <c r="AV349" s="13" t="s">
        <v>81</v>
      </c>
      <c r="AW349" s="13" t="s">
        <v>33</v>
      </c>
      <c r="AX349" s="13" t="s">
        <v>72</v>
      </c>
      <c r="AY349" s="165" t="s">
        <v>182</v>
      </c>
    </row>
    <row r="350" spans="2:51" s="14" customFormat="1" ht="12">
      <c r="B350" s="172"/>
      <c r="D350" s="159" t="s">
        <v>191</v>
      </c>
      <c r="E350" s="173" t="s">
        <v>1281</v>
      </c>
      <c r="F350" s="174" t="s">
        <v>211</v>
      </c>
      <c r="H350" s="175">
        <v>4</v>
      </c>
      <c r="I350" s="176"/>
      <c r="L350" s="172"/>
      <c r="M350" s="177"/>
      <c r="N350" s="178"/>
      <c r="O350" s="178"/>
      <c r="P350" s="178"/>
      <c r="Q350" s="178"/>
      <c r="R350" s="178"/>
      <c r="S350" s="178"/>
      <c r="T350" s="179"/>
      <c r="AT350" s="173" t="s">
        <v>191</v>
      </c>
      <c r="AU350" s="173" t="s">
        <v>81</v>
      </c>
      <c r="AV350" s="14" t="s">
        <v>189</v>
      </c>
      <c r="AW350" s="14" t="s">
        <v>33</v>
      </c>
      <c r="AX350" s="14" t="s">
        <v>79</v>
      </c>
      <c r="AY350" s="173" t="s">
        <v>182</v>
      </c>
    </row>
    <row r="351" spans="1:65" s="2" customFormat="1" ht="16.5" customHeight="1">
      <c r="A351" s="34"/>
      <c r="B351" s="145"/>
      <c r="C351" s="180" t="s">
        <v>567</v>
      </c>
      <c r="D351" s="180" t="s">
        <v>232</v>
      </c>
      <c r="E351" s="181" t="s">
        <v>2261</v>
      </c>
      <c r="F351" s="182" t="s">
        <v>2262</v>
      </c>
      <c r="G351" s="183" t="s">
        <v>344</v>
      </c>
      <c r="H351" s="184">
        <v>4</v>
      </c>
      <c r="I351" s="185"/>
      <c r="J351" s="186">
        <f>ROUND(I351*H351,2)</f>
        <v>0</v>
      </c>
      <c r="K351" s="182" t="s">
        <v>188</v>
      </c>
      <c r="L351" s="187"/>
      <c r="M351" s="188" t="s">
        <v>3</v>
      </c>
      <c r="N351" s="189" t="s">
        <v>43</v>
      </c>
      <c r="O351" s="55"/>
      <c r="P351" s="155">
        <f>O351*H351</f>
        <v>0</v>
      </c>
      <c r="Q351" s="155">
        <v>0.196</v>
      </c>
      <c r="R351" s="155">
        <f>Q351*H351</f>
        <v>0.784</v>
      </c>
      <c r="S351" s="155">
        <v>0</v>
      </c>
      <c r="T351" s="156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57" t="s">
        <v>223</v>
      </c>
      <c r="AT351" s="157" t="s">
        <v>232</v>
      </c>
      <c r="AU351" s="157" t="s">
        <v>81</v>
      </c>
      <c r="AY351" s="19" t="s">
        <v>182</v>
      </c>
      <c r="BE351" s="158">
        <f>IF(N351="základní",J351,0)</f>
        <v>0</v>
      </c>
      <c r="BF351" s="158">
        <f>IF(N351="snížená",J351,0)</f>
        <v>0</v>
      </c>
      <c r="BG351" s="158">
        <f>IF(N351="zákl. přenesená",J351,0)</f>
        <v>0</v>
      </c>
      <c r="BH351" s="158">
        <f>IF(N351="sníž. přenesená",J351,0)</f>
        <v>0</v>
      </c>
      <c r="BI351" s="158">
        <f>IF(N351="nulová",J351,0)</f>
        <v>0</v>
      </c>
      <c r="BJ351" s="19" t="s">
        <v>79</v>
      </c>
      <c r="BK351" s="158">
        <f>ROUND(I351*H351,2)</f>
        <v>0</v>
      </c>
      <c r="BL351" s="19" t="s">
        <v>189</v>
      </c>
      <c r="BM351" s="157" t="s">
        <v>2888</v>
      </c>
    </row>
    <row r="352" spans="1:47" s="2" customFormat="1" ht="12">
      <c r="A352" s="34"/>
      <c r="B352" s="35"/>
      <c r="C352" s="34"/>
      <c r="D352" s="159" t="s">
        <v>120</v>
      </c>
      <c r="E352" s="34"/>
      <c r="F352" s="160" t="s">
        <v>2262</v>
      </c>
      <c r="G352" s="34"/>
      <c r="H352" s="34"/>
      <c r="I352" s="161"/>
      <c r="J352" s="34"/>
      <c r="K352" s="34"/>
      <c r="L352" s="35"/>
      <c r="M352" s="162"/>
      <c r="N352" s="163"/>
      <c r="O352" s="55"/>
      <c r="P352" s="55"/>
      <c r="Q352" s="55"/>
      <c r="R352" s="55"/>
      <c r="S352" s="55"/>
      <c r="T352" s="56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T352" s="19" t="s">
        <v>120</v>
      </c>
      <c r="AU352" s="19" t="s">
        <v>81</v>
      </c>
    </row>
    <row r="353" spans="2:63" s="12" customFormat="1" ht="22.95" customHeight="1">
      <c r="B353" s="132"/>
      <c r="D353" s="133" t="s">
        <v>71</v>
      </c>
      <c r="E353" s="143" t="s">
        <v>227</v>
      </c>
      <c r="F353" s="143" t="s">
        <v>1562</v>
      </c>
      <c r="I353" s="135"/>
      <c r="J353" s="144">
        <f>BK353</f>
        <v>0</v>
      </c>
      <c r="L353" s="132"/>
      <c r="M353" s="137"/>
      <c r="N353" s="138"/>
      <c r="O353" s="138"/>
      <c r="P353" s="139">
        <f>SUM(P354:P364)</f>
        <v>0</v>
      </c>
      <c r="Q353" s="138"/>
      <c r="R353" s="139">
        <f>SUM(R354:R364)</f>
        <v>54.614249</v>
      </c>
      <c r="S353" s="138"/>
      <c r="T353" s="140">
        <f>SUM(T354:T364)</f>
        <v>0</v>
      </c>
      <c r="AR353" s="133" t="s">
        <v>79</v>
      </c>
      <c r="AT353" s="141" t="s">
        <v>71</v>
      </c>
      <c r="AU353" s="141" t="s">
        <v>79</v>
      </c>
      <c r="AY353" s="133" t="s">
        <v>182</v>
      </c>
      <c r="BK353" s="142">
        <f>SUM(BK354:BK364)</f>
        <v>0</v>
      </c>
    </row>
    <row r="354" spans="1:65" s="2" customFormat="1" ht="33" customHeight="1">
      <c r="A354" s="34"/>
      <c r="B354" s="145"/>
      <c r="C354" s="146" t="s">
        <v>572</v>
      </c>
      <c r="D354" s="146" t="s">
        <v>184</v>
      </c>
      <c r="E354" s="147" t="s">
        <v>2889</v>
      </c>
      <c r="F354" s="148" t="s">
        <v>2890</v>
      </c>
      <c r="G354" s="149" t="s">
        <v>117</v>
      </c>
      <c r="H354" s="150">
        <v>140.9</v>
      </c>
      <c r="I354" s="151"/>
      <c r="J354" s="152">
        <f>ROUND(I354*H354,2)</f>
        <v>0</v>
      </c>
      <c r="K354" s="148" t="s">
        <v>188</v>
      </c>
      <c r="L354" s="35"/>
      <c r="M354" s="153" t="s">
        <v>3</v>
      </c>
      <c r="N354" s="154" t="s">
        <v>43</v>
      </c>
      <c r="O354" s="55"/>
      <c r="P354" s="155">
        <f>O354*H354</f>
        <v>0</v>
      </c>
      <c r="Q354" s="155">
        <v>0.14761</v>
      </c>
      <c r="R354" s="155">
        <f>Q354*H354</f>
        <v>20.798249</v>
      </c>
      <c r="S354" s="155">
        <v>0</v>
      </c>
      <c r="T354" s="156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57" t="s">
        <v>189</v>
      </c>
      <c r="AT354" s="157" t="s">
        <v>184</v>
      </c>
      <c r="AU354" s="157" t="s">
        <v>81</v>
      </c>
      <c r="AY354" s="19" t="s">
        <v>182</v>
      </c>
      <c r="BE354" s="158">
        <f>IF(N354="základní",J354,0)</f>
        <v>0</v>
      </c>
      <c r="BF354" s="158">
        <f>IF(N354="snížená",J354,0)</f>
        <v>0</v>
      </c>
      <c r="BG354" s="158">
        <f>IF(N354="zákl. přenesená",J354,0)</f>
        <v>0</v>
      </c>
      <c r="BH354" s="158">
        <f>IF(N354="sníž. přenesená",J354,0)</f>
        <v>0</v>
      </c>
      <c r="BI354" s="158">
        <f>IF(N354="nulová",J354,0)</f>
        <v>0</v>
      </c>
      <c r="BJ354" s="19" t="s">
        <v>79</v>
      </c>
      <c r="BK354" s="158">
        <f>ROUND(I354*H354,2)</f>
        <v>0</v>
      </c>
      <c r="BL354" s="19" t="s">
        <v>189</v>
      </c>
      <c r="BM354" s="157" t="s">
        <v>2891</v>
      </c>
    </row>
    <row r="355" spans="1:47" s="2" customFormat="1" ht="19.2">
      <c r="A355" s="34"/>
      <c r="B355" s="35"/>
      <c r="C355" s="34"/>
      <c r="D355" s="159" t="s">
        <v>120</v>
      </c>
      <c r="E355" s="34"/>
      <c r="F355" s="160" t="s">
        <v>2890</v>
      </c>
      <c r="G355" s="34"/>
      <c r="H355" s="34"/>
      <c r="I355" s="161"/>
      <c r="J355" s="34"/>
      <c r="K355" s="34"/>
      <c r="L355" s="35"/>
      <c r="M355" s="162"/>
      <c r="N355" s="163"/>
      <c r="O355" s="55"/>
      <c r="P355" s="55"/>
      <c r="Q355" s="55"/>
      <c r="R355" s="55"/>
      <c r="S355" s="55"/>
      <c r="T355" s="56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9" t="s">
        <v>120</v>
      </c>
      <c r="AU355" s="19" t="s">
        <v>81</v>
      </c>
    </row>
    <row r="356" spans="2:51" s="15" customFormat="1" ht="12">
      <c r="B356" s="190"/>
      <c r="D356" s="159" t="s">
        <v>191</v>
      </c>
      <c r="E356" s="191" t="s">
        <v>3</v>
      </c>
      <c r="F356" s="192" t="s">
        <v>2892</v>
      </c>
      <c r="H356" s="191" t="s">
        <v>3</v>
      </c>
      <c r="I356" s="193"/>
      <c r="L356" s="190"/>
      <c r="M356" s="194"/>
      <c r="N356" s="195"/>
      <c r="O356" s="195"/>
      <c r="P356" s="195"/>
      <c r="Q356" s="195"/>
      <c r="R356" s="195"/>
      <c r="S356" s="195"/>
      <c r="T356" s="196"/>
      <c r="AT356" s="191" t="s">
        <v>191</v>
      </c>
      <c r="AU356" s="191" t="s">
        <v>81</v>
      </c>
      <c r="AV356" s="15" t="s">
        <v>79</v>
      </c>
      <c r="AW356" s="15" t="s">
        <v>33</v>
      </c>
      <c r="AX356" s="15" t="s">
        <v>72</v>
      </c>
      <c r="AY356" s="191" t="s">
        <v>182</v>
      </c>
    </row>
    <row r="357" spans="2:51" s="13" customFormat="1" ht="12">
      <c r="B357" s="164"/>
      <c r="D357" s="159" t="s">
        <v>191</v>
      </c>
      <c r="E357" s="165" t="s">
        <v>3</v>
      </c>
      <c r="F357" s="166" t="s">
        <v>2893</v>
      </c>
      <c r="H357" s="167">
        <v>39</v>
      </c>
      <c r="I357" s="168"/>
      <c r="L357" s="164"/>
      <c r="M357" s="169"/>
      <c r="N357" s="170"/>
      <c r="O357" s="170"/>
      <c r="P357" s="170"/>
      <c r="Q357" s="170"/>
      <c r="R357" s="170"/>
      <c r="S357" s="170"/>
      <c r="T357" s="171"/>
      <c r="AT357" s="165" t="s">
        <v>191</v>
      </c>
      <c r="AU357" s="165" t="s">
        <v>81</v>
      </c>
      <c r="AV357" s="13" t="s">
        <v>81</v>
      </c>
      <c r="AW357" s="13" t="s">
        <v>33</v>
      </c>
      <c r="AX357" s="13" t="s">
        <v>72</v>
      </c>
      <c r="AY357" s="165" t="s">
        <v>182</v>
      </c>
    </row>
    <row r="358" spans="2:51" s="13" customFormat="1" ht="12">
      <c r="B358" s="164"/>
      <c r="D358" s="159" t="s">
        <v>191</v>
      </c>
      <c r="E358" s="165" t="s">
        <v>3</v>
      </c>
      <c r="F358" s="166" t="s">
        <v>2894</v>
      </c>
      <c r="H358" s="167">
        <v>38.4</v>
      </c>
      <c r="I358" s="168"/>
      <c r="L358" s="164"/>
      <c r="M358" s="169"/>
      <c r="N358" s="170"/>
      <c r="O358" s="170"/>
      <c r="P358" s="170"/>
      <c r="Q358" s="170"/>
      <c r="R358" s="170"/>
      <c r="S358" s="170"/>
      <c r="T358" s="171"/>
      <c r="AT358" s="165" t="s">
        <v>191</v>
      </c>
      <c r="AU358" s="165" t="s">
        <v>81</v>
      </c>
      <c r="AV358" s="13" t="s">
        <v>81</v>
      </c>
      <c r="AW358" s="13" t="s">
        <v>33</v>
      </c>
      <c r="AX358" s="13" t="s">
        <v>72</v>
      </c>
      <c r="AY358" s="165" t="s">
        <v>182</v>
      </c>
    </row>
    <row r="359" spans="2:51" s="13" customFormat="1" ht="12">
      <c r="B359" s="164"/>
      <c r="D359" s="159" t="s">
        <v>191</v>
      </c>
      <c r="E359" s="165" t="s">
        <v>3</v>
      </c>
      <c r="F359" s="166" t="s">
        <v>2895</v>
      </c>
      <c r="H359" s="167">
        <v>25.5</v>
      </c>
      <c r="I359" s="168"/>
      <c r="L359" s="164"/>
      <c r="M359" s="169"/>
      <c r="N359" s="170"/>
      <c r="O359" s="170"/>
      <c r="P359" s="170"/>
      <c r="Q359" s="170"/>
      <c r="R359" s="170"/>
      <c r="S359" s="170"/>
      <c r="T359" s="171"/>
      <c r="AT359" s="165" t="s">
        <v>191</v>
      </c>
      <c r="AU359" s="165" t="s">
        <v>81</v>
      </c>
      <c r="AV359" s="13" t="s">
        <v>81</v>
      </c>
      <c r="AW359" s="13" t="s">
        <v>33</v>
      </c>
      <c r="AX359" s="13" t="s">
        <v>72</v>
      </c>
      <c r="AY359" s="165" t="s">
        <v>182</v>
      </c>
    </row>
    <row r="360" spans="2:51" s="13" customFormat="1" ht="12">
      <c r="B360" s="164"/>
      <c r="D360" s="159" t="s">
        <v>191</v>
      </c>
      <c r="E360" s="165" t="s">
        <v>3</v>
      </c>
      <c r="F360" s="166" t="s">
        <v>2896</v>
      </c>
      <c r="H360" s="167">
        <v>9</v>
      </c>
      <c r="I360" s="168"/>
      <c r="L360" s="164"/>
      <c r="M360" s="169"/>
      <c r="N360" s="170"/>
      <c r="O360" s="170"/>
      <c r="P360" s="170"/>
      <c r="Q360" s="170"/>
      <c r="R360" s="170"/>
      <c r="S360" s="170"/>
      <c r="T360" s="171"/>
      <c r="AT360" s="165" t="s">
        <v>191</v>
      </c>
      <c r="AU360" s="165" t="s">
        <v>81</v>
      </c>
      <c r="AV360" s="13" t="s">
        <v>81</v>
      </c>
      <c r="AW360" s="13" t="s">
        <v>33</v>
      </c>
      <c r="AX360" s="13" t="s">
        <v>72</v>
      </c>
      <c r="AY360" s="165" t="s">
        <v>182</v>
      </c>
    </row>
    <row r="361" spans="2:51" s="13" customFormat="1" ht="12">
      <c r="B361" s="164"/>
      <c r="D361" s="159" t="s">
        <v>191</v>
      </c>
      <c r="E361" s="165" t="s">
        <v>3</v>
      </c>
      <c r="F361" s="166" t="s">
        <v>2897</v>
      </c>
      <c r="H361" s="167">
        <v>29</v>
      </c>
      <c r="I361" s="168"/>
      <c r="L361" s="164"/>
      <c r="M361" s="169"/>
      <c r="N361" s="170"/>
      <c r="O361" s="170"/>
      <c r="P361" s="170"/>
      <c r="Q361" s="170"/>
      <c r="R361" s="170"/>
      <c r="S361" s="170"/>
      <c r="T361" s="171"/>
      <c r="AT361" s="165" t="s">
        <v>191</v>
      </c>
      <c r="AU361" s="165" t="s">
        <v>81</v>
      </c>
      <c r="AV361" s="13" t="s">
        <v>81</v>
      </c>
      <c r="AW361" s="13" t="s">
        <v>33</v>
      </c>
      <c r="AX361" s="13" t="s">
        <v>72</v>
      </c>
      <c r="AY361" s="165" t="s">
        <v>182</v>
      </c>
    </row>
    <row r="362" spans="2:51" s="14" customFormat="1" ht="12">
      <c r="B362" s="172"/>
      <c r="D362" s="159" t="s">
        <v>191</v>
      </c>
      <c r="E362" s="173" t="s">
        <v>2720</v>
      </c>
      <c r="F362" s="174" t="s">
        <v>211</v>
      </c>
      <c r="H362" s="175">
        <v>140.9</v>
      </c>
      <c r="I362" s="176"/>
      <c r="L362" s="172"/>
      <c r="M362" s="177"/>
      <c r="N362" s="178"/>
      <c r="O362" s="178"/>
      <c r="P362" s="178"/>
      <c r="Q362" s="178"/>
      <c r="R362" s="178"/>
      <c r="S362" s="178"/>
      <c r="T362" s="179"/>
      <c r="AT362" s="173" t="s">
        <v>191</v>
      </c>
      <c r="AU362" s="173" t="s">
        <v>81</v>
      </c>
      <c r="AV362" s="14" t="s">
        <v>189</v>
      </c>
      <c r="AW362" s="14" t="s">
        <v>33</v>
      </c>
      <c r="AX362" s="14" t="s">
        <v>79</v>
      </c>
      <c r="AY362" s="173" t="s">
        <v>182</v>
      </c>
    </row>
    <row r="363" spans="1:65" s="2" customFormat="1" ht="16.5" customHeight="1">
      <c r="A363" s="34"/>
      <c r="B363" s="145"/>
      <c r="C363" s="180" t="s">
        <v>577</v>
      </c>
      <c r="D363" s="180" t="s">
        <v>232</v>
      </c>
      <c r="E363" s="181" t="s">
        <v>2898</v>
      </c>
      <c r="F363" s="182" t="s">
        <v>2899</v>
      </c>
      <c r="G363" s="183" t="s">
        <v>117</v>
      </c>
      <c r="H363" s="184">
        <v>140.9</v>
      </c>
      <c r="I363" s="185"/>
      <c r="J363" s="186">
        <f>ROUND(I363*H363,2)</f>
        <v>0</v>
      </c>
      <c r="K363" s="182" t="s">
        <v>188</v>
      </c>
      <c r="L363" s="187"/>
      <c r="M363" s="188" t="s">
        <v>3</v>
      </c>
      <c r="N363" s="189" t="s">
        <v>43</v>
      </c>
      <c r="O363" s="55"/>
      <c r="P363" s="155">
        <f>O363*H363</f>
        <v>0</v>
      </c>
      <c r="Q363" s="155">
        <v>0.24</v>
      </c>
      <c r="R363" s="155">
        <f>Q363*H363</f>
        <v>33.816</v>
      </c>
      <c r="S363" s="155">
        <v>0</v>
      </c>
      <c r="T363" s="156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57" t="s">
        <v>223</v>
      </c>
      <c r="AT363" s="157" t="s">
        <v>232</v>
      </c>
      <c r="AU363" s="157" t="s">
        <v>81</v>
      </c>
      <c r="AY363" s="19" t="s">
        <v>182</v>
      </c>
      <c r="BE363" s="158">
        <f>IF(N363="základní",J363,0)</f>
        <v>0</v>
      </c>
      <c r="BF363" s="158">
        <f>IF(N363="snížená",J363,0)</f>
        <v>0</v>
      </c>
      <c r="BG363" s="158">
        <f>IF(N363="zákl. přenesená",J363,0)</f>
        <v>0</v>
      </c>
      <c r="BH363" s="158">
        <f>IF(N363="sníž. přenesená",J363,0)</f>
        <v>0</v>
      </c>
      <c r="BI363" s="158">
        <f>IF(N363="nulová",J363,0)</f>
        <v>0</v>
      </c>
      <c r="BJ363" s="19" t="s">
        <v>79</v>
      </c>
      <c r="BK363" s="158">
        <f>ROUND(I363*H363,2)</f>
        <v>0</v>
      </c>
      <c r="BL363" s="19" t="s">
        <v>189</v>
      </c>
      <c r="BM363" s="157" t="s">
        <v>2900</v>
      </c>
    </row>
    <row r="364" spans="1:47" s="2" customFormat="1" ht="12">
      <c r="A364" s="34"/>
      <c r="B364" s="35"/>
      <c r="C364" s="34"/>
      <c r="D364" s="159" t="s">
        <v>120</v>
      </c>
      <c r="E364" s="34"/>
      <c r="F364" s="160" t="s">
        <v>2899</v>
      </c>
      <c r="G364" s="34"/>
      <c r="H364" s="34"/>
      <c r="I364" s="161"/>
      <c r="J364" s="34"/>
      <c r="K364" s="34"/>
      <c r="L364" s="35"/>
      <c r="M364" s="162"/>
      <c r="N364" s="163"/>
      <c r="O364" s="55"/>
      <c r="P364" s="55"/>
      <c r="Q364" s="55"/>
      <c r="R364" s="55"/>
      <c r="S364" s="55"/>
      <c r="T364" s="56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9" t="s">
        <v>120</v>
      </c>
      <c r="AU364" s="19" t="s">
        <v>81</v>
      </c>
    </row>
    <row r="365" spans="2:63" s="12" customFormat="1" ht="22.95" customHeight="1">
      <c r="B365" s="132"/>
      <c r="D365" s="133" t="s">
        <v>71</v>
      </c>
      <c r="E365" s="143" t="s">
        <v>632</v>
      </c>
      <c r="F365" s="143" t="s">
        <v>633</v>
      </c>
      <c r="I365" s="135"/>
      <c r="J365" s="144">
        <f>BK365</f>
        <v>0</v>
      </c>
      <c r="L365" s="132"/>
      <c r="M365" s="137"/>
      <c r="N365" s="138"/>
      <c r="O365" s="138"/>
      <c r="P365" s="139">
        <f>SUM(P366:P367)</f>
        <v>0</v>
      </c>
      <c r="Q365" s="138"/>
      <c r="R365" s="139">
        <f>SUM(R366:R367)</f>
        <v>0</v>
      </c>
      <c r="S365" s="138"/>
      <c r="T365" s="140">
        <f>SUM(T366:T367)</f>
        <v>0</v>
      </c>
      <c r="AR365" s="133" t="s">
        <v>79</v>
      </c>
      <c r="AT365" s="141" t="s">
        <v>71</v>
      </c>
      <c r="AU365" s="141" t="s">
        <v>79</v>
      </c>
      <c r="AY365" s="133" t="s">
        <v>182</v>
      </c>
      <c r="BK365" s="142">
        <f>SUM(BK366:BK367)</f>
        <v>0</v>
      </c>
    </row>
    <row r="366" spans="1:65" s="2" customFormat="1" ht="22.8">
      <c r="A366" s="34"/>
      <c r="B366" s="145"/>
      <c r="C366" s="146" t="s">
        <v>583</v>
      </c>
      <c r="D366" s="146" t="s">
        <v>184</v>
      </c>
      <c r="E366" s="147" t="s">
        <v>1456</v>
      </c>
      <c r="F366" s="148" t="s">
        <v>1457</v>
      </c>
      <c r="G366" s="149" t="s">
        <v>233</v>
      </c>
      <c r="H366" s="150">
        <v>329.931</v>
      </c>
      <c r="I366" s="151"/>
      <c r="J366" s="152">
        <f>ROUND(I366*H366,2)</f>
        <v>0</v>
      </c>
      <c r="K366" s="148" t="s">
        <v>188</v>
      </c>
      <c r="L366" s="35"/>
      <c r="M366" s="153" t="s">
        <v>3</v>
      </c>
      <c r="N366" s="154" t="s">
        <v>43</v>
      </c>
      <c r="O366" s="55"/>
      <c r="P366" s="155">
        <f>O366*H366</f>
        <v>0</v>
      </c>
      <c r="Q366" s="155">
        <v>0</v>
      </c>
      <c r="R366" s="155">
        <f>Q366*H366</f>
        <v>0</v>
      </c>
      <c r="S366" s="155">
        <v>0</v>
      </c>
      <c r="T366" s="156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57" t="s">
        <v>189</v>
      </c>
      <c r="AT366" s="157" t="s">
        <v>184</v>
      </c>
      <c r="AU366" s="157" t="s">
        <v>81</v>
      </c>
      <c r="AY366" s="19" t="s">
        <v>182</v>
      </c>
      <c r="BE366" s="158">
        <f>IF(N366="základní",J366,0)</f>
        <v>0</v>
      </c>
      <c r="BF366" s="158">
        <f>IF(N366="snížená",J366,0)</f>
        <v>0</v>
      </c>
      <c r="BG366" s="158">
        <f>IF(N366="zákl. přenesená",J366,0)</f>
        <v>0</v>
      </c>
      <c r="BH366" s="158">
        <f>IF(N366="sníž. přenesená",J366,0)</f>
        <v>0</v>
      </c>
      <c r="BI366" s="158">
        <f>IF(N366="nulová",J366,0)</f>
        <v>0</v>
      </c>
      <c r="BJ366" s="19" t="s">
        <v>79</v>
      </c>
      <c r="BK366" s="158">
        <f>ROUND(I366*H366,2)</f>
        <v>0</v>
      </c>
      <c r="BL366" s="19" t="s">
        <v>189</v>
      </c>
      <c r="BM366" s="157" t="s">
        <v>2901</v>
      </c>
    </row>
    <row r="367" spans="1:47" s="2" customFormat="1" ht="19.2">
      <c r="A367" s="34"/>
      <c r="B367" s="35"/>
      <c r="C367" s="34"/>
      <c r="D367" s="159" t="s">
        <v>120</v>
      </c>
      <c r="E367" s="34"/>
      <c r="F367" s="160" t="s">
        <v>1457</v>
      </c>
      <c r="G367" s="34"/>
      <c r="H367" s="34"/>
      <c r="I367" s="161"/>
      <c r="J367" s="34"/>
      <c r="K367" s="34"/>
      <c r="L367" s="35"/>
      <c r="M367" s="202"/>
      <c r="N367" s="203"/>
      <c r="O367" s="204"/>
      <c r="P367" s="204"/>
      <c r="Q367" s="204"/>
      <c r="R367" s="204"/>
      <c r="S367" s="204"/>
      <c r="T367" s="205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9" t="s">
        <v>120</v>
      </c>
      <c r="AU367" s="19" t="s">
        <v>81</v>
      </c>
    </row>
    <row r="368" spans="1:31" s="2" customFormat="1" ht="6.9" customHeight="1">
      <c r="A368" s="34"/>
      <c r="B368" s="44"/>
      <c r="C368" s="45"/>
      <c r="D368" s="45"/>
      <c r="E368" s="45"/>
      <c r="F368" s="45"/>
      <c r="G368" s="45"/>
      <c r="H368" s="45"/>
      <c r="I368" s="45"/>
      <c r="J368" s="45"/>
      <c r="K368" s="45"/>
      <c r="L368" s="35"/>
      <c r="M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</row>
  </sheetData>
  <autoFilter ref="C86:K36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Bílková</dc:creator>
  <cp:keywords/>
  <dc:description/>
  <cp:lastModifiedBy>Jaroslava Žemličková</cp:lastModifiedBy>
  <dcterms:created xsi:type="dcterms:W3CDTF">2021-01-19T12:44:27Z</dcterms:created>
  <dcterms:modified xsi:type="dcterms:W3CDTF">2021-01-25T14:33:28Z</dcterms:modified>
  <cp:category/>
  <cp:version/>
  <cp:contentType/>
  <cp:contentStatus/>
</cp:coreProperties>
</file>