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, 102 - Stavební úp..." sheetId="2" r:id="rId2"/>
    <sheet name="SO 301 - Vodovod a vodovo..." sheetId="3" r:id="rId3"/>
    <sheet name="SO 302 - Splašková kanali..." sheetId="4" r:id="rId4"/>
    <sheet name="SO 303 - Odvodnění komuni..." sheetId="5" r:id="rId5"/>
    <sheet name="SO 401 - Veřejné osvětlení" sheetId="6" r:id="rId6"/>
    <sheet name="SO 501 - Výsadba a povýsa..." sheetId="7" r:id="rId7"/>
    <sheet name="VON - Vedlejší rozpočtové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 101, 102 - Stavební úp...'!$C$85:$K$337</definedName>
    <definedName name="_xlnm.Print_Area" localSheetId="1">'SO 101, 102 - Stavební úp...'!$C$4:$J$39,'SO 101, 102 - Stavební úp...'!$C$45:$J$67,'SO 101, 102 - Stavební úp...'!$C$73:$K$337</definedName>
    <definedName name="_xlnm._FilterDatabase" localSheetId="2" hidden="1">'SO 301 - Vodovod a vodovo...'!$C$84:$K$205</definedName>
    <definedName name="_xlnm.Print_Area" localSheetId="2">'SO 301 - Vodovod a vodovo...'!$C$4:$J$39,'SO 301 - Vodovod a vodovo...'!$C$45:$J$66,'SO 301 - Vodovod a vodovo...'!$C$72:$K$205</definedName>
    <definedName name="_xlnm._FilterDatabase" localSheetId="3" hidden="1">'SO 302 - Splašková kanali...'!$C$86:$K$207</definedName>
    <definedName name="_xlnm.Print_Area" localSheetId="3">'SO 302 - Splašková kanali...'!$C$4:$J$39,'SO 302 - Splašková kanali...'!$C$45:$J$68,'SO 302 - Splašková kanali...'!$C$74:$K$207</definedName>
    <definedName name="_xlnm._FilterDatabase" localSheetId="4" hidden="1">'SO 303 - Odvodnění komuni...'!$C$87:$K$217</definedName>
    <definedName name="_xlnm.Print_Area" localSheetId="4">'SO 303 - Odvodnění komuni...'!$C$4:$J$39,'SO 303 - Odvodnění komuni...'!$C$45:$J$69,'SO 303 - Odvodnění komuni...'!$C$75:$K$217</definedName>
    <definedName name="_xlnm._FilterDatabase" localSheetId="5" hidden="1">'SO 401 - Veřejné osvětlení'!$C$86:$K$323</definedName>
    <definedName name="_xlnm.Print_Area" localSheetId="5">'SO 401 - Veřejné osvětlení'!$C$4:$J$39,'SO 401 - Veřejné osvětlení'!$C$45:$J$68,'SO 401 - Veřejné osvětlení'!$C$74:$K$323</definedName>
    <definedName name="_xlnm._FilterDatabase" localSheetId="6" hidden="1">'SO 501 - Výsadba a povýsa...'!$C$85:$K$230</definedName>
    <definedName name="_xlnm.Print_Area" localSheetId="6">'SO 501 - Výsadba a povýsa...'!$C$4:$J$39,'SO 501 - Výsadba a povýsa...'!$C$45:$J$67,'SO 501 - Výsadba a povýsa...'!$C$73:$K$230</definedName>
    <definedName name="_xlnm._FilterDatabase" localSheetId="7" hidden="1">'VON - Vedlejší rozpočtové...'!$C$85:$K$131</definedName>
    <definedName name="_xlnm.Print_Area" localSheetId="7">'VON - Vedlejší rozpočtové...'!$C$4:$J$39,'VON - Vedlejší rozpočtové...'!$C$45:$J$67,'VON - Vedlejší rozpočtové...'!$C$73:$K$131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'SO 301 - Vodovod a vodovo...'!$84:$84</definedName>
    <definedName name="_xlnm.Print_Titles" localSheetId="3">'SO 302 - Splašková kanali...'!$86:$86</definedName>
    <definedName name="_xlnm.Print_Titles" localSheetId="4">'SO 303 - Odvodnění komuni...'!$87:$87</definedName>
    <definedName name="_xlnm.Print_Titles" localSheetId="5">'SO 401 - Veřejné osvětlení'!$86:$86</definedName>
    <definedName name="_xlnm.Print_Titles" localSheetId="6">'SO 501 - Výsadba a povýsa...'!$85:$85</definedName>
    <definedName name="_xlnm.Print_Titles" localSheetId="7">'VON - Vedlejší rozpočtové...'!$85:$85</definedName>
  </definedNames>
  <calcPr fullCalcOnLoad="1"/>
</workbook>
</file>

<file path=xl/sharedStrings.xml><?xml version="1.0" encoding="utf-8"?>
<sst xmlns="http://schemas.openxmlformats.org/spreadsheetml/2006/main" count="11054" uniqueCount="1497">
  <si>
    <t>Export Komplet</t>
  </si>
  <si>
    <t>VZ</t>
  </si>
  <si>
    <t>2.0</t>
  </si>
  <si>
    <t>ZAMOK</t>
  </si>
  <si>
    <t>False</t>
  </si>
  <si>
    <t>{095a1d31-2e95-4115-9b7c-00842d0eeb1f}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</si>
  <si>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</si>
  <si>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</si>
  <si>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</si>
  <si>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</si>
  <si>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</si>
  <si>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</si>
  <si>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</si>
  <si>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</si>
  <si>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00720-B-II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</si>
  <si>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</si>
  <si>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</si>
  <si>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MK Libušina a Tyršova v Třeboni</t>
  </si>
  <si>
    <t>KSO:</t>
  </si>
  <si>
    <t/>
  </si>
  <si>
    <t>CC-CZ:</t>
  </si>
  <si>
    <t>Místo:</t>
  </si>
  <si>
    <t>Třeboň</t>
  </si>
  <si>
    <t>Datum:</t>
  </si>
  <si>
    <t>7. 12. 2020</t>
  </si>
  <si>
    <t>Zadavatel:</t>
  </si>
  <si>
    <t>IČ:</t>
  </si>
  <si>
    <t xml:space="preserve"> Město Třeboň, Palackého nám. 46/II, 379 01 Třeboň</t>
  </si>
  <si>
    <t>DIČ:</t>
  </si>
  <si>
    <t>Uchazeč:</t>
  </si>
  <si>
    <t>Vyplň údaj</t>
  </si>
  <si>
    <t>Projektant:</t>
  </si>
  <si>
    <t>25171232</t>
  </si>
  <si>
    <t>INVENTE, s.r.o.</t>
  </si>
  <si>
    <t>CZ25171232</t>
  </si>
  <si>
    <t>True</t>
  </si>
  <si>
    <t>Zpracovatel:</t>
  </si>
  <si>
    <t xml:space="preserve"> </t>
  </si>
  <si>
    <t>Poznámka:</t>
  </si>
  <si>
    <t>Dodavatel je povinen seznámit se před vypracováním a podáním cenové nabídky s celou projektovou dokumentací, fyzicky se seznámit s místní situací a stávajícím stavem stavby, a to s dostatečnou odbornou péčí pro řádné provedení díla. Veškeré takto odborně získané informace musí zahrnout do cenové nabídky a realizace díla. Dále dodavatel veškeré případné nesrovnalosti, nejasnosti, požadavky na upřesnění nebo upřesňující a doplňující názory a náměty na kvalitní, řádné a komplexní provedení celého díla projedná s investorem, popř. projektantem tak, aby vše bylo vyřešeno ještě před podáním cenové nabídky a mohlo toto být součástí případného výběrového řízení a smluvních vztahů pro stavbu. V případě jiného postupu, jdou veškeré vzniklé náklady k tíži zhotoviteleSoupis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</si>
  <si>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</si>
  <si>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</si>
  <si>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</si>
  <si>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</si>
  <si>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</si>
  <si>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</si>
  <si>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</si>
  <si>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</si>
  <si>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</si>
  <si>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</si>
  <si>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</si>
  <si>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</si>
  <si>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</si>
  <si>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</si>
  <si>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</si>
  <si>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</si>
  <si>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</si>
  <si>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</si>
  <si>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</si>
  <si>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</si>
  <si>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</si>
  <si>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</si>
  <si>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</si>
  <si>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</si>
  <si>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</si>
  <si>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</si>
  <si>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</si>
  <si>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</si>
  <si>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</si>
  <si>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</si>
  <si>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</si>
  <si>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</si>
  <si>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</si>
  <si>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</si>
  <si>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</si>
  <si>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</si>
  <si>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</si>
  <si>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</si>
  <si>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</si>
  <si>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101, 102</t>
  </si>
  <si>
    <t>Stavební úpravy</t>
  </si>
  <si>
    <t>STA</t>
  </si>
  <si>
    <t>1</t>
  </si>
  <si>
    <t>{900cad74-7045-4758-9a20-9b98803a6bf2}</t>
  </si>
  <si>
    <t>2</t>
  </si>
  <si>
    <t>SO 301</t>
  </si>
  <si>
    <t>Vodovod a vodovodní přípojka</t>
  </si>
  <si>
    <t>{33b8efad-610e-4e73-a485-00885a4abc1f}</t>
  </si>
  <si>
    <t>SO 302</t>
  </si>
  <si>
    <t>Splašková kanalizace a přípojky</t>
  </si>
  <si>
    <t>{9a8dcbec-b7d8-49a0-999e-2a21e337ee76}</t>
  </si>
  <si>
    <t>SO 303</t>
  </si>
  <si>
    <t>Odvodnění komunikace</t>
  </si>
  <si>
    <t>{f498b474-103a-4e54-b09b-f6c2da161e5a}</t>
  </si>
  <si>
    <t>SO 401</t>
  </si>
  <si>
    <t>Veřejné osvětlení</t>
  </si>
  <si>
    <t>{bc90f9b3-6c59-4443-826e-8e337bafb6fc}</t>
  </si>
  <si>
    <t>SO 501</t>
  </si>
  <si>
    <t>Výsadba a povýsadbová péče</t>
  </si>
  <si>
    <t>{8cb07518-75b7-4414-a240-c6f2d69efcf2}</t>
  </si>
  <si>
    <t>VON</t>
  </si>
  <si>
    <t>Vedlejší rozpočtové náklady</t>
  </si>
  <si>
    <t>{49fd96ef-2f72-42fc-9b54-6db3bc160183}</t>
  </si>
  <si>
    <t>KRYCÍ LIST SOUPISU PRACÍ</t>
  </si>
  <si>
    <t>Objekt:</t>
  </si>
  <si>
    <t>SO 101, 102 - Stavební úpravy</t>
  </si>
  <si>
    <t>Při zpracování nabídky je nutné vycházet ze všech částí dokumentace (technické zprávy, seznamu pozice, všech výkresů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</si>
  <si>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</si>
  <si>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</si>
  <si>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</si>
  <si>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</si>
  <si>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</si>
  <si>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</si>
  <si>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</si>
  <si>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</si>
  <si>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</si>
  <si>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</si>
  <si>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</si>
  <si>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</si>
  <si>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</si>
  <si>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</si>
  <si>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</si>
  <si>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</si>
  <si>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</si>
  <si>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</si>
  <si>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</si>
  <si>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</si>
  <si>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</si>
  <si>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</si>
  <si>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</si>
  <si>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</si>
  <si>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</si>
  <si>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</si>
  <si>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</si>
  <si>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</si>
  <si>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</si>
  <si>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112101104</t>
  </si>
  <si>
    <t>Odstranění stromů s odřezáním kmene a s odvětvením listnatých, průměru kmene přes 700 do 900 mm</t>
  </si>
  <si>
    <t>kus</t>
  </si>
  <si>
    <t>CS ÚRS 2020 01</t>
  </si>
  <si>
    <t>4</t>
  </si>
  <si>
    <t>1334873693</t>
  </si>
  <si>
    <t>PP</t>
  </si>
  <si>
    <t>112251104</t>
  </si>
  <si>
    <t>Odstranění pařezů strojně s jejich vykopáním, vytrháním nebo odstřelením průměru přes 700 do 900 mm</t>
  </si>
  <si>
    <t>-568642046</t>
  </si>
  <si>
    <t>3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</si>
  <si>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</si>
  <si>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</si>
  <si>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m2</t>
  </si>
  <si>
    <t>-1180248401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</si>
  <si>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</si>
  <si>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</si>
  <si>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-2043785083</t>
  </si>
  <si>
    <t>VV</t>
  </si>
  <si>
    <t>2718,448+3557,7+707,075</t>
  </si>
  <si>
    <t>-998</t>
  </si>
  <si>
    <t>Součet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</si>
  <si>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</si>
  <si>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</si>
  <si>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</si>
  <si>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</si>
  <si>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773169401</t>
  </si>
  <si>
    <t>6</t>
  </si>
  <si>
    <t>113204111</t>
  </si>
  <si>
    <t>Vytrhání obrub s vybouráním lože, s přemístěním hmot na skládku na vzdálenost do 3 m nebo s naložením na dopravní prostředek záhonových</t>
  </si>
  <si>
    <t>-63850396</t>
  </si>
  <si>
    <t>325*2</t>
  </si>
  <si>
    <t>290*2</t>
  </si>
  <si>
    <t>7</t>
  </si>
  <si>
    <t>121151123</t>
  </si>
  <si>
    <t>Sejmutí ornice strojně při souvislé ploše přes 500 m2, tl. vrstvy do 200 mm</t>
  </si>
  <si>
    <t>-757040080</t>
  </si>
  <si>
    <t>-4*29*2</t>
  </si>
  <si>
    <t>8</t>
  </si>
  <si>
    <t>122452206</t>
  </si>
  <si>
    <t>Odkopávky a prokopávky nezapažené pro silnice a dálnice v hornině třídy těžitelnosti II objem do 5000 m3 strojně</t>
  </si>
  <si>
    <t>m3</t>
  </si>
  <si>
    <t>2029055919</t>
  </si>
  <si>
    <t>Odkopávky a prokopávky nezapažené pro silnice a dálnice strojně v hornině třídy těžitelnosti II přes 1 000 do 5 000 m3</t>
  </si>
  <si>
    <t>"výměna aktivní zóny</t>
  </si>
  <si>
    <t>6276,148*0,3</t>
  </si>
  <si>
    <t>9</t>
  </si>
  <si>
    <t>181152302</t>
  </si>
  <si>
    <t>Úprava pláně pro silnice a dálnice v zářezech se zhutněním</t>
  </si>
  <si>
    <t>1873818272</t>
  </si>
  <si>
    <t>Úprava pláně na stavbách silnic a dálnic strojně v zářezech mimo skalních se zhutněním</t>
  </si>
  <si>
    <t>6276,148</t>
  </si>
  <si>
    <t>10</t>
  </si>
  <si>
    <t>181451131</t>
  </si>
  <si>
    <t>Založení trávníku na půdě předem připravené plochy přes 1000 m2 výsevem včetně utažení parkového v rovině nebo na svahu do 1:5</t>
  </si>
  <si>
    <t>-1588649280</t>
  </si>
  <si>
    <t>11</t>
  </si>
  <si>
    <t>M</t>
  </si>
  <si>
    <t>00572410</t>
  </si>
  <si>
    <t>osivo směs travní parková</t>
  </si>
  <si>
    <t>kg</t>
  </si>
  <si>
    <t>-2118965069</t>
  </si>
  <si>
    <t>707,075*0,15 "Přepočtené koeficientem množství</t>
  </si>
  <si>
    <t>12</t>
  </si>
  <si>
    <t>181151321</t>
  </si>
  <si>
    <t>Plošná úprava terénu v zemině tř. 1 až 4 s urovnáním povrchu bez doplnění ornice souvislé plochy přes 500 m2 při nerovnostech terénu přes 100 do 150 mm v rovině nebo na svahu do 1:5</t>
  </si>
  <si>
    <t>27812970</t>
  </si>
  <si>
    <t>707,075</t>
  </si>
  <si>
    <t>13</t>
  </si>
  <si>
    <t>181351003</t>
  </si>
  <si>
    <t>Rozprostření a urovnání ornice v rovině nebo ve svahu sklonu do 1:5 strojně při souvislé ploše do 100 m2, tl. vrstvy do 200 mm</t>
  </si>
  <si>
    <t>-1237340482</t>
  </si>
  <si>
    <t>(90-4*2+165-4-4-4,5-4-4-6)*2,25</t>
  </si>
  <si>
    <t>(22+6+16+15)*1,55</t>
  </si>
  <si>
    <t>15*2,5</t>
  </si>
  <si>
    <t>13*2</t>
  </si>
  <si>
    <t>10*2*2</t>
  </si>
  <si>
    <t>1,5*2*2</t>
  </si>
  <si>
    <t>5*2</t>
  </si>
  <si>
    <t>Zakládání</t>
  </si>
  <si>
    <t>14</t>
  </si>
  <si>
    <t>213141112</t>
  </si>
  <si>
    <t>Zřízení vrstvy z geotextilie v rovině nebo ve sklonu do 1:5 š do 6 m</t>
  </si>
  <si>
    <t>1889925553</t>
  </si>
  <si>
    <t>Zřízení vrstvy z geotextilie filtrační, separační, odvodňovací, ochranné, výztužné nebo protierozní v rovině nebo ve sklonu do 1:5, šířky přes 3 do 6 m</t>
  </si>
  <si>
    <t>69311081</t>
  </si>
  <si>
    <t>geotextilie netkaná separační, ochranná, filtrační, drenážní PES 300g/m2</t>
  </si>
  <si>
    <t>2104172292</t>
  </si>
  <si>
    <t>6276,148*1,1 'Přepočtené koeficientem množství</t>
  </si>
  <si>
    <t>Komunikace pozemní</t>
  </si>
  <si>
    <t>16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</si>
  <si>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</si>
  <si>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</si>
  <si>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-781233382</t>
  </si>
  <si>
    <t>(90*2,15+165*1,6)</t>
  </si>
  <si>
    <t>290*2,15</t>
  </si>
  <si>
    <t>(4,85*3+3*2+6+2)*2,6</t>
  </si>
  <si>
    <t>12*2,15</t>
  </si>
  <si>
    <t>9*1,55</t>
  </si>
  <si>
    <t>Mezisoučet</t>
  </si>
  <si>
    <t>216,3</t>
  </si>
  <si>
    <t>1307,168</t>
  </si>
  <si>
    <t>17</t>
  </si>
  <si>
    <t>58333651</t>
  </si>
  <si>
    <t>kamenivo těžené hrubé frakce 8/16</t>
  </si>
  <si>
    <t>t</t>
  </si>
  <si>
    <t>538251124</t>
  </si>
  <si>
    <t>2718,448*0,15*2,2</t>
  </si>
  <si>
    <t>18</t>
  </si>
  <si>
    <t>564681111</t>
  </si>
  <si>
    <t>Podklad z kameniva hrubého drceného vel. 63-125 mm tl 300 mm</t>
  </si>
  <si>
    <t>194817989</t>
  </si>
  <si>
    <t>Podklad z kameniva hrubého drceného vel. 63-125 mm, s rozprostřením a zhutněním, po zhutnění tl. 300 mm</t>
  </si>
  <si>
    <t>19</t>
  </si>
  <si>
    <t>564851111</t>
  </si>
  <si>
    <t>Podklad ze štěrkodrti ŠD s rozprostřením a zhutněním, po zhutnění tl. 150 mm</t>
  </si>
  <si>
    <t>-209585952</t>
  </si>
  <si>
    <t>3557,7*2</t>
  </si>
  <si>
    <t>20</t>
  </si>
  <si>
    <t>565155111</t>
  </si>
  <si>
    <t>Asfaltový beton vrstva podkladní ACP 16 (obalované kamenivo střednězrnné - OKS) s rozprostřením a zhutněním v pruhu šířky přes 1,5 do 3 m, po zhutnění tl. 70 mm</t>
  </si>
  <si>
    <t>-736998617</t>
  </si>
  <si>
    <t>325*5,5</t>
  </si>
  <si>
    <t>5,7*6</t>
  </si>
  <si>
    <t>290*5,5</t>
  </si>
  <si>
    <t>3*15</t>
  </si>
  <si>
    <t>10*3</t>
  </si>
  <si>
    <t>1,5*11*4</t>
  </si>
  <si>
    <t>567921112</t>
  </si>
  <si>
    <t>Podklad z mezerovitého betonu MCB tl. 150 mm</t>
  </si>
  <si>
    <t>452054086</t>
  </si>
  <si>
    <t>22</t>
  </si>
  <si>
    <t>573111111</t>
  </si>
  <si>
    <t>Postřik infiltrační PI z asfaltu silničního s posypem kamenivem, v množství 0,60 kg/m2</t>
  </si>
  <si>
    <t>-453812377</t>
  </si>
  <si>
    <t>23</t>
  </si>
  <si>
    <t>573211107</t>
  </si>
  <si>
    <t>Postřik spojovací PS bez posypu kamenivem z asfaltu silničního, v množství 0,30 kg/m2</t>
  </si>
  <si>
    <t>1202549992</t>
  </si>
  <si>
    <t>24</t>
  </si>
  <si>
    <t>577134111</t>
  </si>
  <si>
    <t>Asfaltový beton vrstva obrusná ACO 11 (ABS) s rozprostřením a se zhutněním z nemodifikovaného asfaltu v pruhu šířky do 3 m tř. I, po zhutnění tl. 40 mm</t>
  </si>
  <si>
    <t>-1990992687</t>
  </si>
  <si>
    <t>25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</si>
  <si>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</si>
  <si>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</si>
  <si>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2055032303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</si>
  <si>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</si>
  <si>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26</t>
  </si>
  <si>
    <t>59245015</t>
  </si>
  <si>
    <t>dlažba zámková tvaru I 200x165x60mm přírodní</t>
  </si>
  <si>
    <t>-524864798</t>
  </si>
  <si>
    <t>1194,98-27,08</t>
  </si>
  <si>
    <t>(54+83+64,5+58,4+93,2+17+8+8+6+8+2+1,7+1,7+2-17-12-6-12)*0,6</t>
  </si>
  <si>
    <t>27</t>
  </si>
  <si>
    <t>59245221</t>
  </si>
  <si>
    <t>dlažba zámková tvaru I základní pro nevidomé 196x161x60mm přírodní</t>
  </si>
  <si>
    <t>-2060806664</t>
  </si>
  <si>
    <t>(12)*0,4</t>
  </si>
  <si>
    <t>(3*2+4+2,5+2,5+2,5)*1,2</t>
  </si>
  <si>
    <t>(1,6)*0,8</t>
  </si>
  <si>
    <t>28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</si>
  <si>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</si>
  <si>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</si>
  <si>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-853583039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</si>
  <si>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</si>
  <si>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29</t>
  </si>
  <si>
    <t>59245010</t>
  </si>
  <si>
    <t>dlažba zámková tvaru I 200x165x80mm barevná</t>
  </si>
  <si>
    <t>281900349</t>
  </si>
  <si>
    <t>(4+3+4+4+1+4+4+1,5+4+4,05+4)*2,6</t>
  </si>
  <si>
    <t>(4+4,4+4+4+4+4+4,05+4)*1,85</t>
  </si>
  <si>
    <t>(5+5+5,5)*2</t>
  </si>
  <si>
    <t>9*2,05</t>
  </si>
  <si>
    <t>(4,7+4+4+4,9+6,45+4)*2,7</t>
  </si>
  <si>
    <t>(4+7,45+12)*3,6</t>
  </si>
  <si>
    <t>(4+4+4+4+6+4,7+4,8+7,5)*3,8</t>
  </si>
  <si>
    <t>5,5*2*2</t>
  </si>
  <si>
    <t>15*1,5</t>
  </si>
  <si>
    <t>-40,74</t>
  </si>
  <si>
    <t>(54+83+64,5+58,4+93,2+17)*2</t>
  </si>
  <si>
    <t>2*2</t>
  </si>
  <si>
    <t>1,5*2</t>
  </si>
  <si>
    <t>30</t>
  </si>
  <si>
    <t>59245224</t>
  </si>
  <si>
    <t>dlažba zámková tvaru I základní pro nevidomé 196x161x80mm barevná</t>
  </si>
  <si>
    <t>146602045</t>
  </si>
  <si>
    <t>(4+4,05+4+4+4+4+4,4+4+4+4+4+4+7,45+12)*0,6</t>
  </si>
  <si>
    <t>Ostatní konstrukce a práce, bourání</t>
  </si>
  <si>
    <t>31</t>
  </si>
  <si>
    <t>913121111</t>
  </si>
  <si>
    <t>Montáž a demontáž dočasných dopravních značek kompletních značek vč. podstavce a sloupku základních</t>
  </si>
  <si>
    <t>1274405353</t>
  </si>
  <si>
    <t>32</t>
  </si>
  <si>
    <t>913121211</t>
  </si>
  <si>
    <t>Montáž a demontáž dočasných dopravních značek Příplatek za první a každý další den použití dočasných dopravních značek k ceně 12-1111</t>
  </si>
  <si>
    <t>1874630452</t>
  </si>
  <si>
    <t>26*60</t>
  </si>
  <si>
    <t>33</t>
  </si>
  <si>
    <t>913211113</t>
  </si>
  <si>
    <t>Montáž a demontáž dočasných dopravních zábran reflexních, šířky 3 m</t>
  </si>
  <si>
    <t>1809366342</t>
  </si>
  <si>
    <t>34</t>
  </si>
  <si>
    <t>913211213</t>
  </si>
  <si>
    <t>Montáž a demontáž dočasných dopravních zábran Příplatek za první a každý další den použití dočasných dopravních zábran k ceně 21-1113</t>
  </si>
  <si>
    <t>-2104879140</t>
  </si>
  <si>
    <t>20*60</t>
  </si>
  <si>
    <t>35</t>
  </si>
  <si>
    <t>914111111</t>
  </si>
  <si>
    <t>Montáž svislé dopravní značky základní velikosti do 1 m2 objímkami na sloupky nebo konzoly</t>
  </si>
  <si>
    <t>2128721178</t>
  </si>
  <si>
    <t>36</t>
  </si>
  <si>
    <t>40445622</t>
  </si>
  <si>
    <t>informativní značky provozní IP1-IP3, IP4b-IP7, IP10a, b 750x750mm</t>
  </si>
  <si>
    <t>1606639209</t>
  </si>
  <si>
    <t>37</t>
  </si>
  <si>
    <t>40445625</t>
  </si>
  <si>
    <t>informativní značky provozní IP8, IP9, IP11-IP13 500x700mm</t>
  </si>
  <si>
    <t>-329351763</t>
  </si>
  <si>
    <t>38</t>
  </si>
  <si>
    <t>40445609</t>
  </si>
  <si>
    <t>značky upravující přednost P1, P4 900mm</t>
  </si>
  <si>
    <t>975705913</t>
  </si>
  <si>
    <t>39</t>
  </si>
  <si>
    <t>40445690</t>
  </si>
  <si>
    <t>informativní značky provozní IZ8a</t>
  </si>
  <si>
    <t>-1195231735</t>
  </si>
  <si>
    <t>40</t>
  </si>
  <si>
    <t>40445650</t>
  </si>
  <si>
    <t>dodatkové tabulky E7, E12, E13 500x300mm</t>
  </si>
  <si>
    <t>-1408922867</t>
  </si>
  <si>
    <t>41</t>
  </si>
  <si>
    <t>40445649</t>
  </si>
  <si>
    <t>dodatkové tabulky E3-E5, E8, E14-E16 500x150mm</t>
  </si>
  <si>
    <t>343125766</t>
  </si>
  <si>
    <t>42</t>
  </si>
  <si>
    <t>914511111</t>
  </si>
  <si>
    <t>Montáž sloupku dopravních značek délky do 3,5 m do betonového základu</t>
  </si>
  <si>
    <t>378609249</t>
  </si>
  <si>
    <t>43</t>
  </si>
  <si>
    <t>40445235</t>
  </si>
  <si>
    <t>sloupek pro dopravní značku Al D 60mm v 3,5m</t>
  </si>
  <si>
    <t>2041679567</t>
  </si>
  <si>
    <t>44</t>
  </si>
  <si>
    <t>915111111</t>
  </si>
  <si>
    <t>Vodorovné dopravní značení dělící čáry souvislé š 125 mm základní bílá barva</t>
  </si>
  <si>
    <t>1762366412</t>
  </si>
  <si>
    <t>Vodorovné dopravní značení stříkané barvou dělící čára šířky 125 mm souvislá bílá základní</t>
  </si>
  <si>
    <t>649*2</t>
  </si>
  <si>
    <t>45</t>
  </si>
  <si>
    <t>915111121</t>
  </si>
  <si>
    <t>Vodorovné dopravní značení dělící čáry přerušované š 125 mm základní bílá barva</t>
  </si>
  <si>
    <t>-1992712477</t>
  </si>
  <si>
    <t>Vodorovné dopravní značení stříkané barvou dělící čára šířky 125 mm přerušovaná bílá základní</t>
  </si>
  <si>
    <t>649</t>
  </si>
  <si>
    <t>46</t>
  </si>
  <si>
    <t>915131111</t>
  </si>
  <si>
    <t>Vodorovné dopravní značení přechody pro chodce, šipky, symboly základní bílá barva</t>
  </si>
  <si>
    <t>-210785745</t>
  </si>
  <si>
    <t>Vodorovné dopravní značení stříkané barvou přechody pro chodce, šipky, symboly bílé základní</t>
  </si>
  <si>
    <t>4*6*4</t>
  </si>
  <si>
    <t>47</t>
  </si>
  <si>
    <t>915222111</t>
  </si>
  <si>
    <t>Přechodné vodorovné dopravní značení samolepicí retroreflexní fólií s trvanlivostí do 2 měsíců</t>
  </si>
  <si>
    <t>-468024170</t>
  </si>
  <si>
    <t>48</t>
  </si>
  <si>
    <t>915222911</t>
  </si>
  <si>
    <t>Odstranění přechodného vodorovného značení retroreflexní fólií</t>
  </si>
  <si>
    <t>-1183031387</t>
  </si>
  <si>
    <t>Přechodné vodorovné dopravní značení odstranění retroreflexní fólie</t>
  </si>
  <si>
    <t>49</t>
  </si>
  <si>
    <t>915311111</t>
  </si>
  <si>
    <t>Předformátované vodorovné dopravní značení dopravní značky do 1 m2</t>
  </si>
  <si>
    <t>1769936781</t>
  </si>
  <si>
    <t>Vodorovné značení předformovaným termoplastem dopravní značky barevné velikosti do 1 m2</t>
  </si>
  <si>
    <t>50</t>
  </si>
  <si>
    <t>915311112</t>
  </si>
  <si>
    <t>Předformátované vodorovné dopravní značení dopravní značky do 2 m2</t>
  </si>
  <si>
    <t>-88249050</t>
  </si>
  <si>
    <t>Vodorovné značení předformovaným termoplastem dopravní značky barevné velikosti do 2 m2</t>
  </si>
  <si>
    <t>51</t>
  </si>
  <si>
    <t>916131112</t>
  </si>
  <si>
    <t>Osazení silničního obrubníku betonového se zřízením lože, s vyplněním a zatřením spár cementovou maltou ležatého bez boční opěry, do lože z betonu prostého</t>
  </si>
  <si>
    <t>-1683259881</t>
  </si>
  <si>
    <t>52</t>
  </si>
  <si>
    <t>59217031</t>
  </si>
  <si>
    <t>obrubník betonový silniční 1000x150x250mm</t>
  </si>
  <si>
    <t>18171039</t>
  </si>
  <si>
    <t>325</t>
  </si>
  <si>
    <t>5,7</t>
  </si>
  <si>
    <t>290</t>
  </si>
  <si>
    <t>1,5*4</t>
  </si>
  <si>
    <t>53</t>
  </si>
  <si>
    <t>59217030</t>
  </si>
  <si>
    <t>obrubník betonový silniční přechodový 1000x150x150-250mm</t>
  </si>
  <si>
    <t>-1886096021</t>
  </si>
  <si>
    <t>(54+83+64,5+58,4+93,2+17)</t>
  </si>
  <si>
    <t>54</t>
  </si>
  <si>
    <t>916331112</t>
  </si>
  <si>
    <t>Osazení zahradního obrubníku betonového s ložem tl. od 50 do 100 mm z betonu prostého tř. C 12/15 s boční opěrou z betonu prostého tř. C 12/15</t>
  </si>
  <si>
    <t>-56022313</t>
  </si>
  <si>
    <t>(90+165)</t>
  </si>
  <si>
    <t>(4,85*3+3*2+6+2)</t>
  </si>
  <si>
    <t>(54+83+64,5+58,4+93,2+17+8+8+6+8+2+1,7+1,7+2-17-12-6-12)</t>
  </si>
  <si>
    <t>55</t>
  </si>
  <si>
    <t>59217001</t>
  </si>
  <si>
    <t>obrubník betonový zahradní 1000x50x250mm</t>
  </si>
  <si>
    <t>-1355587934</t>
  </si>
  <si>
    <t>56</t>
  </si>
  <si>
    <t>919731122</t>
  </si>
  <si>
    <t>Zarovnání styčné plochy podkladu nebo krytu podél vybourané části komunikace nebo zpevněné plochy živičné tl. přes 50 do 100 mm</t>
  </si>
  <si>
    <t>1526791675</t>
  </si>
  <si>
    <t>5,5+15+7+10+10+2+2+10+2,5+2,5</t>
  </si>
  <si>
    <t>57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</si>
  <si>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</si>
  <si>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</si>
  <si>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-2095153102</t>
  </si>
  <si>
    <t>58</t>
  </si>
  <si>
    <t>919735112</t>
  </si>
  <si>
    <t>Řezání stávajícího živičného krytu nebo podkladu hloubky přes 50 do 100 mm</t>
  </si>
  <si>
    <t>438227789</t>
  </si>
  <si>
    <t>997</t>
  </si>
  <si>
    <t>Přesun sutě</t>
  </si>
  <si>
    <t>59</t>
  </si>
  <si>
    <t>99700R1</t>
  </si>
  <si>
    <t>Odvoz suti a vybouraných hmot na skládku, (vč. poplatku za uložení) dle platné legislativy - živice</t>
  </si>
  <si>
    <t>R-položka</t>
  </si>
  <si>
    <t>88209544</t>
  </si>
  <si>
    <t>1532,217</t>
  </si>
  <si>
    <t>60</t>
  </si>
  <si>
    <t>99700R2</t>
  </si>
  <si>
    <t>Odvoz suti a vybouraných hmot na skládku, (vč. poplatku za uložení) dle platné legislativy - prostý beton</t>
  </si>
  <si>
    <t>599362469</t>
  </si>
  <si>
    <t>49,2+185,513</t>
  </si>
  <si>
    <t>62</t>
  </si>
  <si>
    <t>99700R4</t>
  </si>
  <si>
    <t>Odvoz suti a vybouraných hmot na skládku, (vč. poplatku za uložení) dle platné legislativy - výkopek z výměny aktivní zóny</t>
  </si>
  <si>
    <t>453001005</t>
  </si>
  <si>
    <t>2992,612</t>
  </si>
  <si>
    <t>63</t>
  </si>
  <si>
    <t>99700R5</t>
  </si>
  <si>
    <t>Odvoz suti a vybouraných hmot na skládku, (vč. poplatku za uložení) dle platné legislativy - pařezy, dřevní hmota</t>
  </si>
  <si>
    <t>kpl</t>
  </si>
  <si>
    <t>-444178848</t>
  </si>
  <si>
    <t>66</t>
  </si>
  <si>
    <t>99700R6</t>
  </si>
  <si>
    <t>Odvoz přebytečné ornice na deponii, určenou zadavatelem</t>
  </si>
  <si>
    <t>679934490</t>
  </si>
  <si>
    <t>290,925*0,15</t>
  </si>
  <si>
    <t>64</t>
  </si>
  <si>
    <t>997221111</t>
  </si>
  <si>
    <t>Vodorovná doprava suti nošením s naložením a se složením ze sypkých materiálů, na vzdálenost do 50 m</t>
  </si>
  <si>
    <t>231822727</t>
  </si>
  <si>
    <t>234,713</t>
  </si>
  <si>
    <t>998</t>
  </si>
  <si>
    <t>Přesun hmot</t>
  </si>
  <si>
    <t>65</t>
  </si>
  <si>
    <t>998225111</t>
  </si>
  <si>
    <t>Přesun hmot pro komunikace s krytem z kameniva, monolitickým betonovým nebo živičným dopravní vzdálenost do 200 m jakékoliv délky objektu</t>
  </si>
  <si>
    <t>46727321</t>
  </si>
  <si>
    <t>SO 301 - Vodovod a vodovodní přípojka</t>
  </si>
  <si>
    <t>1 - Zemní práce</t>
  </si>
  <si>
    <t>4 - Vodorovné konstrukce</t>
  </si>
  <si>
    <t>8 - Trubní vedení</t>
  </si>
  <si>
    <t>97 - Prorážení otvorů</t>
  </si>
  <si>
    <t>99 - Staveništní přesun hmot</t>
  </si>
  <si>
    <t>VN - Vedlejší náklady</t>
  </si>
  <si>
    <t>115100001RAA</t>
  </si>
  <si>
    <t>Čerpání vody na výšku 10 m, do 500 l, včetně pohotovosti čerpací soupravy</t>
  </si>
  <si>
    <t>h</t>
  </si>
  <si>
    <t>-715411645</t>
  </si>
  <si>
    <t>120001101R00</t>
  </si>
  <si>
    <t>Příplatek za ztížení vykopávky v blízkosti vedení</t>
  </si>
  <si>
    <t>-1875036444</t>
  </si>
  <si>
    <t>809,44*0,48</t>
  </si>
  <si>
    <t>132301212R00</t>
  </si>
  <si>
    <t>Hloubení rýh š.do 200 cm hor.4 do 1000 m3, STROJNĚ</t>
  </si>
  <si>
    <t>1884001971</t>
  </si>
  <si>
    <t>132301219R00</t>
  </si>
  <si>
    <t>Příplatek za lepivost - hloubení rýh 200cm v hor.4</t>
  </si>
  <si>
    <t>-361054190</t>
  </si>
  <si>
    <t>151101101R00</t>
  </si>
  <si>
    <t>Pažení a rozepření stěn rýh - příložné - hl.do 2 m</t>
  </si>
  <si>
    <t>-1834655052</t>
  </si>
  <si>
    <t>151101102R00</t>
  </si>
  <si>
    <t>Pažení a rozepření stěn rýh - příložné - hl.do 4 m</t>
  </si>
  <si>
    <t>-723274040</t>
  </si>
  <si>
    <t>151101111R00</t>
  </si>
  <si>
    <t>Odstranění pažení stěn rýh - příložné - hl. do 2 m</t>
  </si>
  <si>
    <t>2085160796</t>
  </si>
  <si>
    <t>151101112R00</t>
  </si>
  <si>
    <t>Odstranění pažení stěn rýh - příložné - hl. do 4 m</t>
  </si>
  <si>
    <t>1802826046</t>
  </si>
  <si>
    <t>161101101R00</t>
  </si>
  <si>
    <t>Svislé přemístění výkopku z hor.1-4 do 2,5 m</t>
  </si>
  <si>
    <t>1798901053</t>
  </si>
  <si>
    <t>162301101R00</t>
  </si>
  <si>
    <t>Vodorovné přemístění výkopku z hor.1-4 do 500 m</t>
  </si>
  <si>
    <t>329606637</t>
  </si>
  <si>
    <t>167101102R00</t>
  </si>
  <si>
    <t>Nakládání výkopku z hor.1-4 v množství nad 100 m3</t>
  </si>
  <si>
    <t>141508531</t>
  </si>
  <si>
    <t>809,44-491,82</t>
  </si>
  <si>
    <t>171201201R00</t>
  </si>
  <si>
    <t>Uložení sypaniny na skl.-sypanina na výšku přes 2m</t>
  </si>
  <si>
    <t>-1204505584</t>
  </si>
  <si>
    <t>174101101R00</t>
  </si>
  <si>
    <t>Zásyp jam, rýh, šachet se zhutněním</t>
  </si>
  <si>
    <t>-102345556</t>
  </si>
  <si>
    <t>809,44-225,02-92,6</t>
  </si>
  <si>
    <t>175101101RT2</t>
  </si>
  <si>
    <t>Obsyp potrubí bez prohození sypaniny, s dodáním písku/štěrkopísku</t>
  </si>
  <si>
    <t>-1717584428</t>
  </si>
  <si>
    <t>R 001</t>
  </si>
  <si>
    <t>Demontáž stávajícího vodovodního potrubí včetně, likvidace</t>
  </si>
  <si>
    <t>1036104738</t>
  </si>
  <si>
    <t>Vodorovné konstrukce</t>
  </si>
  <si>
    <t>451572111R00</t>
  </si>
  <si>
    <t>Lože pod potrubí z kameniva těženého 0 - 4 mm</t>
  </si>
  <si>
    <t>281352330</t>
  </si>
  <si>
    <t>Trubní vedení</t>
  </si>
  <si>
    <t>286136743R</t>
  </si>
  <si>
    <t>Trubka voda SDR11 32x3,0mm L=100m, PE100 RC</t>
  </si>
  <si>
    <t>-1661733911</t>
  </si>
  <si>
    <t>139,02*1,03</t>
  </si>
  <si>
    <t>286136761R</t>
  </si>
  <si>
    <t>Trubka voda SDR11 110x10,0mm L=100m, PE100 RC</t>
  </si>
  <si>
    <t>64757841</t>
  </si>
  <si>
    <t>685,14*1,03</t>
  </si>
  <si>
    <t>28653766R</t>
  </si>
  <si>
    <t>Nákružek lemový PE 100 d 110 mm +GF+</t>
  </si>
  <si>
    <t>-1444510591</t>
  </si>
  <si>
    <t>42228252R</t>
  </si>
  <si>
    <t>Šoupátko pro dom.příp. - voda</t>
  </si>
  <si>
    <t>-873921874</t>
  </si>
  <si>
    <t>42228310R</t>
  </si>
  <si>
    <t>Šoupátko DN 80 přírubové, voda</t>
  </si>
  <si>
    <t>-1607522562</t>
  </si>
  <si>
    <t>42273370R</t>
  </si>
  <si>
    <t>Pas navrtávací DN 100</t>
  </si>
  <si>
    <t>244264705</t>
  </si>
  <si>
    <t>422736068R</t>
  </si>
  <si>
    <t>Hydrant podz.dvojité jištění,krytí 1,5m</t>
  </si>
  <si>
    <t>-2114076573</t>
  </si>
  <si>
    <t>42273622R</t>
  </si>
  <si>
    <t>Hydrant nadzemní,krytí 1,5m, DN 80</t>
  </si>
  <si>
    <t>514975214</t>
  </si>
  <si>
    <t>42291022R</t>
  </si>
  <si>
    <t>Souprava zemní teleskopická 9500 DN 80</t>
  </si>
  <si>
    <t>410488457</t>
  </si>
  <si>
    <t>42291353R</t>
  </si>
  <si>
    <t>Poklop litinový ČSN 504 - šoupátkový</t>
  </si>
  <si>
    <t>234692731</t>
  </si>
  <si>
    <t>42291452R</t>
  </si>
  <si>
    <t>Poklop litinový - hydrantový DN 80</t>
  </si>
  <si>
    <t>-1992932063</t>
  </si>
  <si>
    <t>42293140R</t>
  </si>
  <si>
    <t>Souprava zemní - voda, L=1,3-1,8 m</t>
  </si>
  <si>
    <t>-376352691</t>
  </si>
  <si>
    <t>55260001.AR</t>
  </si>
  <si>
    <t>Kříž přírubový TT DN 80/80 EWS</t>
  </si>
  <si>
    <t>51570910</t>
  </si>
  <si>
    <t>552700707R</t>
  </si>
  <si>
    <t>Odbočka přírub. T - DN 100x80 PN 10-16</t>
  </si>
  <si>
    <t>-1021605417</t>
  </si>
  <si>
    <t>552701210R</t>
  </si>
  <si>
    <t>Koleno patní 90° (N)- TT DN 80</t>
  </si>
  <si>
    <t>2115774769</t>
  </si>
  <si>
    <t>552702000R</t>
  </si>
  <si>
    <t>TP  DN 80 PN 10-40, L=0,25 m</t>
  </si>
  <si>
    <t>323615093</t>
  </si>
  <si>
    <t>TP DN 80 PN 10-40, L=0,25 m</t>
  </si>
  <si>
    <t>857601101R00</t>
  </si>
  <si>
    <t>Montáž tvarovek jednoosých, tvárná litina DN 80</t>
  </si>
  <si>
    <t>-1956843495</t>
  </si>
  <si>
    <t>857601102R00</t>
  </si>
  <si>
    <t>Montáž tvarovek jednoosých, tvárná litina DN 100</t>
  </si>
  <si>
    <t>-549722280</t>
  </si>
  <si>
    <t>857701102R00</t>
  </si>
  <si>
    <t>Montáž tvarovek odbočných, tvárná litina DN 100</t>
  </si>
  <si>
    <t>-1455852006</t>
  </si>
  <si>
    <t>871161121R00</t>
  </si>
  <si>
    <t>Montáž trubek polyetylenových ve výkopu d 32 mm</t>
  </si>
  <si>
    <t>-399553934</t>
  </si>
  <si>
    <t>871251121R00</t>
  </si>
  <si>
    <t>Montáž trubek polyetylenových ve výkopu d 110 mm</t>
  </si>
  <si>
    <t>-628150599</t>
  </si>
  <si>
    <t>891247111R00</t>
  </si>
  <si>
    <t>Montáž hydrantů podzemních DN 80</t>
  </si>
  <si>
    <t>1851072788</t>
  </si>
  <si>
    <t>891247211R00</t>
  </si>
  <si>
    <t>Montáž hydrantů nadzemních DN 80</t>
  </si>
  <si>
    <t>325683796</t>
  </si>
  <si>
    <t>891269111R00</t>
  </si>
  <si>
    <t>Montáž navrtávacích pasů DN 100</t>
  </si>
  <si>
    <t>290635204</t>
  </si>
  <si>
    <t>892233111R00</t>
  </si>
  <si>
    <t>Desinfekce vodovodního potrubí do DN 70</t>
  </si>
  <si>
    <t>-2055523765</t>
  </si>
  <si>
    <t>892241111R00</t>
  </si>
  <si>
    <t>Tlaková zkouška vodovodního potrubí do DN 80</t>
  </si>
  <si>
    <t>-1807415310</t>
  </si>
  <si>
    <t>892271111R00</t>
  </si>
  <si>
    <t>Tlaková zkouška vodovodního potrubí do DN 125</t>
  </si>
  <si>
    <t>-570714312</t>
  </si>
  <si>
    <t>892273111R00</t>
  </si>
  <si>
    <t>Desinfekce vodovodního potrubí do DN 125</t>
  </si>
  <si>
    <t>741982096</t>
  </si>
  <si>
    <t>899401112R00</t>
  </si>
  <si>
    <t>Osazení poklopů litinových šoupátkových</t>
  </si>
  <si>
    <t>721727586</t>
  </si>
  <si>
    <t>899401113R00</t>
  </si>
  <si>
    <t>Osazení poklopů litinových hydrantových</t>
  </si>
  <si>
    <t>895163796</t>
  </si>
  <si>
    <t>899711122R00</t>
  </si>
  <si>
    <t>Fólie výstražná z PVC, šířka 30 cm</t>
  </si>
  <si>
    <t>893181597</t>
  </si>
  <si>
    <t>899731114R00</t>
  </si>
  <si>
    <t>Vodič signalizační CYY 6 mm2</t>
  </si>
  <si>
    <t>-1036662666</t>
  </si>
  <si>
    <t>97</t>
  </si>
  <si>
    <t>Prorážení otvorů</t>
  </si>
  <si>
    <t>979083513R00</t>
  </si>
  <si>
    <t>Odvoz suti, vybouraných hmot a výkopku na skládku (včetně, poplatku za uložení) dle platné legislativy</t>
  </si>
  <si>
    <t>1281587915</t>
  </si>
  <si>
    <t>99</t>
  </si>
  <si>
    <t>Staveništní přesun hmot</t>
  </si>
  <si>
    <t>998276101R00</t>
  </si>
  <si>
    <t>Přesun hmot, trubní vedení plastová, otevř. výkop</t>
  </si>
  <si>
    <t>-318287019</t>
  </si>
  <si>
    <t>VN</t>
  </si>
  <si>
    <t>Vedlejší náklady</t>
  </si>
  <si>
    <t>005111020R</t>
  </si>
  <si>
    <t>Vytyčení stavby</t>
  </si>
  <si>
    <t>Soubor</t>
  </si>
  <si>
    <t>1493180334</t>
  </si>
  <si>
    <t>005241020R</t>
  </si>
  <si>
    <t>Geodetické zaměření skutečného provedení</t>
  </si>
  <si>
    <t>-573177229</t>
  </si>
  <si>
    <t>SO 302 - Splašková kanalizace a přípojky</t>
  </si>
  <si>
    <t>2 - Základy,zvláštní zakládání</t>
  </si>
  <si>
    <t>96 - Bourání konstrukcí</t>
  </si>
  <si>
    <t>115100001RA0</t>
  </si>
  <si>
    <t>Čerpání vody na výšku 10 m, do 500 l</t>
  </si>
  <si>
    <t>849895996</t>
  </si>
  <si>
    <t>413830384</t>
  </si>
  <si>
    <t>1933,64*0,15</t>
  </si>
  <si>
    <t>-562618821</t>
  </si>
  <si>
    <t>-282827671</t>
  </si>
  <si>
    <t>1024810624</t>
  </si>
  <si>
    <t>-1106890567</t>
  </si>
  <si>
    <t>-200735311</t>
  </si>
  <si>
    <t>1231596070</t>
  </si>
  <si>
    <t>-1591115331</t>
  </si>
  <si>
    <t>161101102R00</t>
  </si>
  <si>
    <t>Svislé přemístění výkopku z hor.1-4 do 4,0 m</t>
  </si>
  <si>
    <t>257336718</t>
  </si>
  <si>
    <t>162301101RT3</t>
  </si>
  <si>
    <t>Vodorovné přemístění výkopku z hor.1-4 do 500 m, nosnost 12 t</t>
  </si>
  <si>
    <t>57984701</t>
  </si>
  <si>
    <t>-656586265</t>
  </si>
  <si>
    <t>1933,64-1272,44</t>
  </si>
  <si>
    <t>402532798</t>
  </si>
  <si>
    <t>186324785</t>
  </si>
  <si>
    <t>1933,64-445,97-215,23</t>
  </si>
  <si>
    <t>451663101</t>
  </si>
  <si>
    <t>Základy,zvláštní zakládání</t>
  </si>
  <si>
    <t>212792112R00</t>
  </si>
  <si>
    <t>Montáž trativodů z flexibilních trubek, lože, obsyp do 0,15 m3/m</t>
  </si>
  <si>
    <t>963575141</t>
  </si>
  <si>
    <t>28611225.AR</t>
  </si>
  <si>
    <t>Trubka PVC drenážní flexibilní d 160 mm</t>
  </si>
  <si>
    <t>2093119526</t>
  </si>
  <si>
    <t>1206254943</t>
  </si>
  <si>
    <t>2861421011R</t>
  </si>
  <si>
    <t>Trubka kanalizační SN 12, 250x6000 mm</t>
  </si>
  <si>
    <t>-1114158705</t>
  </si>
  <si>
    <t>2861421019R</t>
  </si>
  <si>
    <t>Trubka kanalizační SN 12, 400x6000 mm</t>
  </si>
  <si>
    <t>-386543903</t>
  </si>
  <si>
    <t>2861421023R</t>
  </si>
  <si>
    <t>Trubka kanalizační SN 12, 500x6000 mm</t>
  </si>
  <si>
    <t>-1633168603</t>
  </si>
  <si>
    <t>2861421027R</t>
  </si>
  <si>
    <t>Trubka kanalizační SN 12, 600x6000 mm</t>
  </si>
  <si>
    <t>656359188</t>
  </si>
  <si>
    <t>286142531R</t>
  </si>
  <si>
    <t>Trubka kanalizač. SN 12, 150x6000 mm</t>
  </si>
  <si>
    <t>2081964246</t>
  </si>
  <si>
    <t>28656323R</t>
  </si>
  <si>
    <t>Odbočka kanalizační DN250/150/45°</t>
  </si>
  <si>
    <t>-50896342</t>
  </si>
  <si>
    <t>28656325R</t>
  </si>
  <si>
    <t>Odbočka kanalizační DN400/150/45°</t>
  </si>
  <si>
    <t>1963905610</t>
  </si>
  <si>
    <t>286572273R</t>
  </si>
  <si>
    <t>Odbočka sedlová PE-HD DN, 150 pro DN 250-800</t>
  </si>
  <si>
    <t>-459198531</t>
  </si>
  <si>
    <t>871313121R00</t>
  </si>
  <si>
    <t>Montáž trub z plastu, gumový kroužek, DN 150</t>
  </si>
  <si>
    <t>1894411182</t>
  </si>
  <si>
    <t>871373121R00</t>
  </si>
  <si>
    <t>Montáž trub z plastu, gumový kroužek, DN 250</t>
  </si>
  <si>
    <t>-1402544847</t>
  </si>
  <si>
    <t>871393121R00</t>
  </si>
  <si>
    <t>Montáž trub z plastu, gumový kroužek, DN 400</t>
  </si>
  <si>
    <t>-1178384268</t>
  </si>
  <si>
    <t>871413121R00</t>
  </si>
  <si>
    <t>Montáž trub z plastu, gumový kroužek, DN 500</t>
  </si>
  <si>
    <t>-1122465767</t>
  </si>
  <si>
    <t>871423121R00</t>
  </si>
  <si>
    <t>Montáž trub z plastu, gumový kroužek, DN 600</t>
  </si>
  <si>
    <t>683934143</t>
  </si>
  <si>
    <t>877363121R00</t>
  </si>
  <si>
    <t>Montáž tvarovek odboč. plast. gum. kroužek DN 250</t>
  </si>
  <si>
    <t>1810626295</t>
  </si>
  <si>
    <t>877393121R00</t>
  </si>
  <si>
    <t>Montáž tvarovek odboč. plast. gum. kroužek DN 400</t>
  </si>
  <si>
    <t>269947821</t>
  </si>
  <si>
    <t>877423121R00</t>
  </si>
  <si>
    <t>Montáž tvarovek odboč. plast. gum. kroužek DN 600</t>
  </si>
  <si>
    <t>1858414649</t>
  </si>
  <si>
    <t>892571111R00</t>
  </si>
  <si>
    <t>Zkouška těsnosti kanalizace DN do 200, vodou</t>
  </si>
  <si>
    <t>-439467702</t>
  </si>
  <si>
    <t>892573111R00</t>
  </si>
  <si>
    <t>Zabezpečení konců kanal. potrubí DN do 200, vodou</t>
  </si>
  <si>
    <t>úsek</t>
  </si>
  <si>
    <t>540077669</t>
  </si>
  <si>
    <t>892581111R00</t>
  </si>
  <si>
    <t>Zkouška těsnosti kanalizace DN do 300, vodou</t>
  </si>
  <si>
    <t>-1499848932</t>
  </si>
  <si>
    <t>892583111R00</t>
  </si>
  <si>
    <t>Zabezpečení konců kanal. potrubí DN do 300, vodou</t>
  </si>
  <si>
    <t>57186110</t>
  </si>
  <si>
    <t>892591111R00</t>
  </si>
  <si>
    <t>Zkouška těsnosti kanalizace DN do 400, vodou</t>
  </si>
  <si>
    <t>1206496210</t>
  </si>
  <si>
    <t>892593111R00</t>
  </si>
  <si>
    <t>Zabezpečení konců kanal. potrubí DN do 400, vodou</t>
  </si>
  <si>
    <t>637617205</t>
  </si>
  <si>
    <t>892661111R00</t>
  </si>
  <si>
    <t>Zkouška těsnosti kanalizace DN do 600, vodou</t>
  </si>
  <si>
    <t>1424271588</t>
  </si>
  <si>
    <t>892663111R00</t>
  </si>
  <si>
    <t>Zabezpečení konců kanal. potrubí DN do 600, vodou</t>
  </si>
  <si>
    <t>509248384</t>
  </si>
  <si>
    <t>892855116R00</t>
  </si>
  <si>
    <t>Kontrola kanalizace TV kamerou nad 500 m</t>
  </si>
  <si>
    <t>704432548</t>
  </si>
  <si>
    <t>894412311RAB</t>
  </si>
  <si>
    <t>Šachta, DN 1000 stěna 120 mm, dno přímé V max. 40, hloubka dna 2,26 m poklop litina 40 t</t>
  </si>
  <si>
    <t>575596653</t>
  </si>
  <si>
    <t>894412311RBB</t>
  </si>
  <si>
    <t>Šachta, DN 1000 stěna 120 mm, dno přímé V max. 40, hloubka dna 3,26 m poklop litina 40 t</t>
  </si>
  <si>
    <t>463073318</t>
  </si>
  <si>
    <t>894412312RAB</t>
  </si>
  <si>
    <t>Šachta, DN 1000 stěna 120 mm, dno přímé V max. 50, hloubka dna 2,46 m poklop litina 40 t</t>
  </si>
  <si>
    <t>-2147411598</t>
  </si>
  <si>
    <t>894412313RAB</t>
  </si>
  <si>
    <t>Šachta, DN 1000 stěna 120 mm, dno přímé V max. 60, hloubka dna 2,66 m, poklop litina 40 t</t>
  </si>
  <si>
    <t>-612187516</t>
  </si>
  <si>
    <t>865547311</t>
  </si>
  <si>
    <t>96</t>
  </si>
  <si>
    <t>Bourání konstrukcí</t>
  </si>
  <si>
    <t>969021131R00</t>
  </si>
  <si>
    <t>Vybourání kanalizačního potrubí DN</t>
  </si>
  <si>
    <t>-1814320366</t>
  </si>
  <si>
    <t>-1009446638</t>
  </si>
  <si>
    <t>-1475128184</t>
  </si>
  <si>
    <t>820376881</t>
  </si>
  <si>
    <t>-618495438</t>
  </si>
  <si>
    <t>SO 303 - Odvodnění komunikace</t>
  </si>
  <si>
    <t>5 - Komunikace</t>
  </si>
  <si>
    <t>-1465727045</t>
  </si>
  <si>
    <t>1886008223</t>
  </si>
  <si>
    <t>(862,31+288,11+21,37+5,61)*0,4</t>
  </si>
  <si>
    <t>-892037260</t>
  </si>
  <si>
    <t>862,31+288,11+21,37+5,61</t>
  </si>
  <si>
    <t>3105480</t>
  </si>
  <si>
    <t>693105810</t>
  </si>
  <si>
    <t>898,18+32,35</t>
  </si>
  <si>
    <t>142505011</t>
  </si>
  <si>
    <t>929,76+20,64</t>
  </si>
  <si>
    <t>1684967606</t>
  </si>
  <si>
    <t>-1551390047</t>
  </si>
  <si>
    <t>985463564</t>
  </si>
  <si>
    <t>862,31+21,37</t>
  </si>
  <si>
    <t>-1356025003</t>
  </si>
  <si>
    <t>288,11+5,61</t>
  </si>
  <si>
    <t>-1840094077</t>
  </si>
  <si>
    <t>853935435</t>
  </si>
  <si>
    <t>1177,4-789,74</t>
  </si>
  <si>
    <t>-761824977</t>
  </si>
  <si>
    <t>-121739210</t>
  </si>
  <si>
    <t>1177,4-262,93-124,73</t>
  </si>
  <si>
    <t>2101142629</t>
  </si>
  <si>
    <t>4,26+258,67</t>
  </si>
  <si>
    <t>751448675</t>
  </si>
  <si>
    <t>1362070381</t>
  </si>
  <si>
    <t>1867936297</t>
  </si>
  <si>
    <t>122,64+2,09</t>
  </si>
  <si>
    <t>Komunikace</t>
  </si>
  <si>
    <t>597121211RT3</t>
  </si>
  <si>
    <t>Liniový odvodňovací žlab dle PD,  D+M včetně podkladního betonu tl.100 mm a bet.lože tl.30mm</t>
  </si>
  <si>
    <t>1467961500</t>
  </si>
  <si>
    <t>Liniový odvodňovací žlab dle PD, D+M včetně podkladního betonu tl.100 mm a bet.lože tl.30mm</t>
  </si>
  <si>
    <t>181826669</t>
  </si>
  <si>
    <t>2861421015R</t>
  </si>
  <si>
    <t>Trubka kanalizační SN 12, 300x6000 mm</t>
  </si>
  <si>
    <t>-616958654</t>
  </si>
  <si>
    <t>-647744062</t>
  </si>
  <si>
    <t>286142561R</t>
  </si>
  <si>
    <t>Trubka kanalizač. SN 12, 200x6000 mm</t>
  </si>
  <si>
    <t>-1494219272</t>
  </si>
  <si>
    <t>-446344821</t>
  </si>
  <si>
    <t>28656324R</t>
  </si>
  <si>
    <t>Odbočka kanalizační DN300/150/45°</t>
  </si>
  <si>
    <t>-1291618903</t>
  </si>
  <si>
    <t>-167485342</t>
  </si>
  <si>
    <t>871353121R00</t>
  </si>
  <si>
    <t>Montáž trub z plastu, gumový kroužek, DN 200</t>
  </si>
  <si>
    <t>-1579725148</t>
  </si>
  <si>
    <t>Montáž trub z plastu, gumový kroužek, DN 300</t>
  </si>
  <si>
    <t>-1125524701</t>
  </si>
  <si>
    <t>871373121R00.1</t>
  </si>
  <si>
    <t>-1303760955</t>
  </si>
  <si>
    <t>1301336482</t>
  </si>
  <si>
    <t>877373121R00</t>
  </si>
  <si>
    <t>Montáž tvarovek odboč. plast. gum. kroužek DN 300</t>
  </si>
  <si>
    <t>477440332</t>
  </si>
  <si>
    <t>-1135970300</t>
  </si>
  <si>
    <t>220831879</t>
  </si>
  <si>
    <t>-1446337688</t>
  </si>
  <si>
    <t>172734209</t>
  </si>
  <si>
    <t>892855115R00</t>
  </si>
  <si>
    <t>Kontrola kanalizace TV kamerou do 500 m</t>
  </si>
  <si>
    <t>-2004138923</t>
  </si>
  <si>
    <t>-1993665368</t>
  </si>
  <si>
    <t>-2143547996</t>
  </si>
  <si>
    <t>1641621382</t>
  </si>
  <si>
    <t>894412312RBB</t>
  </si>
  <si>
    <t>Šachta, DN 1000 stěna 120 mm, dno přímé V max. 50, hloubka dna 3,46 m poklop litina 40 t</t>
  </si>
  <si>
    <t>1621538194</t>
  </si>
  <si>
    <t>1417895614</t>
  </si>
  <si>
    <t>894431391RA0</t>
  </si>
  <si>
    <t>Silniční vpusť se sifonem, D 425 mm</t>
  </si>
  <si>
    <t>-1945825221</t>
  </si>
  <si>
    <t>685585947</t>
  </si>
  <si>
    <t>-758032651</t>
  </si>
  <si>
    <t>Odvoz suti, vybouraných hmot a výkopku na skládku, (včetně poplatku za uložení) dle platné legislativ</t>
  </si>
  <si>
    <t>953273190</t>
  </si>
  <si>
    <t>-2076154787</t>
  </si>
  <si>
    <t>-1523741881</t>
  </si>
  <si>
    <t>-1835374835</t>
  </si>
  <si>
    <t>SO 401 - Veřejné osvětlení</t>
  </si>
  <si>
    <t>M - Práce a dodávky M</t>
  </si>
  <si>
    <t xml:space="preserve">    744 - Elektromontáže - rozvody vodičů měděných</t>
  </si>
  <si>
    <t>PSV - Práce a dodávky PSV</t>
  </si>
  <si>
    <t xml:space="preserve">    743 - Elektromontáže - hrubá montáž</t>
  </si>
  <si>
    <t xml:space="preserve">    746 - Elektromontáže - soubory pro vodiče</t>
  </si>
  <si>
    <t xml:space="preserve">    748 - Elektromontáže - osvětlovací zařízení a svítidla</t>
  </si>
  <si>
    <t xml:space="preserve">    46-M - Zemní práce při extr.mont.pracích</t>
  </si>
  <si>
    <t>VRN - Vedlejší rozpočtové náklady</t>
  </si>
  <si>
    <t>Práce a dodávky M</t>
  </si>
  <si>
    <t>744</t>
  </si>
  <si>
    <t>Elektromontáže - rozvody vodičů měděných</t>
  </si>
  <si>
    <t>210812011</t>
  </si>
  <si>
    <t>Montáž kabel Cu plný kulatý do 1 kV 3x1,5 až 6 mm2 uložený volně nebo v liště (CYKY)</t>
  </si>
  <si>
    <t>-115201472</t>
  </si>
  <si>
    <t>Montáž izolovaných kabelů měděných do 1 kV bez ukončení plných a kulatých (CYKY, CHKE-R,...) uložených volně nebo v liště počtu a průřezu žil 3x1,5 až 6 mm2</t>
  </si>
  <si>
    <t>kabel silový s Cu jádrem 1kV 3x1,5mm2</t>
  </si>
  <si>
    <t>22*7</t>
  </si>
  <si>
    <t>34111030</t>
  </si>
  <si>
    <t>-1186906633</t>
  </si>
  <si>
    <t>210812033</t>
  </si>
  <si>
    <t>Montáž kabel Cu plný kulatý do 1 kV 4x6 až 10 mm2 uložený volně nebo v liště (CYKY)</t>
  </si>
  <si>
    <t>-29826488</t>
  </si>
  <si>
    <t>Montáž izolovaných kabelů měděných do 1 kV bez ukončení plných a kulatých (CYKY, CHKE-R,...) uložených volně nebo v liště počtu a průřezu žil 4x6 až 10 mm2</t>
  </si>
  <si>
    <t>760*1,15</t>
  </si>
  <si>
    <t>34111076</t>
  </si>
  <si>
    <t>kabel silový s Cu jádrem 1kV 4x10mm2</t>
  </si>
  <si>
    <t>1107677277</t>
  </si>
  <si>
    <t>kabel silový s Cu jádrem 1 kV 4x10mm2</t>
  </si>
  <si>
    <t>210812035</t>
  </si>
  <si>
    <t>Montáž kabel Cu plný kulatý do 1 kV 4x16 mm2 uložený volně nebo v liště (CYKY)</t>
  </si>
  <si>
    <t>2081523827</t>
  </si>
  <si>
    <t>Montáž izolovaných kabelů měděných do 1 kV bez ukončení plných a kulatých (CYKY, CHKE-R,...) uložených volně nebo v liště počtu a průřezu žil 4x16 mm2</t>
  </si>
  <si>
    <t>kabel silový s Cu jádrem 1kV 4x16mm2</t>
  </si>
  <si>
    <t>230</t>
  </si>
  <si>
    <t>34111080</t>
  </si>
  <si>
    <t>193168979</t>
  </si>
  <si>
    <t>PSV</t>
  </si>
  <si>
    <t>Práce a dodávky PSV</t>
  </si>
  <si>
    <t>743</t>
  </si>
  <si>
    <t>Elektromontáže - hrubá montáž</t>
  </si>
  <si>
    <t>01.SM</t>
  </si>
  <si>
    <t>D+M Sloupové manžety</t>
  </si>
  <si>
    <t>1891111476</t>
  </si>
  <si>
    <t>743612121</t>
  </si>
  <si>
    <t>Montáž vodič uzemňovací drát nebo lano D do 10 mm v městské zástavbě</t>
  </si>
  <si>
    <t>1288029973</t>
  </si>
  <si>
    <t>Montáž uzemňovacího vedení s upevněním, propojením a připojením pomocí svorek v zemi s izolací spojů drátu nebo lana Ø do 10 mm v městské zástavbě</t>
  </si>
  <si>
    <t>Montáž uzemňovacího vedení s upevněním</t>
  </si>
  <si>
    <t>(760+(22*2))*1,1</t>
  </si>
  <si>
    <t>35441073</t>
  </si>
  <si>
    <t>drát D 10mm FeZn</t>
  </si>
  <si>
    <t>-2028900200</t>
  </si>
  <si>
    <t>drát průměr 10 mm FeZn</t>
  </si>
  <si>
    <t>(760+(22*2))*1,1*0,62</t>
  </si>
  <si>
    <t>743619220</t>
  </si>
  <si>
    <t>Montáž pospojování ochranné trubka s pláštěm vodiče oboustranně</t>
  </si>
  <si>
    <t>-2088782399</t>
  </si>
  <si>
    <t>Montáž uzemňovacího vedení s upevněním, propojením a připojením pomocí svorek doplňků ochranného pospojování ochranné trubky s pláštěm vodiče oboustranně</t>
  </si>
  <si>
    <t>354418950</t>
  </si>
  <si>
    <t>svorka připojovací k připojení kovových částí</t>
  </si>
  <si>
    <t>1547922927</t>
  </si>
  <si>
    <t>743622100</t>
  </si>
  <si>
    <t>Montáž svorka hromosvodná se 2 šrouby</t>
  </si>
  <si>
    <t>1207581669</t>
  </si>
  <si>
    <t>Montáž hromosvodného vedení svorek se 2 šrouby</t>
  </si>
  <si>
    <t>35441885</t>
  </si>
  <si>
    <t>svorka spojovací pro lano D 8-10mm</t>
  </si>
  <si>
    <t>-1404411822</t>
  </si>
  <si>
    <t>746</t>
  </si>
  <si>
    <t>Elektromontáže - soubory pro vodiče</t>
  </si>
  <si>
    <t>02R</t>
  </si>
  <si>
    <t>Napojení na stávající kabel VO</t>
  </si>
  <si>
    <t>537709903</t>
  </si>
  <si>
    <t>03R</t>
  </si>
  <si>
    <t>D+M Úprava stávajícího rozváděče VO</t>
  </si>
  <si>
    <t>140748364</t>
  </si>
  <si>
    <t>04R</t>
  </si>
  <si>
    <t>D+M Nové pojistkové skříně</t>
  </si>
  <si>
    <t>977228884</t>
  </si>
  <si>
    <t xml:space="preserve">D+M Nové pojistkové skříně </t>
  </si>
  <si>
    <t>748</t>
  </si>
  <si>
    <t>Elektromontáže - osvětlovací zařízení a svítidla</t>
  </si>
  <si>
    <t>210204002</t>
  </si>
  <si>
    <t>Montáž stožárů osvětlení parkových ocelových</t>
  </si>
  <si>
    <t>1844434174</t>
  </si>
  <si>
    <t>Montáž stožárů osvětlení, bez zemních prací parkových ocelových</t>
  </si>
  <si>
    <t>montáž stožáru</t>
  </si>
  <si>
    <t>31674067</t>
  </si>
  <si>
    <t>stožár osvětlovací sadový Pz 133/89/60 v 6,0m</t>
  </si>
  <si>
    <t>-87953546</t>
  </si>
  <si>
    <t>345001R</t>
  </si>
  <si>
    <t>D+M Svorkovnice průchozí - stožárová výzbroj, vč. pojistky</t>
  </si>
  <si>
    <t>1596312599</t>
  </si>
  <si>
    <t>D+M Svorkovnice průchozí - stožárová výzbroj</t>
  </si>
  <si>
    <t>345002R</t>
  </si>
  <si>
    <t>D+M Svorkovnice odbočovací - stožárová výzbroj, vč. pojistky</t>
  </si>
  <si>
    <t>-1827155149</t>
  </si>
  <si>
    <t>210204104</t>
  </si>
  <si>
    <t>Montáž výložníků osvětlení jednoramenných sloupových hmotnosti přes 35 kg</t>
  </si>
  <si>
    <t>85895901</t>
  </si>
  <si>
    <t>Montáž výložníků osvětlení jednoramenných sloupových, hmotnosti přes 35 kg</t>
  </si>
  <si>
    <t>11+1</t>
  </si>
  <si>
    <t>31674003</t>
  </si>
  <si>
    <t>Výložník rovný jednoduchý k osvětlovacím stožárům uličním vyložení 2000mm</t>
  </si>
  <si>
    <t>-429051676</t>
  </si>
  <si>
    <t>31674001</t>
  </si>
  <si>
    <t>Výložník rovný jednoduchý k osvětlovacím stožárům uličním vyložení 1000mm</t>
  </si>
  <si>
    <t>-917962483</t>
  </si>
  <si>
    <t>74813240R</t>
  </si>
  <si>
    <t>Montáž svítidel LED se zapojením vodičů průmyslových nebo venkovních na sloupek parkových</t>
  </si>
  <si>
    <t>-1424186388</t>
  </si>
  <si>
    <t>P</t>
  </si>
  <si>
    <t>Poznámka k položce:
Poznámka k položce: Montáž nových i demontovaných svítidel dohromady.</t>
  </si>
  <si>
    <t>SV</t>
  </si>
  <si>
    <t>Svítidlo LED 27W, 2700K</t>
  </si>
  <si>
    <t>ks</t>
  </si>
  <si>
    <t>-515521954</t>
  </si>
  <si>
    <t>46-M</t>
  </si>
  <si>
    <t>Zemní práce při extr.mont.pracích</t>
  </si>
  <si>
    <t>16275111.R</t>
  </si>
  <si>
    <t>Vodorovné přemístění výkopku/sypaniny na skládku včetně poplatku za uložení</t>
  </si>
  <si>
    <t>1664040213</t>
  </si>
  <si>
    <t>116</t>
  </si>
  <si>
    <t>210021063</t>
  </si>
  <si>
    <t>Osazení výstražné fólie z PVC</t>
  </si>
  <si>
    <t>1265506582</t>
  </si>
  <si>
    <t>Ostatní elektromontážní doplňkové práce osazení výstražné fólie z PVC</t>
  </si>
  <si>
    <t>680</t>
  </si>
  <si>
    <t>69311311</t>
  </si>
  <si>
    <t>pás varovný plný PE š 330mm s potiskem</t>
  </si>
  <si>
    <t>256</t>
  </si>
  <si>
    <t>-1123730710</t>
  </si>
  <si>
    <t>460010024</t>
  </si>
  <si>
    <t>Vytyčení trasy vedení kabelového podzemního v zastavěném prostoru</t>
  </si>
  <si>
    <t>km</t>
  </si>
  <si>
    <t>-1247994138</t>
  </si>
  <si>
    <t>Vytyčení trasy vedení kabelového (podzemního) v zastavěném prostoru</t>
  </si>
  <si>
    <t>460050704</t>
  </si>
  <si>
    <t>Hloubení nezapažených jam pro stožáry veřejného osvětlení ručně v hornině tř 4</t>
  </si>
  <si>
    <t>1303318242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</si>
  <si>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</si>
  <si>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>460080013</t>
  </si>
  <si>
    <t>Základové konstrukce z monolitického betonu C 12/15 bez bednění</t>
  </si>
  <si>
    <t>-1278680948</t>
  </si>
  <si>
    <t>Základové konstrukce základ bez bednění do rostlé zeminy z monolitického betonu tř. C 12/15</t>
  </si>
  <si>
    <t>Základové konstrukce základ bez bednění do rostlé zeminy z monolitického betonu tř. C 12/15</t>
  </si>
  <si>
    <t>(1,1*0,8*0,8)*22</t>
  </si>
  <si>
    <t>460150133</t>
  </si>
  <si>
    <t>Hloubení kabelových zapažených i nezapažených rýh ručně š 35 cm, hl 50 cm, v hornině tř 3</t>
  </si>
  <si>
    <t>1874105246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</si>
  <si>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</si>
  <si>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chodník</t>
  </si>
  <si>
    <t>389</t>
  </si>
  <si>
    <t>460150163</t>
  </si>
  <si>
    <t>Hloubení kabelových zapažených i nezapažených rýh ručně š 35 cm, hl 80 cm, v hornině tř 3</t>
  </si>
  <si>
    <t>1091457144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</si>
  <si>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</si>
  <si>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zeleň, vjezdy</t>
  </si>
  <si>
    <t>163</t>
  </si>
  <si>
    <t>460150303</t>
  </si>
  <si>
    <t>Hloubení kabelových zapažených i nezapažených rýh ručně š 50 cm, hl 120 cm, v hornině tř 3</t>
  </si>
  <si>
    <t>-124186194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</si>
  <si>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</si>
  <si>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komunikace</t>
  </si>
  <si>
    <t>128</t>
  </si>
  <si>
    <t>46033000R</t>
  </si>
  <si>
    <t>Výkop podchodových štol průřezu do 2,5 m2 ručně v suché hornině tř 3</t>
  </si>
  <si>
    <t>-135089247</t>
  </si>
  <si>
    <t>Podchodové štoly pro kabely výkop podchodových štol o průřezu do 2,5 m2 provedený ručně z těžní šachty, včetně přemístění výkopku na povrch a do vzdálenosti 5 m nebo s naložením na dopravní prostředek v suché hornině třídy 3</t>
  </si>
  <si>
    <t>startovací</t>
  </si>
  <si>
    <t>2*2*2</t>
  </si>
  <si>
    <t>cílová</t>
  </si>
  <si>
    <t>460421101</t>
  </si>
  <si>
    <t>Lože kabelů z písku nebo štěrkopísku tl 10 cm nad kabel, bez zakrytí, šířky lože do 65 cm</t>
  </si>
  <si>
    <t>-876412569</t>
  </si>
  <si>
    <t>Kabelové lože včetně podsypu, zhutnění a urovnání povrchu z písku nebo štěrkopísku tloušťky 10 cm nad kabel bez zakrytí, šířky do 65 cm</t>
  </si>
  <si>
    <t>(389+163+128)*1,05</t>
  </si>
  <si>
    <t>460520173</t>
  </si>
  <si>
    <t>Montáž trubek ochranných plastových ohebných do 90 mm uložených do rýhy</t>
  </si>
  <si>
    <t>-1169267329</t>
  </si>
  <si>
    <t>Montáž trubek ochranných uložených volně do rýhy plastových ohebných, vnitřního průměru přes 50 do 90 mm</t>
  </si>
  <si>
    <t>(680+22*1,5)*1,1</t>
  </si>
  <si>
    <t>34571352</t>
  </si>
  <si>
    <t>trubka elektroinstalační ohebná dvouplášťová korugovaná (chránička) D 52/63mm, HDPE+LDPE</t>
  </si>
  <si>
    <t>-493801362</t>
  </si>
  <si>
    <t>trubka elektroinstalační ohebná dvouplášťová korugovaná D 63 mm, HDPE+LDPE</t>
  </si>
  <si>
    <t>460520174</t>
  </si>
  <si>
    <t>Montáž trubek ochranných plastových ohebných do 110 mm uložených do rýhy</t>
  </si>
  <si>
    <t>1986336336</t>
  </si>
  <si>
    <t>Montáž trubek ochranných uložených volně do rýhy plastových ohebných, vnitřního průměru přes 90 do 110 mm</t>
  </si>
  <si>
    <t>pod vjezdem a pod komunikací</t>
  </si>
  <si>
    <t>34571355</t>
  </si>
  <si>
    <t>trubka elektroinstalační ohebná dvouplášťová korugovaná (chránička) D 94/110mm, HDPE+LDPE</t>
  </si>
  <si>
    <t>-1048636771</t>
  </si>
  <si>
    <t>trubka elektroinstalační ohebná dvouplášťová korugovaná D 94/110 mm, HDPE+LDPE</t>
  </si>
  <si>
    <t>pod vjezdem a v komunikaci</t>
  </si>
  <si>
    <t>460560133</t>
  </si>
  <si>
    <t>Zásyp rýh ručně šířky 35 cm, hloubky 50 cm, z horniny třídy 3</t>
  </si>
  <si>
    <t>-372232550</t>
  </si>
  <si>
    <t>Zásyp kabelových rýh ručně s uložením výkopku ve vrstvách včetně zhutnění a urovnání povrchu šířky 35 cm hloubky 50 cm, v hornině třídy 3</t>
  </si>
  <si>
    <t>460560164</t>
  </si>
  <si>
    <t>Zásyp rýh ručně šířky 35 cm, hloubky 80 cm, z horniny třídy 4</t>
  </si>
  <si>
    <t>-1935739898</t>
  </si>
  <si>
    <t>Zásyp kabelových rýh ručně s uložením výkopku ve vrstvách včetně zhutnění a urovnání povrchu šířky 35 cm hloubky 80 cm, v hornině třídy 4</t>
  </si>
  <si>
    <t>zeleň, ve vjezdech</t>
  </si>
  <si>
    <t>460560303</t>
  </si>
  <si>
    <t>Zásyp rýh ručně šířky 50 cm, hloubky 120 cm, z horniny třídy 3</t>
  </si>
  <si>
    <t>-346431693</t>
  </si>
  <si>
    <t>Zásyp kabelových rýh ručně s uložením výkopku ve vrstvách včetně zhutnění a urovnání povrchu šířky 50 cm hloubky 120 cm, v hornině třídy 3</t>
  </si>
  <si>
    <t>VRN</t>
  </si>
  <si>
    <t>013254000</t>
  </si>
  <si>
    <t>Dokumentace skutečného provedení stavby</t>
  </si>
  <si>
    <t>460838360</t>
  </si>
  <si>
    <t>041903000</t>
  </si>
  <si>
    <t>Dozor jiné osoby</t>
  </si>
  <si>
    <t>-1620770474</t>
  </si>
  <si>
    <t>Inženýrská činnost dozory dozor jiné osoby - součinnost provozovatele veřejného osvětlení</t>
  </si>
  <si>
    <t>043103000</t>
  </si>
  <si>
    <t>Zkoušky bez rozlišení</t>
  </si>
  <si>
    <t>985630035</t>
  </si>
  <si>
    <t>Inženýrská činnost zkoušky a ostatní měření zkoušky bez rozlišení - výchozí revize</t>
  </si>
  <si>
    <t>DOP</t>
  </si>
  <si>
    <t>Doprava materiálu</t>
  </si>
  <si>
    <t>-1928940449</t>
  </si>
  <si>
    <t xml:space="preserve">Doprava veškerého materiálu </t>
  </si>
  <si>
    <t>HZS2222</t>
  </si>
  <si>
    <t>Hodinová zúčtovací sazba elektrikář odborný</t>
  </si>
  <si>
    <t>hod</t>
  </si>
  <si>
    <t>591392397</t>
  </si>
  <si>
    <t>Hodinové zúčtovací sazby profesí PSV provádění stavebních instalací elektrikář odborný</t>
  </si>
  <si>
    <t>SO 501 - Výsadba a povýsadbová péče</t>
  </si>
  <si>
    <t>HSV - HSV</t>
  </si>
  <si>
    <t xml:space="preserve">    D1 - Základní výsadba</t>
  </si>
  <si>
    <t xml:space="preserve">    D2 - 1. rok péče</t>
  </si>
  <si>
    <t xml:space="preserve">    D3 - 2. rok péče</t>
  </si>
  <si>
    <t xml:space="preserve">    D4 - 3. rok péče</t>
  </si>
  <si>
    <t xml:space="preserve">    D5 - 4. rok péče</t>
  </si>
  <si>
    <t xml:space="preserve">    D6 - 5. rok péče</t>
  </si>
  <si>
    <t>D1</t>
  </si>
  <si>
    <t>Základní výsadba</t>
  </si>
  <si>
    <t>183101123</t>
  </si>
  <si>
    <t>Hloubení jamek pro vysazování rostlin v zemině tř.1 až 4 bez výměny půdy v rovině nebo na svahu do 1:5, objemu přes 2,00 do 3,00 m3</t>
  </si>
  <si>
    <t>-430623153</t>
  </si>
  <si>
    <t>184102116</t>
  </si>
  <si>
    <t>Výsadba dřeviny s balem do předem vyhloubené jamky se zalitím v rovině nebo na svahu do 1:5, při průměru balu přes 600 do 800 mm</t>
  </si>
  <si>
    <t>-897810086</t>
  </si>
  <si>
    <t>02650381R</t>
  </si>
  <si>
    <t>Jeřáb muk /Sorbus aria/ 200-250cm</t>
  </si>
  <si>
    <t>-1870762639</t>
  </si>
  <si>
    <t>026503531R</t>
  </si>
  <si>
    <t>Třešeň Sargentova /Prunus sargentii/ 200-250cm</t>
  </si>
  <si>
    <t>-103957265</t>
  </si>
  <si>
    <t>02650532R</t>
  </si>
  <si>
    <t>Jilm /Ulmus/ 200-250cm</t>
  </si>
  <si>
    <t>-1975102485</t>
  </si>
  <si>
    <t>184215132</t>
  </si>
  <si>
    <t>Ukotvení dřeviny kůly třemi kůly, délky přes 1 do 2 m</t>
  </si>
  <si>
    <t>635193533</t>
  </si>
  <si>
    <t>60591253</t>
  </si>
  <si>
    <t>kůl vyvazovací dřevěný impregnovaný D 8cm dl 2m</t>
  </si>
  <si>
    <t>909195008</t>
  </si>
  <si>
    <t>184911421</t>
  </si>
  <si>
    <t>Mulčování vysazených rostlin mulčovací kůrou, tl. do 100 mm v rovině nebo na svahu do 1:5</t>
  </si>
  <si>
    <t>-1254684413</t>
  </si>
  <si>
    <t>10391100</t>
  </si>
  <si>
    <t>kůra mulčovací VL</t>
  </si>
  <si>
    <t>-1538716217</t>
  </si>
  <si>
    <t>25*0,1</t>
  </si>
  <si>
    <t>2,5*0,103 "Přepočtené koeficientem množství</t>
  </si>
  <si>
    <t>998231311</t>
  </si>
  <si>
    <t>Přesun hmot pro sadovnické a krajinářské úpravy - strojně dopravní vzdálenost do 5000 m</t>
  </si>
  <si>
    <t>-825436680</t>
  </si>
  <si>
    <t>D2</t>
  </si>
  <si>
    <t>1. rok péče</t>
  </si>
  <si>
    <t>185804311</t>
  </si>
  <si>
    <t>Zalití rostlin vodou plochy záhonů jednotlivě do 20 m2</t>
  </si>
  <si>
    <t>538556571</t>
  </si>
  <si>
    <t>25*0,08</t>
  </si>
  <si>
    <t>185851121</t>
  </si>
  <si>
    <t>Dovoz vody pro zálivku rostlin na vzdálenost do 1000 m</t>
  </si>
  <si>
    <t>-1903966634</t>
  </si>
  <si>
    <t>185851129</t>
  </si>
  <si>
    <t>Dovoz vody pro zálivku rostlin Příplatek k ceně za každých dalších i započatých 1000 m</t>
  </si>
  <si>
    <t>321008147</t>
  </si>
  <si>
    <t>1208816530</t>
  </si>
  <si>
    <t>166337544</t>
  </si>
  <si>
    <t>02650381RA</t>
  </si>
  <si>
    <t>Stromek 200-250cm</t>
  </si>
  <si>
    <t>-1599646326</t>
  </si>
  <si>
    <t>-2129078273</t>
  </si>
  <si>
    <t>1496928867</t>
  </si>
  <si>
    <t>-766620976</t>
  </si>
  <si>
    <t>-1252994944</t>
  </si>
  <si>
    <t>0,3*0,103 "Přepočtené koeficientem množství</t>
  </si>
  <si>
    <t>HZS1850</t>
  </si>
  <si>
    <t>Kontrola a oprava upevnění ke kůlům</t>
  </si>
  <si>
    <t>512</t>
  </si>
  <si>
    <t>-559375755</t>
  </si>
  <si>
    <t>-2091386933</t>
  </si>
  <si>
    <t>D3</t>
  </si>
  <si>
    <t>2. rok péče</t>
  </si>
  <si>
    <t>-571632683</t>
  </si>
  <si>
    <t>1915308183</t>
  </si>
  <si>
    <t>-1756484704</t>
  </si>
  <si>
    <t>-1607116944</t>
  </si>
  <si>
    <t>-356995807</t>
  </si>
  <si>
    <t>-790146392</t>
  </si>
  <si>
    <t>-2034248041</t>
  </si>
  <si>
    <t>475219211</t>
  </si>
  <si>
    <t>275521823</t>
  </si>
  <si>
    <t>-1312795088</t>
  </si>
  <si>
    <t>1510574875</t>
  </si>
  <si>
    <t>-1033582617</t>
  </si>
  <si>
    <t>D4</t>
  </si>
  <si>
    <t>3. rok péče</t>
  </si>
  <si>
    <t>-58103633</t>
  </si>
  <si>
    <t>-139632605</t>
  </si>
  <si>
    <t>-1659769883</t>
  </si>
  <si>
    <t>1234547787</t>
  </si>
  <si>
    <t>1558494341</t>
  </si>
  <si>
    <t>-1358740691</t>
  </si>
  <si>
    <t>-15058573</t>
  </si>
  <si>
    <t>432433216</t>
  </si>
  <si>
    <t>-2110216573</t>
  </si>
  <si>
    <t>368612331</t>
  </si>
  <si>
    <t>-1213876611</t>
  </si>
  <si>
    <t>-1424864364</t>
  </si>
  <si>
    <t>D5</t>
  </si>
  <si>
    <t>4. rok péče</t>
  </si>
  <si>
    <t>1461832538</t>
  </si>
  <si>
    <t>-208594116</t>
  </si>
  <si>
    <t>-1150571851</t>
  </si>
  <si>
    <t>-1142122626</t>
  </si>
  <si>
    <t>-1566810631</t>
  </si>
  <si>
    <t>1968899502</t>
  </si>
  <si>
    <t>-640128760</t>
  </si>
  <si>
    <t>-615514464</t>
  </si>
  <si>
    <t>1098044024</t>
  </si>
  <si>
    <t>-65914176</t>
  </si>
  <si>
    <t>664993910</t>
  </si>
  <si>
    <t>798301524</t>
  </si>
  <si>
    <t>D6</t>
  </si>
  <si>
    <t>5. rok péče</t>
  </si>
  <si>
    <t>561704340</t>
  </si>
  <si>
    <t>-1022138573</t>
  </si>
  <si>
    <t>61</t>
  </si>
  <si>
    <t>1618380775</t>
  </si>
  <si>
    <t>184215172</t>
  </si>
  <si>
    <t>Odstranění ukotvení dřeviny kůly třemi kůly, délky přes 1 do 2 m</t>
  </si>
  <si>
    <t>1173796237</t>
  </si>
  <si>
    <t>184806112</t>
  </si>
  <si>
    <t>Řez stromů, keřů nebo růží průklestem stromů netrnitých, o průměru koruny přes 2 do 4 m</t>
  </si>
  <si>
    <t>-2072109120</t>
  </si>
  <si>
    <t>VON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</si>
  <si>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</si>
  <si>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</si>
  <si>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</si>
  <si>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</si>
  <si>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</si>
  <si>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</si>
  <si>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</si>
  <si>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</si>
  <si>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010001000</t>
  </si>
  <si>
    <t>1024</t>
  </si>
  <si>
    <t>1818563107</t>
  </si>
  <si>
    <t>012002000</t>
  </si>
  <si>
    <t>Geodetické práce</t>
  </si>
  <si>
    <t>-52568092</t>
  </si>
  <si>
    <t>013002000</t>
  </si>
  <si>
    <t>Projektové práce</t>
  </si>
  <si>
    <t>-1619806556</t>
  </si>
  <si>
    <t>-1751227613</t>
  </si>
  <si>
    <t>VRN3</t>
  </si>
  <si>
    <t>Zařízení staveniště</t>
  </si>
  <si>
    <t>030001000</t>
  </si>
  <si>
    <t>-1061578551</t>
  </si>
  <si>
    <t>031203000</t>
  </si>
  <si>
    <t>Terénní úpravy pro zařízení staveniště</t>
  </si>
  <si>
    <t>801019020</t>
  </si>
  <si>
    <t>033103000</t>
  </si>
  <si>
    <t>Připojení energií</t>
  </si>
  <si>
    <t>1384995922</t>
  </si>
  <si>
    <t>034103000</t>
  </si>
  <si>
    <t>Oplocení staveniště</t>
  </si>
  <si>
    <t>-641033875</t>
  </si>
  <si>
    <t>034503000</t>
  </si>
  <si>
    <t>Informační tabule na staveništi</t>
  </si>
  <si>
    <t>1077754922</t>
  </si>
  <si>
    <t>039103000</t>
  </si>
  <si>
    <t>Rozebrání, bourání a odvoz zařízení staveniště</t>
  </si>
  <si>
    <t>1591927940</t>
  </si>
  <si>
    <t>VRN4</t>
  </si>
  <si>
    <t>Inženýrská činnost</t>
  </si>
  <si>
    <t>042503000</t>
  </si>
  <si>
    <t>Plán BOZP na staveništi</t>
  </si>
  <si>
    <t>-1295977438</t>
  </si>
  <si>
    <t>-1093543353</t>
  </si>
  <si>
    <t>043154000</t>
  </si>
  <si>
    <t>Zkoušky hutnicí</t>
  </si>
  <si>
    <t>422963260</t>
  </si>
  <si>
    <t>VRN6</t>
  </si>
  <si>
    <t>Územní vlivy</t>
  </si>
  <si>
    <t>065002000</t>
  </si>
  <si>
    <t>Mimostaveništní doprava materiálů</t>
  </si>
  <si>
    <t>740642067</t>
  </si>
  <si>
    <t>VRN7</t>
  </si>
  <si>
    <t>Provozní vlivy</t>
  </si>
  <si>
    <t>070001000</t>
  </si>
  <si>
    <t>-1700472690</t>
  </si>
  <si>
    <t>072103001.R</t>
  </si>
  <si>
    <t>Projednání DIO a zajištění DIR komunikace II.a III. třídy nebo místní komunikace</t>
  </si>
  <si>
    <t>-1868760395</t>
  </si>
  <si>
    <t>VRN9</t>
  </si>
  <si>
    <t>Ostatní náklady</t>
  </si>
  <si>
    <t>090001000</t>
  </si>
  <si>
    <t>1362537164</t>
  </si>
  <si>
    <t>Poznámka k položce:
Laboratorní rozbor (PAU) asfaltových směsí</t>
  </si>
  <si>
    <t>091003000</t>
  </si>
  <si>
    <t>Ostatní náklady bez rozlišení</t>
  </si>
  <si>
    <t>-724921634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</si>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</sst>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19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00720-B-II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MK Libušina a Tyršova v Třeboni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Třeboň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7. 12. 2020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Město Třeboň, Palackého nám. 46/II, 379 01 Třeboň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INVENTE,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ROUND(SUM(AS55:AS61),2)</f>
        <v>0</v>
      </c>
      <c r="AT54" s="108">
        <f>ROUND(SUM(AV54:AW54),2)</f>
        <v>0</v>
      </c>
      <c r="AU54" s="109">
        <f>ROUND(SUM(AU55:AU61),5)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ROUND(SUM(AZ55:AZ61),2)</f>
        <v>0</v>
      </c>
      <c r="BA54" s="108">
        <f>ROUND(SUM(BA55:BA61),2)</f>
        <v>0</v>
      </c>
      <c r="BB54" s="108">
        <f>ROUND(SUM(BB55:BB61),2)</f>
        <v>0</v>
      </c>
      <c r="BC54" s="108">
        <f>ROUND(SUM(BC55:BC61),2)</f>
        <v>0</v>
      </c>
      <c r="BD54" s="110">
        <f>ROUND(SUM(BD55:BD61),2)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37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101, 102 - Stavební úp...'!J30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'SO 101, 102 - Stavební úp...'!P86</f>
        <v>0</v>
      </c>
      <c r="AV55" s="122">
        <f>'SO 101, 102 - Stavební úp...'!J33</f>
        <v>0</v>
      </c>
      <c r="AW55" s="122">
        <f>'SO 101, 102 - Stavební úp...'!J34</f>
        <v>0</v>
      </c>
      <c r="AX55" s="122">
        <f>'SO 101, 102 - Stavební úp...'!J35</f>
        <v>0</v>
      </c>
      <c r="AY55" s="122">
        <f>'SO 101, 102 - Stavební úp...'!J36</f>
        <v>0</v>
      </c>
      <c r="AZ55" s="122">
        <f>'SO 101, 102 - Stavební úp...'!F33</f>
        <v>0</v>
      </c>
      <c r="BA55" s="122">
        <f>'SO 101, 102 - Stavební úp...'!F34</f>
        <v>0</v>
      </c>
      <c r="BB55" s="122">
        <f>'SO 101, 102 - Stavební úp...'!F35</f>
        <v>0</v>
      </c>
      <c r="BC55" s="122">
        <f>'SO 101, 102 - Stavební úp...'!F36</f>
        <v>0</v>
      </c>
      <c r="BD55" s="124">
        <f>'SO 101, 102 - Stavební úp...'!F37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301 - Vodovod a vodovo...'!J30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'SO 301 - Vodovod a vodovo...'!P85</f>
        <v>0</v>
      </c>
      <c r="AV56" s="122">
        <f>'SO 301 - Vodovod a vodovo...'!J33</f>
        <v>0</v>
      </c>
      <c r="AW56" s="122">
        <f>'SO 301 - Vodovod a vodovo...'!J34</f>
        <v>0</v>
      </c>
      <c r="AX56" s="122">
        <f>'SO 301 - Vodovod a vodovo...'!J35</f>
        <v>0</v>
      </c>
      <c r="AY56" s="122">
        <f>'SO 301 - Vodovod a vodovo...'!J36</f>
        <v>0</v>
      </c>
      <c r="AZ56" s="122">
        <f>'SO 301 - Vodovod a vodovo...'!F33</f>
        <v>0</v>
      </c>
      <c r="BA56" s="122">
        <f>'SO 301 - Vodovod a vodovo...'!F34</f>
        <v>0</v>
      </c>
      <c r="BB56" s="122">
        <f>'SO 301 - Vodovod a vodovo...'!F35</f>
        <v>0</v>
      </c>
      <c r="BC56" s="122">
        <f>'SO 301 - Vodovod a vodovo...'!F36</f>
        <v>0</v>
      </c>
      <c r="BD56" s="124">
        <f>'SO 301 - Vodovod a vodovo...'!F37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16.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302 - Splašková kanali...'!J30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'SO 302 - Splašková kanali...'!P87</f>
        <v>0</v>
      </c>
      <c r="AV57" s="122">
        <f>'SO 302 - Splašková kanali...'!J33</f>
        <v>0</v>
      </c>
      <c r="AW57" s="122">
        <f>'SO 302 - Splašková kanali...'!J34</f>
        <v>0</v>
      </c>
      <c r="AX57" s="122">
        <f>'SO 302 - Splašková kanali...'!J35</f>
        <v>0</v>
      </c>
      <c r="AY57" s="122">
        <f>'SO 302 - Splašková kanali...'!J36</f>
        <v>0</v>
      </c>
      <c r="AZ57" s="122">
        <f>'SO 302 - Splašková kanali...'!F33</f>
        <v>0</v>
      </c>
      <c r="BA57" s="122">
        <f>'SO 302 - Splašková kanali...'!F34</f>
        <v>0</v>
      </c>
      <c r="BB57" s="122">
        <f>'SO 302 - Splašková kanali...'!F35</f>
        <v>0</v>
      </c>
      <c r="BC57" s="122">
        <f>'SO 302 - Splašková kanali...'!F36</f>
        <v>0</v>
      </c>
      <c r="BD57" s="124">
        <f>'SO 302 - Splašková kanali...'!F37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16.5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303 - Odvodnění komuni...'!J30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1">
        <v>0</v>
      </c>
      <c r="AT58" s="122">
        <f>ROUND(SUM(AV58:AW58),2)</f>
        <v>0</v>
      </c>
      <c r="AU58" s="123">
        <f>'SO 303 - Odvodnění komuni...'!P88</f>
        <v>0</v>
      </c>
      <c r="AV58" s="122">
        <f>'SO 303 - Odvodnění komuni...'!J33</f>
        <v>0</v>
      </c>
      <c r="AW58" s="122">
        <f>'SO 303 - Odvodnění komuni...'!J34</f>
        <v>0</v>
      </c>
      <c r="AX58" s="122">
        <f>'SO 303 - Odvodnění komuni...'!J35</f>
        <v>0</v>
      </c>
      <c r="AY58" s="122">
        <f>'SO 303 - Odvodnění komuni...'!J36</f>
        <v>0</v>
      </c>
      <c r="AZ58" s="122">
        <f>'SO 303 - Odvodnění komuni...'!F33</f>
        <v>0</v>
      </c>
      <c r="BA58" s="122">
        <f>'SO 303 - Odvodnění komuni...'!F34</f>
        <v>0</v>
      </c>
      <c r="BB58" s="122">
        <f>'SO 303 - Odvodnění komuni...'!F35</f>
        <v>0</v>
      </c>
      <c r="BC58" s="122">
        <f>'SO 303 - Odvodnění komuni...'!F36</f>
        <v>0</v>
      </c>
      <c r="BD58" s="124">
        <f>'SO 303 - Odvodnění komuni...'!F37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91" s="7" customFormat="1" ht="16.5" customHeight="1">
      <c r="A59" s="113" t="s">
        <v>78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401 - Veřejné osvětlení'!J30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81</v>
      </c>
      <c r="AR59" s="120"/>
      <c r="AS59" s="121">
        <v>0</v>
      </c>
      <c r="AT59" s="122">
        <f>ROUND(SUM(AV59:AW59),2)</f>
        <v>0</v>
      </c>
      <c r="AU59" s="123">
        <f>'SO 401 - Veřejné osvětlení'!P87</f>
        <v>0</v>
      </c>
      <c r="AV59" s="122">
        <f>'SO 401 - Veřejné osvětlení'!J33</f>
        <v>0</v>
      </c>
      <c r="AW59" s="122">
        <f>'SO 401 - Veřejné osvětlení'!J34</f>
        <v>0</v>
      </c>
      <c r="AX59" s="122">
        <f>'SO 401 - Veřejné osvětlení'!J35</f>
        <v>0</v>
      </c>
      <c r="AY59" s="122">
        <f>'SO 401 - Veřejné osvětlení'!J36</f>
        <v>0</v>
      </c>
      <c r="AZ59" s="122">
        <f>'SO 401 - Veřejné osvětlení'!F33</f>
        <v>0</v>
      </c>
      <c r="BA59" s="122">
        <f>'SO 401 - Veřejné osvětlení'!F34</f>
        <v>0</v>
      </c>
      <c r="BB59" s="122">
        <f>'SO 401 - Veřejné osvětlení'!F35</f>
        <v>0</v>
      </c>
      <c r="BC59" s="122">
        <f>'SO 401 - Veřejné osvětlení'!F36</f>
        <v>0</v>
      </c>
      <c r="BD59" s="124">
        <f>'SO 401 - Veřejné osvětlení'!F37</f>
        <v>0</v>
      </c>
      <c r="BE59" s="7"/>
      <c r="BT59" s="125" t="s">
        <v>82</v>
      </c>
      <c r="BV59" s="125" t="s">
        <v>76</v>
      </c>
      <c r="BW59" s="125" t="s">
        <v>96</v>
      </c>
      <c r="BX59" s="125" t="s">
        <v>5</v>
      </c>
      <c r="CL59" s="125" t="s">
        <v>19</v>
      </c>
      <c r="CM59" s="125" t="s">
        <v>84</v>
      </c>
    </row>
    <row r="60" spans="1:91" s="7" customFormat="1" ht="16.5" customHeight="1">
      <c r="A60" s="113" t="s">
        <v>78</v>
      </c>
      <c r="B60" s="114"/>
      <c r="C60" s="115"/>
      <c r="D60" s="116" t="s">
        <v>97</v>
      </c>
      <c r="E60" s="116"/>
      <c r="F60" s="116"/>
      <c r="G60" s="116"/>
      <c r="H60" s="116"/>
      <c r="I60" s="117"/>
      <c r="J60" s="116" t="s">
        <v>98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501 - Výsadba a povýsa...'!J30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81</v>
      </c>
      <c r="AR60" s="120"/>
      <c r="AS60" s="121">
        <v>0</v>
      </c>
      <c r="AT60" s="122">
        <f>ROUND(SUM(AV60:AW60),2)</f>
        <v>0</v>
      </c>
      <c r="AU60" s="123">
        <f>'SO 501 - Výsadba a povýsa...'!P86</f>
        <v>0</v>
      </c>
      <c r="AV60" s="122">
        <f>'SO 501 - Výsadba a povýsa...'!J33</f>
        <v>0</v>
      </c>
      <c r="AW60" s="122">
        <f>'SO 501 - Výsadba a povýsa...'!J34</f>
        <v>0</v>
      </c>
      <c r="AX60" s="122">
        <f>'SO 501 - Výsadba a povýsa...'!J35</f>
        <v>0</v>
      </c>
      <c r="AY60" s="122">
        <f>'SO 501 - Výsadba a povýsa...'!J36</f>
        <v>0</v>
      </c>
      <c r="AZ60" s="122">
        <f>'SO 501 - Výsadba a povýsa...'!F33</f>
        <v>0</v>
      </c>
      <c r="BA60" s="122">
        <f>'SO 501 - Výsadba a povýsa...'!F34</f>
        <v>0</v>
      </c>
      <c r="BB60" s="122">
        <f>'SO 501 - Výsadba a povýsa...'!F35</f>
        <v>0</v>
      </c>
      <c r="BC60" s="122">
        <f>'SO 501 - Výsadba a povýsa...'!F36</f>
        <v>0</v>
      </c>
      <c r="BD60" s="124">
        <f>'SO 501 - Výsadba a povýsa...'!F37</f>
        <v>0</v>
      </c>
      <c r="BE60" s="7"/>
      <c r="BT60" s="125" t="s">
        <v>82</v>
      </c>
      <c r="BV60" s="125" t="s">
        <v>76</v>
      </c>
      <c r="BW60" s="125" t="s">
        <v>99</v>
      </c>
      <c r="BX60" s="125" t="s">
        <v>5</v>
      </c>
      <c r="CL60" s="125" t="s">
        <v>19</v>
      </c>
      <c r="CM60" s="125" t="s">
        <v>84</v>
      </c>
    </row>
    <row r="61" spans="1:91" s="7" customFormat="1" ht="16.5" customHeight="1">
      <c r="A61" s="113" t="s">
        <v>78</v>
      </c>
      <c r="B61" s="114"/>
      <c r="C61" s="115"/>
      <c r="D61" s="116" t="s">
        <v>100</v>
      </c>
      <c r="E61" s="116"/>
      <c r="F61" s="116"/>
      <c r="G61" s="116"/>
      <c r="H61" s="116"/>
      <c r="I61" s="117"/>
      <c r="J61" s="116" t="s">
        <v>101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'VON - Vedlejší rozpočtové...'!J30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81</v>
      </c>
      <c r="AR61" s="120"/>
      <c r="AS61" s="126">
        <v>0</v>
      </c>
      <c r="AT61" s="127">
        <f>ROUND(SUM(AV61:AW61),2)</f>
        <v>0</v>
      </c>
      <c r="AU61" s="128">
        <f>'VON - Vedlejší rozpočtové...'!P86</f>
        <v>0</v>
      </c>
      <c r="AV61" s="127">
        <f>'VON - Vedlejší rozpočtové...'!J33</f>
        <v>0</v>
      </c>
      <c r="AW61" s="127">
        <f>'VON - Vedlejší rozpočtové...'!J34</f>
        <v>0</v>
      </c>
      <c r="AX61" s="127">
        <f>'VON - Vedlejší rozpočtové...'!J35</f>
        <v>0</v>
      </c>
      <c r="AY61" s="127">
        <f>'VON - Vedlejší rozpočtové...'!J36</f>
        <v>0</v>
      </c>
      <c r="AZ61" s="127">
        <f>'VON - Vedlejší rozpočtové...'!F33</f>
        <v>0</v>
      </c>
      <c r="BA61" s="127">
        <f>'VON - Vedlejší rozpočtové...'!F34</f>
        <v>0</v>
      </c>
      <c r="BB61" s="127">
        <f>'VON - Vedlejší rozpočtové...'!F35</f>
        <v>0</v>
      </c>
      <c r="BC61" s="127">
        <f>'VON - Vedlejší rozpočtové...'!F36</f>
        <v>0</v>
      </c>
      <c r="BD61" s="129">
        <f>'VON - Vedlejší rozpočtové...'!F37</f>
        <v>0</v>
      </c>
      <c r="BE61" s="7"/>
      <c r="BT61" s="125" t="s">
        <v>82</v>
      </c>
      <c r="BV61" s="125" t="s">
        <v>76</v>
      </c>
      <c r="BW61" s="125" t="s">
        <v>102</v>
      </c>
      <c r="BX61" s="125" t="s">
        <v>5</v>
      </c>
      <c r="CL61" s="125" t="s">
        <v>19</v>
      </c>
      <c r="CM61" s="125" t="s">
        <v>84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, 102 - Stavební úp...'!C2" display="/"/>
    <hyperlink ref="A56" location="'SO 301 - Vodovod a vodovo...'!C2" display="/"/>
    <hyperlink ref="A57" location="'SO 302 - Splašková kanali...'!C2" display="/"/>
    <hyperlink ref="A58" location="'SO 303 - Odvodnění komuni...'!C2" display="/"/>
    <hyperlink ref="A59" location="'SO 401 - Veřejné osvětlení'!C2" display="/"/>
    <hyperlink ref="A60" location="'SO 501 - Výsadba a povýsa...'!C2" display="/"/>
    <hyperlink ref="A61" location="'VO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ROUND((SUM(BE86:BE337)),2)</f>
        <v>0</v>
      </c>
      <c r="G33" s="40"/>
      <c r="H33" s="40"/>
      <c r="I33" s="150">
        <v>0.21</v>
      </c>
      <c r="J33" s="149">
        <f>ROUND(((SUM(BE86:BE337))*I33),2)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ROUND((SUM(BF86:BF337)),2)</f>
        <v>0</v>
      </c>
      <c r="G34" s="40"/>
      <c r="H34" s="40"/>
      <c r="I34" s="150">
        <v>0.15</v>
      </c>
      <c r="J34" s="149">
        <f>ROUND(((SUM(BF86:BF337))*I34),2)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ROUND((SUM(BG86:BG337)),2)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ROUND((SUM(BH86:BH337)),2)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ROUND((SUM(BI86:BI337)),2)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101, 102 - Stavební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111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112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</v>
      </c>
      <c r="E62" s="176"/>
      <c r="F62" s="176"/>
      <c r="G62" s="176"/>
      <c r="H62" s="176"/>
      <c r="I62" s="176"/>
      <c r="J62" s="177">
        <f>J142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114</v>
      </c>
      <c r="E63" s="176"/>
      <c r="F63" s="176"/>
      <c r="G63" s="176"/>
      <c r="H63" s="176"/>
      <c r="I63" s="176"/>
      <c r="J63" s="177">
        <f>J151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J228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116</v>
      </c>
      <c r="E65" s="176"/>
      <c r="F65" s="176"/>
      <c r="G65" s="176"/>
      <c r="H65" s="176"/>
      <c r="I65" s="176"/>
      <c r="J65" s="177">
        <f>J310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117</v>
      </c>
      <c r="E66" s="176"/>
      <c r="F66" s="176"/>
      <c r="G66" s="176"/>
      <c r="H66" s="176"/>
      <c r="I66" s="176"/>
      <c r="J66" s="177">
        <f>J335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MK Libušina a Tyršova v Třeboni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101, 102 - Stavební úpravy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Třeboň</v>
      </c>
      <c r="G80" s="42"/>
      <c r="H80" s="42"/>
      <c r="I80" s="34" t="s">
        <v>23</v>
      </c>
      <c r="J80" s="74" t="str">
        <f>IF(J12="","",J12)</f>
        <v>7. 12. 2020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Město Třeboň, Palackého nám. 46/II, 379 01 Třeboň</v>
      </c>
      <c r="G82" s="42"/>
      <c r="H82" s="42"/>
      <c r="I82" s="34" t="s">
        <v>31</v>
      </c>
      <c r="J82" s="38" t="str">
        <f>E21</f>
        <v>INVENTE,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59</v>
      </c>
      <c r="E85" s="182" t="s">
        <v>55</v>
      </c>
      <c r="F85" s="182" t="s">
        <v>56</v>
      </c>
      <c r="G85" s="182" t="s">
        <v>120</v>
      </c>
      <c r="H85" s="182" t="s">
        <v>121</v>
      </c>
      <c r="I85" s="182" t="s">
        <v>122</v>
      </c>
      <c r="J85" s="182" t="s">
        <v>109</v>
      </c>
      <c r="K85" s="183" t="s">
        <v>123</v>
      </c>
      <c r="L85" s="184"/>
      <c r="M85" s="94" t="s">
        <v>19</v>
      </c>
      <c r="N85" s="95" t="s">
        <v>44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1860.0752812699998</v>
      </c>
      <c r="S86" s="98"/>
      <c r="T86" s="188">
        <f>T87</f>
        <v>4759.541588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110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131</v>
      </c>
      <c r="F87" s="193" t="s">
        <v>132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P88+P142+P151+P228+P310+P335</f>
        <v>0</v>
      </c>
      <c r="Q87" s="198"/>
      <c r="R87" s="199">
        <f>R88+R142+R151+R228+R310+R335</f>
        <v>1860.0752812699998</v>
      </c>
      <c r="S87" s="198"/>
      <c r="T87" s="200">
        <f>T88+T142+T151+T228+T310+T335</f>
        <v>4759.541588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133</v>
      </c>
      <c r="BK87" s="203">
        <f>BK88+BK142+BK151+BK228+BK310+BK335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134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SUM(P89:P141)</f>
        <v>0</v>
      </c>
      <c r="Q88" s="198"/>
      <c r="R88" s="199">
        <f>SUM(R89:R141)</f>
        <v>0.8841399899999999</v>
      </c>
      <c r="S88" s="198"/>
      <c r="T88" s="200">
        <f>SUM(T89:T141)</f>
        <v>4759.541588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133</v>
      </c>
      <c r="BK88" s="203">
        <f>SUM(BK89:BK141)</f>
        <v>0</v>
      </c>
    </row>
    <row r="89" spans="1:65" s="2" customFormat="1" ht="21.75" customHeight="1">
      <c r="A89" s="40"/>
      <c r="B89" s="41"/>
      <c r="C89" s="206" t="s">
        <v>82</v>
      </c>
      <c r="D89" s="206" t="s">
        <v>135</v>
      </c>
      <c r="E89" s="207" t="s">
        <v>136</v>
      </c>
      <c r="F89" s="208" t="s">
        <v>137</v>
      </c>
      <c r="G89" s="209" t="s">
        <v>138</v>
      </c>
      <c r="H89" s="210">
        <v>12</v>
      </c>
      <c r="I89" s="211"/>
      <c r="J89" s="212">
        <f>ROUND(I89*H89,2)</f>
        <v>0</v>
      </c>
      <c r="K89" s="208" t="s">
        <v>139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84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141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137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84</v>
      </c>
    </row>
    <row r="91" spans="1:65" s="2" customFormat="1" ht="21.75" customHeight="1">
      <c r="A91" s="40"/>
      <c r="B91" s="41"/>
      <c r="C91" s="206" t="s">
        <v>84</v>
      </c>
      <c r="D91" s="206" t="s">
        <v>135</v>
      </c>
      <c r="E91" s="207" t="s">
        <v>143</v>
      </c>
      <c r="F91" s="208" t="s">
        <v>144</v>
      </c>
      <c r="G91" s="209" t="s">
        <v>138</v>
      </c>
      <c r="H91" s="210">
        <v>12</v>
      </c>
      <c r="I91" s="211"/>
      <c r="J91" s="212">
        <f>ROUND(I91*H91,2)</f>
        <v>0</v>
      </c>
      <c r="K91" s="208" t="s">
        <v>139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84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140</v>
      </c>
      <c r="BM91" s="217" t="s">
        <v>145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144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84</v>
      </c>
    </row>
    <row r="93" spans="1:65" s="2" customFormat="1" ht="12">
      <c r="A93" s="40"/>
      <c r="B93" s="41"/>
      <c r="C93" s="206" t="s">
        <v>146</v>
      </c>
      <c r="D93" s="206" t="s">
        <v>135</v>
      </c>
      <c r="E93" s="207" t="s">
        <v>147</v>
      </c>
      <c r="F93" s="208" t="s">
        <v>148</v>
      </c>
      <c r="G93" s="209" t="s">
        <v>149</v>
      </c>
      <c r="H93" s="210">
        <v>5985.223</v>
      </c>
      <c r="I93" s="211"/>
      <c r="J93" s="212">
        <f>ROUND(I93*H93,2)</f>
        <v>0</v>
      </c>
      <c r="K93" s="208" t="s">
        <v>139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0.5</v>
      </c>
      <c r="T93" s="216">
        <f>S93*H93</f>
        <v>2992.6115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140</v>
      </c>
      <c r="AT93" s="217" t="s">
        <v>135</v>
      </c>
      <c r="AU93" s="217" t="s">
        <v>84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140</v>
      </c>
      <c r="BM93" s="217" t="s">
        <v>150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148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84</v>
      </c>
    </row>
    <row r="95" spans="1:65" s="2" customFormat="1" ht="12">
      <c r="A95" s="40"/>
      <c r="B95" s="41"/>
      <c r="C95" s="206" t="s">
        <v>140</v>
      </c>
      <c r="D95" s="206" t="s">
        <v>135</v>
      </c>
      <c r="E95" s="207" t="s">
        <v>151</v>
      </c>
      <c r="F95" s="208" t="s">
        <v>152</v>
      </c>
      <c r="G95" s="209" t="s">
        <v>149</v>
      </c>
      <c r="H95" s="210">
        <v>5985.223</v>
      </c>
      <c r="I95" s="211"/>
      <c r="J95" s="212">
        <f>ROUND(I95*H95,2)</f>
        <v>0</v>
      </c>
      <c r="K95" s="208" t="s">
        <v>139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0.00013</v>
      </c>
      <c r="R95" s="215">
        <f>Q95*H95</f>
        <v>0.7780789899999999</v>
      </c>
      <c r="S95" s="215">
        <v>0.256</v>
      </c>
      <c r="T95" s="216">
        <f>S95*H95</f>
        <v>1532.217088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153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152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51" s="13" customFormat="1" ht="12">
      <c r="A97" s="13"/>
      <c r="B97" s="224"/>
      <c r="C97" s="225"/>
      <c r="D97" s="219" t="s">
        <v>154</v>
      </c>
      <c r="E97" s="226" t="s">
        <v>19</v>
      </c>
      <c r="F97" s="227" t="s">
        <v>155</v>
      </c>
      <c r="G97" s="225"/>
      <c r="H97" s="228">
        <v>6983.223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154</v>
      </c>
      <c r="AU97" s="234" t="s">
        <v>84</v>
      </c>
      <c r="AV97" s="13" t="s">
        <v>84</v>
      </c>
      <c r="AW97" s="13" t="s">
        <v>35</v>
      </c>
      <c r="AX97" s="13" t="s">
        <v>74</v>
      </c>
      <c r="AY97" s="234" t="s">
        <v>133</v>
      </c>
    </row>
    <row r="98" spans="1:51" s="13" customFormat="1" ht="12">
      <c r="A98" s="13"/>
      <c r="B98" s="224"/>
      <c r="C98" s="225"/>
      <c r="D98" s="219" t="s">
        <v>154</v>
      </c>
      <c r="E98" s="226" t="s">
        <v>19</v>
      </c>
      <c r="F98" s="227" t="s">
        <v>156</v>
      </c>
      <c r="G98" s="225"/>
      <c r="H98" s="228">
        <v>-998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154</v>
      </c>
      <c r="AU98" s="234" t="s">
        <v>84</v>
      </c>
      <c r="AV98" s="13" t="s">
        <v>84</v>
      </c>
      <c r="AW98" s="13" t="s">
        <v>35</v>
      </c>
      <c r="AX98" s="13" t="s">
        <v>74</v>
      </c>
      <c r="AY98" s="234" t="s">
        <v>133</v>
      </c>
    </row>
    <row r="99" spans="1:51" s="14" customFormat="1" ht="12">
      <c r="A99" s="14"/>
      <c r="B99" s="235"/>
      <c r="C99" s="236"/>
      <c r="D99" s="219" t="s">
        <v>154</v>
      </c>
      <c r="E99" s="237" t="s">
        <v>19</v>
      </c>
      <c r="F99" s="238" t="s">
        <v>157</v>
      </c>
      <c r="G99" s="236"/>
      <c r="H99" s="239">
        <v>5985.223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154</v>
      </c>
      <c r="AU99" s="245" t="s">
        <v>84</v>
      </c>
      <c r="AV99" s="14" t="s">
        <v>140</v>
      </c>
      <c r="AW99" s="14" t="s">
        <v>35</v>
      </c>
      <c r="AX99" s="14" t="s">
        <v>82</v>
      </c>
      <c r="AY99" s="245" t="s">
        <v>133</v>
      </c>
    </row>
    <row r="100" spans="1:65" s="2" customFormat="1" ht="12">
      <c r="A100" s="40"/>
      <c r="B100" s="41"/>
      <c r="C100" s="206" t="s">
        <v>158</v>
      </c>
      <c r="D100" s="206" t="s">
        <v>135</v>
      </c>
      <c r="E100" s="207" t="s">
        <v>159</v>
      </c>
      <c r="F100" s="208" t="s">
        <v>160</v>
      </c>
      <c r="G100" s="209" t="s">
        <v>161</v>
      </c>
      <c r="H100" s="210">
        <v>639.7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0.29</v>
      </c>
      <c r="T100" s="216">
        <f>S100*H100</f>
        <v>185.513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140</v>
      </c>
      <c r="AT100" s="217" t="s">
        <v>135</v>
      </c>
      <c r="AU100" s="217" t="s">
        <v>84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140</v>
      </c>
      <c r="BM100" s="217" t="s">
        <v>162</v>
      </c>
    </row>
    <row r="101" spans="1:47" s="2" customFormat="1" ht="12">
      <c r="A101" s="40"/>
      <c r="B101" s="41"/>
      <c r="C101" s="42"/>
      <c r="D101" s="219" t="s">
        <v>142</v>
      </c>
      <c r="E101" s="42"/>
      <c r="F101" s="220" t="s">
        <v>160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142</v>
      </c>
      <c r="AU101" s="19" t="s">
        <v>84</v>
      </c>
    </row>
    <row r="102" spans="1:65" s="2" customFormat="1" ht="12">
      <c r="A102" s="40"/>
      <c r="B102" s="41"/>
      <c r="C102" s="206" t="s">
        <v>163</v>
      </c>
      <c r="D102" s="206" t="s">
        <v>135</v>
      </c>
      <c r="E102" s="207" t="s">
        <v>164</v>
      </c>
      <c r="F102" s="208" t="s">
        <v>165</v>
      </c>
      <c r="G102" s="209" t="s">
        <v>161</v>
      </c>
      <c r="H102" s="210">
        <v>1230</v>
      </c>
      <c r="I102" s="211"/>
      <c r="J102" s="212">
        <f>ROUND(I102*H102,2)</f>
        <v>0</v>
      </c>
      <c r="K102" s="208" t="s">
        <v>139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0.04</v>
      </c>
      <c r="T102" s="216">
        <f>S102*H102</f>
        <v>49.2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140</v>
      </c>
      <c r="AT102" s="217" t="s">
        <v>135</v>
      </c>
      <c r="AU102" s="217" t="s">
        <v>84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140</v>
      </c>
      <c r="BM102" s="217" t="s">
        <v>166</v>
      </c>
    </row>
    <row r="103" spans="1:47" s="2" customFormat="1" ht="12">
      <c r="A103" s="40"/>
      <c r="B103" s="41"/>
      <c r="C103" s="42"/>
      <c r="D103" s="219" t="s">
        <v>142</v>
      </c>
      <c r="E103" s="42"/>
      <c r="F103" s="220" t="s">
        <v>165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142</v>
      </c>
      <c r="AU103" s="19" t="s">
        <v>84</v>
      </c>
    </row>
    <row r="104" spans="1:51" s="13" customFormat="1" ht="12">
      <c r="A104" s="13"/>
      <c r="B104" s="224"/>
      <c r="C104" s="225"/>
      <c r="D104" s="219" t="s">
        <v>154</v>
      </c>
      <c r="E104" s="226" t="s">
        <v>19</v>
      </c>
      <c r="F104" s="227" t="s">
        <v>167</v>
      </c>
      <c r="G104" s="225"/>
      <c r="H104" s="228">
        <v>650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154</v>
      </c>
      <c r="AU104" s="234" t="s">
        <v>84</v>
      </c>
      <c r="AV104" s="13" t="s">
        <v>84</v>
      </c>
      <c r="AW104" s="13" t="s">
        <v>35</v>
      </c>
      <c r="AX104" s="13" t="s">
        <v>74</v>
      </c>
      <c r="AY104" s="234" t="s">
        <v>133</v>
      </c>
    </row>
    <row r="105" spans="1:51" s="13" customFormat="1" ht="12">
      <c r="A105" s="13"/>
      <c r="B105" s="224"/>
      <c r="C105" s="225"/>
      <c r="D105" s="219" t="s">
        <v>154</v>
      </c>
      <c r="E105" s="226" t="s">
        <v>19</v>
      </c>
      <c r="F105" s="227" t="s">
        <v>168</v>
      </c>
      <c r="G105" s="225"/>
      <c r="H105" s="228">
        <v>580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154</v>
      </c>
      <c r="AU105" s="234" t="s">
        <v>84</v>
      </c>
      <c r="AV105" s="13" t="s">
        <v>84</v>
      </c>
      <c r="AW105" s="13" t="s">
        <v>35</v>
      </c>
      <c r="AX105" s="13" t="s">
        <v>74</v>
      </c>
      <c r="AY105" s="234" t="s">
        <v>133</v>
      </c>
    </row>
    <row r="106" spans="1:51" s="14" customFormat="1" ht="12">
      <c r="A106" s="14"/>
      <c r="B106" s="235"/>
      <c r="C106" s="236"/>
      <c r="D106" s="219" t="s">
        <v>154</v>
      </c>
      <c r="E106" s="237" t="s">
        <v>19</v>
      </c>
      <c r="F106" s="238" t="s">
        <v>157</v>
      </c>
      <c r="G106" s="236"/>
      <c r="H106" s="239">
        <v>1230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154</v>
      </c>
      <c r="AU106" s="245" t="s">
        <v>84</v>
      </c>
      <c r="AV106" s="14" t="s">
        <v>140</v>
      </c>
      <c r="AW106" s="14" t="s">
        <v>35</v>
      </c>
      <c r="AX106" s="14" t="s">
        <v>82</v>
      </c>
      <c r="AY106" s="245" t="s">
        <v>133</v>
      </c>
    </row>
    <row r="107" spans="1:65" s="2" customFormat="1" ht="16.5" customHeight="1">
      <c r="A107" s="40"/>
      <c r="B107" s="41"/>
      <c r="C107" s="206" t="s">
        <v>169</v>
      </c>
      <c r="D107" s="206" t="s">
        <v>135</v>
      </c>
      <c r="E107" s="207" t="s">
        <v>170</v>
      </c>
      <c r="F107" s="208" t="s">
        <v>171</v>
      </c>
      <c r="G107" s="209" t="s">
        <v>149</v>
      </c>
      <c r="H107" s="210">
        <v>998</v>
      </c>
      <c r="I107" s="211"/>
      <c r="J107" s="212">
        <f>ROUND(I107*H107,2)</f>
        <v>0</v>
      </c>
      <c r="K107" s="208" t="s">
        <v>139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140</v>
      </c>
      <c r="AT107" s="217" t="s">
        <v>135</v>
      </c>
      <c r="AU107" s="217" t="s">
        <v>84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140</v>
      </c>
      <c r="BM107" s="217" t="s">
        <v>172</v>
      </c>
    </row>
    <row r="108" spans="1:47" s="2" customFormat="1" ht="12">
      <c r="A108" s="40"/>
      <c r="B108" s="41"/>
      <c r="C108" s="42"/>
      <c r="D108" s="219" t="s">
        <v>142</v>
      </c>
      <c r="E108" s="42"/>
      <c r="F108" s="220" t="s">
        <v>171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142</v>
      </c>
      <c r="AU108" s="19" t="s">
        <v>84</v>
      </c>
    </row>
    <row r="109" spans="1:51" s="13" customFormat="1" ht="12">
      <c r="A109" s="13"/>
      <c r="B109" s="224"/>
      <c r="C109" s="225"/>
      <c r="D109" s="219" t="s">
        <v>154</v>
      </c>
      <c r="E109" s="226" t="s">
        <v>19</v>
      </c>
      <c r="F109" s="227" t="s">
        <v>167</v>
      </c>
      <c r="G109" s="225"/>
      <c r="H109" s="228">
        <v>650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154</v>
      </c>
      <c r="AU109" s="234" t="s">
        <v>84</v>
      </c>
      <c r="AV109" s="13" t="s">
        <v>84</v>
      </c>
      <c r="AW109" s="13" t="s">
        <v>35</v>
      </c>
      <c r="AX109" s="13" t="s">
        <v>74</v>
      </c>
      <c r="AY109" s="234" t="s">
        <v>133</v>
      </c>
    </row>
    <row r="110" spans="1:51" s="13" customFormat="1" ht="12">
      <c r="A110" s="13"/>
      <c r="B110" s="224"/>
      <c r="C110" s="225"/>
      <c r="D110" s="219" t="s">
        <v>154</v>
      </c>
      <c r="E110" s="226" t="s">
        <v>19</v>
      </c>
      <c r="F110" s="227" t="s">
        <v>168</v>
      </c>
      <c r="G110" s="225"/>
      <c r="H110" s="228">
        <v>580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154</v>
      </c>
      <c r="AU110" s="234" t="s">
        <v>84</v>
      </c>
      <c r="AV110" s="13" t="s">
        <v>84</v>
      </c>
      <c r="AW110" s="13" t="s">
        <v>35</v>
      </c>
      <c r="AX110" s="13" t="s">
        <v>74</v>
      </c>
      <c r="AY110" s="234" t="s">
        <v>133</v>
      </c>
    </row>
    <row r="111" spans="1:51" s="13" customFormat="1" ht="12">
      <c r="A111" s="13"/>
      <c r="B111" s="224"/>
      <c r="C111" s="225"/>
      <c r="D111" s="219" t="s">
        <v>154</v>
      </c>
      <c r="E111" s="226" t="s">
        <v>19</v>
      </c>
      <c r="F111" s="227" t="s">
        <v>173</v>
      </c>
      <c r="G111" s="225"/>
      <c r="H111" s="228">
        <v>-232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154</v>
      </c>
      <c r="AU111" s="234" t="s">
        <v>84</v>
      </c>
      <c r="AV111" s="13" t="s">
        <v>84</v>
      </c>
      <c r="AW111" s="13" t="s">
        <v>35</v>
      </c>
      <c r="AX111" s="13" t="s">
        <v>74</v>
      </c>
      <c r="AY111" s="234" t="s">
        <v>133</v>
      </c>
    </row>
    <row r="112" spans="1:51" s="14" customFormat="1" ht="12">
      <c r="A112" s="14"/>
      <c r="B112" s="235"/>
      <c r="C112" s="236"/>
      <c r="D112" s="219" t="s">
        <v>154</v>
      </c>
      <c r="E112" s="237" t="s">
        <v>19</v>
      </c>
      <c r="F112" s="238" t="s">
        <v>157</v>
      </c>
      <c r="G112" s="236"/>
      <c r="H112" s="239">
        <v>998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154</v>
      </c>
      <c r="AU112" s="245" t="s">
        <v>84</v>
      </c>
      <c r="AV112" s="14" t="s">
        <v>140</v>
      </c>
      <c r="AW112" s="14" t="s">
        <v>35</v>
      </c>
      <c r="AX112" s="14" t="s">
        <v>82</v>
      </c>
      <c r="AY112" s="245" t="s">
        <v>133</v>
      </c>
    </row>
    <row r="113" spans="1:65" s="2" customFormat="1" ht="12">
      <c r="A113" s="40"/>
      <c r="B113" s="41"/>
      <c r="C113" s="206" t="s">
        <v>174</v>
      </c>
      <c r="D113" s="206" t="s">
        <v>135</v>
      </c>
      <c r="E113" s="207" t="s">
        <v>175</v>
      </c>
      <c r="F113" s="208" t="s">
        <v>176</v>
      </c>
      <c r="G113" s="209" t="s">
        <v>177</v>
      </c>
      <c r="H113" s="210">
        <v>1882.844</v>
      </c>
      <c r="I113" s="211"/>
      <c r="J113" s="212">
        <f>ROUND(I113*H113,2)</f>
        <v>0</v>
      </c>
      <c r="K113" s="208" t="s">
        <v>139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84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140</v>
      </c>
      <c r="BM113" s="217" t="s">
        <v>178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179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84</v>
      </c>
    </row>
    <row r="115" spans="1:51" s="15" customFormat="1" ht="12">
      <c r="A115" s="15"/>
      <c r="B115" s="246"/>
      <c r="C115" s="247"/>
      <c r="D115" s="219" t="s">
        <v>154</v>
      </c>
      <c r="E115" s="248" t="s">
        <v>19</v>
      </c>
      <c r="F115" s="249" t="s">
        <v>180</v>
      </c>
      <c r="G115" s="247"/>
      <c r="H115" s="248" t="s">
        <v>19</v>
      </c>
      <c r="I115" s="250"/>
      <c r="J115" s="247"/>
      <c r="K115" s="247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154</v>
      </c>
      <c r="AU115" s="255" t="s">
        <v>84</v>
      </c>
      <c r="AV115" s="15" t="s">
        <v>82</v>
      </c>
      <c r="AW115" s="15" t="s">
        <v>35</v>
      </c>
      <c r="AX115" s="15" t="s">
        <v>74</v>
      </c>
      <c r="AY115" s="255" t="s">
        <v>133</v>
      </c>
    </row>
    <row r="116" spans="1:51" s="13" customFormat="1" ht="12">
      <c r="A116" s="13"/>
      <c r="B116" s="224"/>
      <c r="C116" s="225"/>
      <c r="D116" s="219" t="s">
        <v>154</v>
      </c>
      <c r="E116" s="226" t="s">
        <v>19</v>
      </c>
      <c r="F116" s="227" t="s">
        <v>181</v>
      </c>
      <c r="G116" s="225"/>
      <c r="H116" s="228">
        <v>1882.844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154</v>
      </c>
      <c r="AU116" s="234" t="s">
        <v>84</v>
      </c>
      <c r="AV116" s="13" t="s">
        <v>84</v>
      </c>
      <c r="AW116" s="13" t="s">
        <v>35</v>
      </c>
      <c r="AX116" s="13" t="s">
        <v>74</v>
      </c>
      <c r="AY116" s="234" t="s">
        <v>133</v>
      </c>
    </row>
    <row r="117" spans="1:51" s="14" customFormat="1" ht="12">
      <c r="A117" s="14"/>
      <c r="B117" s="235"/>
      <c r="C117" s="236"/>
      <c r="D117" s="219" t="s">
        <v>154</v>
      </c>
      <c r="E117" s="237" t="s">
        <v>19</v>
      </c>
      <c r="F117" s="238" t="s">
        <v>157</v>
      </c>
      <c r="G117" s="236"/>
      <c r="H117" s="239">
        <v>1882.844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154</v>
      </c>
      <c r="AU117" s="245" t="s">
        <v>84</v>
      </c>
      <c r="AV117" s="14" t="s">
        <v>140</v>
      </c>
      <c r="AW117" s="14" t="s">
        <v>35</v>
      </c>
      <c r="AX117" s="14" t="s">
        <v>82</v>
      </c>
      <c r="AY117" s="245" t="s">
        <v>133</v>
      </c>
    </row>
    <row r="118" spans="1:65" s="2" customFormat="1" ht="16.5" customHeight="1">
      <c r="A118" s="40"/>
      <c r="B118" s="41"/>
      <c r="C118" s="206" t="s">
        <v>182</v>
      </c>
      <c r="D118" s="206" t="s">
        <v>135</v>
      </c>
      <c r="E118" s="207" t="s">
        <v>183</v>
      </c>
      <c r="F118" s="208" t="s">
        <v>184</v>
      </c>
      <c r="G118" s="209" t="s">
        <v>149</v>
      </c>
      <c r="H118" s="210">
        <v>6276.148</v>
      </c>
      <c r="I118" s="211"/>
      <c r="J118" s="212">
        <f>ROUND(I118*H118,2)</f>
        <v>0</v>
      </c>
      <c r="K118" s="208" t="s">
        <v>139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140</v>
      </c>
      <c r="AT118" s="217" t="s">
        <v>135</v>
      </c>
      <c r="AU118" s="217" t="s">
        <v>84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140</v>
      </c>
      <c r="BM118" s="217" t="s">
        <v>185</v>
      </c>
    </row>
    <row r="119" spans="1:47" s="2" customFormat="1" ht="12">
      <c r="A119" s="40"/>
      <c r="B119" s="41"/>
      <c r="C119" s="42"/>
      <c r="D119" s="219" t="s">
        <v>142</v>
      </c>
      <c r="E119" s="42"/>
      <c r="F119" s="220" t="s">
        <v>186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142</v>
      </c>
      <c r="AU119" s="19" t="s">
        <v>84</v>
      </c>
    </row>
    <row r="120" spans="1:51" s="15" customFormat="1" ht="12">
      <c r="A120" s="15"/>
      <c r="B120" s="246"/>
      <c r="C120" s="247"/>
      <c r="D120" s="219" t="s">
        <v>154</v>
      </c>
      <c r="E120" s="248" t="s">
        <v>19</v>
      </c>
      <c r="F120" s="249" t="s">
        <v>180</v>
      </c>
      <c r="G120" s="247"/>
      <c r="H120" s="248" t="s">
        <v>19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154</v>
      </c>
      <c r="AU120" s="255" t="s">
        <v>84</v>
      </c>
      <c r="AV120" s="15" t="s">
        <v>82</v>
      </c>
      <c r="AW120" s="15" t="s">
        <v>35</v>
      </c>
      <c r="AX120" s="15" t="s">
        <v>74</v>
      </c>
      <c r="AY120" s="255" t="s">
        <v>133</v>
      </c>
    </row>
    <row r="121" spans="1:51" s="13" customFormat="1" ht="12">
      <c r="A121" s="13"/>
      <c r="B121" s="224"/>
      <c r="C121" s="225"/>
      <c r="D121" s="219" t="s">
        <v>154</v>
      </c>
      <c r="E121" s="226" t="s">
        <v>19</v>
      </c>
      <c r="F121" s="227" t="s">
        <v>187</v>
      </c>
      <c r="G121" s="225"/>
      <c r="H121" s="228">
        <v>6276.148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154</v>
      </c>
      <c r="AU121" s="234" t="s">
        <v>84</v>
      </c>
      <c r="AV121" s="13" t="s">
        <v>84</v>
      </c>
      <c r="AW121" s="13" t="s">
        <v>35</v>
      </c>
      <c r="AX121" s="13" t="s">
        <v>74</v>
      </c>
      <c r="AY121" s="234" t="s">
        <v>133</v>
      </c>
    </row>
    <row r="122" spans="1:51" s="14" customFormat="1" ht="12">
      <c r="A122" s="14"/>
      <c r="B122" s="235"/>
      <c r="C122" s="236"/>
      <c r="D122" s="219" t="s">
        <v>154</v>
      </c>
      <c r="E122" s="237" t="s">
        <v>19</v>
      </c>
      <c r="F122" s="238" t="s">
        <v>157</v>
      </c>
      <c r="G122" s="236"/>
      <c r="H122" s="239">
        <v>6276.148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154</v>
      </c>
      <c r="AU122" s="245" t="s">
        <v>84</v>
      </c>
      <c r="AV122" s="14" t="s">
        <v>140</v>
      </c>
      <c r="AW122" s="14" t="s">
        <v>35</v>
      </c>
      <c r="AX122" s="14" t="s">
        <v>82</v>
      </c>
      <c r="AY122" s="245" t="s">
        <v>133</v>
      </c>
    </row>
    <row r="123" spans="1:65" s="2" customFormat="1" ht="12">
      <c r="A123" s="40"/>
      <c r="B123" s="41"/>
      <c r="C123" s="206" t="s">
        <v>188</v>
      </c>
      <c r="D123" s="206" t="s">
        <v>135</v>
      </c>
      <c r="E123" s="207" t="s">
        <v>189</v>
      </c>
      <c r="F123" s="208" t="s">
        <v>190</v>
      </c>
      <c r="G123" s="209" t="s">
        <v>149</v>
      </c>
      <c r="H123" s="210">
        <v>707.075</v>
      </c>
      <c r="I123" s="211"/>
      <c r="J123" s="212">
        <f>ROUND(I123*H123,2)</f>
        <v>0</v>
      </c>
      <c r="K123" s="208" t="s">
        <v>139</v>
      </c>
      <c r="L123" s="46"/>
      <c r="M123" s="213" t="s">
        <v>19</v>
      </c>
      <c r="N123" s="214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140</v>
      </c>
      <c r="AT123" s="217" t="s">
        <v>135</v>
      </c>
      <c r="AU123" s="217" t="s">
        <v>84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140</v>
      </c>
      <c r="BM123" s="217" t="s">
        <v>191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190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142</v>
      </c>
      <c r="AU124" s="19" t="s">
        <v>84</v>
      </c>
    </row>
    <row r="125" spans="1:65" s="2" customFormat="1" ht="16.5" customHeight="1">
      <c r="A125" s="40"/>
      <c r="B125" s="41"/>
      <c r="C125" s="256" t="s">
        <v>192</v>
      </c>
      <c r="D125" s="256" t="s">
        <v>193</v>
      </c>
      <c r="E125" s="257" t="s">
        <v>194</v>
      </c>
      <c r="F125" s="258" t="s">
        <v>195</v>
      </c>
      <c r="G125" s="259" t="s">
        <v>196</v>
      </c>
      <c r="H125" s="260">
        <v>106.061</v>
      </c>
      <c r="I125" s="261"/>
      <c r="J125" s="262">
        <f>ROUND(I125*H125,2)</f>
        <v>0</v>
      </c>
      <c r="K125" s="258" t="s">
        <v>139</v>
      </c>
      <c r="L125" s="263"/>
      <c r="M125" s="264" t="s">
        <v>19</v>
      </c>
      <c r="N125" s="265" t="s">
        <v>45</v>
      </c>
      <c r="O125" s="86"/>
      <c r="P125" s="215">
        <f>O125*H125</f>
        <v>0</v>
      </c>
      <c r="Q125" s="215">
        <v>0.001</v>
      </c>
      <c r="R125" s="215">
        <f>Q125*H125</f>
        <v>0.106061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174</v>
      </c>
      <c r="AT125" s="217" t="s">
        <v>193</v>
      </c>
      <c r="AU125" s="217" t="s">
        <v>84</v>
      </c>
      <c r="AY125" s="19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82</v>
      </c>
      <c r="BK125" s="218">
        <f>ROUND(I125*H125,2)</f>
        <v>0</v>
      </c>
      <c r="BL125" s="19" t="s">
        <v>140</v>
      </c>
      <c r="BM125" s="217" t="s">
        <v>197</v>
      </c>
    </row>
    <row r="126" spans="1:47" s="2" customFormat="1" ht="12">
      <c r="A126" s="40"/>
      <c r="B126" s="41"/>
      <c r="C126" s="42"/>
      <c r="D126" s="219" t="s">
        <v>142</v>
      </c>
      <c r="E126" s="42"/>
      <c r="F126" s="220" t="s">
        <v>195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142</v>
      </c>
      <c r="AU126" s="19" t="s">
        <v>84</v>
      </c>
    </row>
    <row r="127" spans="1:51" s="13" customFormat="1" ht="12">
      <c r="A127" s="13"/>
      <c r="B127" s="224"/>
      <c r="C127" s="225"/>
      <c r="D127" s="219" t="s">
        <v>154</v>
      </c>
      <c r="E127" s="226" t="s">
        <v>19</v>
      </c>
      <c r="F127" s="227" t="s">
        <v>198</v>
      </c>
      <c r="G127" s="225"/>
      <c r="H127" s="228">
        <v>106.061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154</v>
      </c>
      <c r="AU127" s="234" t="s">
        <v>84</v>
      </c>
      <c r="AV127" s="13" t="s">
        <v>84</v>
      </c>
      <c r="AW127" s="13" t="s">
        <v>35</v>
      </c>
      <c r="AX127" s="13" t="s">
        <v>82</v>
      </c>
      <c r="AY127" s="234" t="s">
        <v>133</v>
      </c>
    </row>
    <row r="128" spans="1:65" s="2" customFormat="1" ht="33" customHeight="1">
      <c r="A128" s="40"/>
      <c r="B128" s="41"/>
      <c r="C128" s="206" t="s">
        <v>199</v>
      </c>
      <c r="D128" s="206" t="s">
        <v>135</v>
      </c>
      <c r="E128" s="207" t="s">
        <v>200</v>
      </c>
      <c r="F128" s="208" t="s">
        <v>201</v>
      </c>
      <c r="G128" s="209" t="s">
        <v>149</v>
      </c>
      <c r="H128" s="210">
        <v>707.075</v>
      </c>
      <c r="I128" s="211"/>
      <c r="J128" s="212">
        <f>ROUND(I128*H128,2)</f>
        <v>0</v>
      </c>
      <c r="K128" s="208" t="s">
        <v>139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140</v>
      </c>
      <c r="AT128" s="217" t="s">
        <v>135</v>
      </c>
      <c r="AU128" s="217" t="s">
        <v>84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140</v>
      </c>
      <c r="BM128" s="217" t="s">
        <v>202</v>
      </c>
    </row>
    <row r="129" spans="1:47" s="2" customFormat="1" ht="12">
      <c r="A129" s="40"/>
      <c r="B129" s="41"/>
      <c r="C129" s="42"/>
      <c r="D129" s="219" t="s">
        <v>142</v>
      </c>
      <c r="E129" s="42"/>
      <c r="F129" s="220" t="s">
        <v>201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84</v>
      </c>
    </row>
    <row r="130" spans="1:51" s="13" customFormat="1" ht="12">
      <c r="A130" s="13"/>
      <c r="B130" s="224"/>
      <c r="C130" s="225"/>
      <c r="D130" s="219" t="s">
        <v>154</v>
      </c>
      <c r="E130" s="226" t="s">
        <v>19</v>
      </c>
      <c r="F130" s="227" t="s">
        <v>203</v>
      </c>
      <c r="G130" s="225"/>
      <c r="H130" s="228">
        <v>707.075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154</v>
      </c>
      <c r="AU130" s="234" t="s">
        <v>84</v>
      </c>
      <c r="AV130" s="13" t="s">
        <v>84</v>
      </c>
      <c r="AW130" s="13" t="s">
        <v>35</v>
      </c>
      <c r="AX130" s="13" t="s">
        <v>74</v>
      </c>
      <c r="AY130" s="234" t="s">
        <v>133</v>
      </c>
    </row>
    <row r="131" spans="1:51" s="14" customFormat="1" ht="12">
      <c r="A131" s="14"/>
      <c r="B131" s="235"/>
      <c r="C131" s="236"/>
      <c r="D131" s="219" t="s">
        <v>154</v>
      </c>
      <c r="E131" s="237" t="s">
        <v>19</v>
      </c>
      <c r="F131" s="238" t="s">
        <v>157</v>
      </c>
      <c r="G131" s="236"/>
      <c r="H131" s="239">
        <v>707.075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154</v>
      </c>
      <c r="AU131" s="245" t="s">
        <v>84</v>
      </c>
      <c r="AV131" s="14" t="s">
        <v>140</v>
      </c>
      <c r="AW131" s="14" t="s">
        <v>35</v>
      </c>
      <c r="AX131" s="14" t="s">
        <v>82</v>
      </c>
      <c r="AY131" s="245" t="s">
        <v>133</v>
      </c>
    </row>
    <row r="132" spans="1:65" s="2" customFormat="1" ht="12">
      <c r="A132" s="40"/>
      <c r="B132" s="41"/>
      <c r="C132" s="206" t="s">
        <v>204</v>
      </c>
      <c r="D132" s="206" t="s">
        <v>135</v>
      </c>
      <c r="E132" s="207" t="s">
        <v>205</v>
      </c>
      <c r="F132" s="208" t="s">
        <v>206</v>
      </c>
      <c r="G132" s="209" t="s">
        <v>149</v>
      </c>
      <c r="H132" s="210">
        <v>707.075</v>
      </c>
      <c r="I132" s="211"/>
      <c r="J132" s="212">
        <f>ROUND(I132*H132,2)</f>
        <v>0</v>
      </c>
      <c r="K132" s="208" t="s">
        <v>139</v>
      </c>
      <c r="L132" s="46"/>
      <c r="M132" s="213" t="s">
        <v>19</v>
      </c>
      <c r="N132" s="214" t="s">
        <v>45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140</v>
      </c>
      <c r="AT132" s="217" t="s">
        <v>135</v>
      </c>
      <c r="AU132" s="217" t="s">
        <v>84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140</v>
      </c>
      <c r="BM132" s="217" t="s">
        <v>207</v>
      </c>
    </row>
    <row r="133" spans="1:47" s="2" customFormat="1" ht="12">
      <c r="A133" s="40"/>
      <c r="B133" s="41"/>
      <c r="C133" s="42"/>
      <c r="D133" s="219" t="s">
        <v>142</v>
      </c>
      <c r="E133" s="42"/>
      <c r="F133" s="220" t="s">
        <v>206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142</v>
      </c>
      <c r="AU133" s="19" t="s">
        <v>84</v>
      </c>
    </row>
    <row r="134" spans="1:51" s="13" customFormat="1" ht="12">
      <c r="A134" s="13"/>
      <c r="B134" s="224"/>
      <c r="C134" s="225"/>
      <c r="D134" s="219" t="s">
        <v>154</v>
      </c>
      <c r="E134" s="226" t="s">
        <v>19</v>
      </c>
      <c r="F134" s="227" t="s">
        <v>208</v>
      </c>
      <c r="G134" s="225"/>
      <c r="H134" s="228">
        <v>496.125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154</v>
      </c>
      <c r="AU134" s="234" t="s">
        <v>84</v>
      </c>
      <c r="AV134" s="13" t="s">
        <v>84</v>
      </c>
      <c r="AW134" s="13" t="s">
        <v>35</v>
      </c>
      <c r="AX134" s="13" t="s">
        <v>74</v>
      </c>
      <c r="AY134" s="234" t="s">
        <v>133</v>
      </c>
    </row>
    <row r="135" spans="1:51" s="13" customFormat="1" ht="12">
      <c r="A135" s="13"/>
      <c r="B135" s="224"/>
      <c r="C135" s="225"/>
      <c r="D135" s="219" t="s">
        <v>154</v>
      </c>
      <c r="E135" s="226" t="s">
        <v>19</v>
      </c>
      <c r="F135" s="227" t="s">
        <v>209</v>
      </c>
      <c r="G135" s="225"/>
      <c r="H135" s="228">
        <v>91.45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154</v>
      </c>
      <c r="AU135" s="234" t="s">
        <v>84</v>
      </c>
      <c r="AV135" s="13" t="s">
        <v>84</v>
      </c>
      <c r="AW135" s="13" t="s">
        <v>35</v>
      </c>
      <c r="AX135" s="13" t="s">
        <v>74</v>
      </c>
      <c r="AY135" s="234" t="s">
        <v>133</v>
      </c>
    </row>
    <row r="136" spans="1:51" s="13" customFormat="1" ht="12">
      <c r="A136" s="13"/>
      <c r="B136" s="224"/>
      <c r="C136" s="225"/>
      <c r="D136" s="219" t="s">
        <v>154</v>
      </c>
      <c r="E136" s="226" t="s">
        <v>19</v>
      </c>
      <c r="F136" s="227" t="s">
        <v>210</v>
      </c>
      <c r="G136" s="225"/>
      <c r="H136" s="228">
        <v>37.5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154</v>
      </c>
      <c r="AU136" s="234" t="s">
        <v>84</v>
      </c>
      <c r="AV136" s="13" t="s">
        <v>84</v>
      </c>
      <c r="AW136" s="13" t="s">
        <v>35</v>
      </c>
      <c r="AX136" s="13" t="s">
        <v>74</v>
      </c>
      <c r="AY136" s="234" t="s">
        <v>133</v>
      </c>
    </row>
    <row r="137" spans="1:51" s="13" customFormat="1" ht="12">
      <c r="A137" s="13"/>
      <c r="B137" s="224"/>
      <c r="C137" s="225"/>
      <c r="D137" s="219" t="s">
        <v>154</v>
      </c>
      <c r="E137" s="226" t="s">
        <v>19</v>
      </c>
      <c r="F137" s="227" t="s">
        <v>211</v>
      </c>
      <c r="G137" s="225"/>
      <c r="H137" s="228">
        <v>26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154</v>
      </c>
      <c r="AU137" s="234" t="s">
        <v>84</v>
      </c>
      <c r="AV137" s="13" t="s">
        <v>84</v>
      </c>
      <c r="AW137" s="13" t="s">
        <v>35</v>
      </c>
      <c r="AX137" s="13" t="s">
        <v>74</v>
      </c>
      <c r="AY137" s="234" t="s">
        <v>133</v>
      </c>
    </row>
    <row r="138" spans="1:51" s="13" customFormat="1" ht="12">
      <c r="A138" s="13"/>
      <c r="B138" s="224"/>
      <c r="C138" s="225"/>
      <c r="D138" s="219" t="s">
        <v>154</v>
      </c>
      <c r="E138" s="226" t="s">
        <v>19</v>
      </c>
      <c r="F138" s="227" t="s">
        <v>212</v>
      </c>
      <c r="G138" s="225"/>
      <c r="H138" s="228">
        <v>40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154</v>
      </c>
      <c r="AU138" s="234" t="s">
        <v>84</v>
      </c>
      <c r="AV138" s="13" t="s">
        <v>84</v>
      </c>
      <c r="AW138" s="13" t="s">
        <v>35</v>
      </c>
      <c r="AX138" s="13" t="s">
        <v>74</v>
      </c>
      <c r="AY138" s="234" t="s">
        <v>133</v>
      </c>
    </row>
    <row r="139" spans="1:51" s="13" customFormat="1" ht="12">
      <c r="A139" s="13"/>
      <c r="B139" s="224"/>
      <c r="C139" s="225"/>
      <c r="D139" s="219" t="s">
        <v>154</v>
      </c>
      <c r="E139" s="226" t="s">
        <v>19</v>
      </c>
      <c r="F139" s="227" t="s">
        <v>213</v>
      </c>
      <c r="G139" s="225"/>
      <c r="H139" s="228">
        <v>6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154</v>
      </c>
      <c r="AU139" s="234" t="s">
        <v>84</v>
      </c>
      <c r="AV139" s="13" t="s">
        <v>84</v>
      </c>
      <c r="AW139" s="13" t="s">
        <v>35</v>
      </c>
      <c r="AX139" s="13" t="s">
        <v>74</v>
      </c>
      <c r="AY139" s="234" t="s">
        <v>133</v>
      </c>
    </row>
    <row r="140" spans="1:51" s="13" customFormat="1" ht="12">
      <c r="A140" s="13"/>
      <c r="B140" s="224"/>
      <c r="C140" s="225"/>
      <c r="D140" s="219" t="s">
        <v>154</v>
      </c>
      <c r="E140" s="226" t="s">
        <v>19</v>
      </c>
      <c r="F140" s="227" t="s">
        <v>214</v>
      </c>
      <c r="G140" s="225"/>
      <c r="H140" s="228">
        <v>10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154</v>
      </c>
      <c r="AU140" s="234" t="s">
        <v>84</v>
      </c>
      <c r="AV140" s="13" t="s">
        <v>84</v>
      </c>
      <c r="AW140" s="13" t="s">
        <v>35</v>
      </c>
      <c r="AX140" s="13" t="s">
        <v>74</v>
      </c>
      <c r="AY140" s="234" t="s">
        <v>133</v>
      </c>
    </row>
    <row r="141" spans="1:51" s="14" customFormat="1" ht="12">
      <c r="A141" s="14"/>
      <c r="B141" s="235"/>
      <c r="C141" s="236"/>
      <c r="D141" s="219" t="s">
        <v>154</v>
      </c>
      <c r="E141" s="237" t="s">
        <v>19</v>
      </c>
      <c r="F141" s="238" t="s">
        <v>157</v>
      </c>
      <c r="G141" s="236"/>
      <c r="H141" s="239">
        <v>707.075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154</v>
      </c>
      <c r="AU141" s="245" t="s">
        <v>84</v>
      </c>
      <c r="AV141" s="14" t="s">
        <v>140</v>
      </c>
      <c r="AW141" s="14" t="s">
        <v>35</v>
      </c>
      <c r="AX141" s="14" t="s">
        <v>82</v>
      </c>
      <c r="AY141" s="245" t="s">
        <v>133</v>
      </c>
    </row>
    <row r="142" spans="1:63" s="12" customFormat="1" ht="22.8" customHeight="1">
      <c r="A142" s="12"/>
      <c r="B142" s="190"/>
      <c r="C142" s="191"/>
      <c r="D142" s="192" t="s">
        <v>73</v>
      </c>
      <c r="E142" s="204" t="s">
        <v>84</v>
      </c>
      <c r="F142" s="204" t="s">
        <v>215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SUM(P143:P150)</f>
        <v>0</v>
      </c>
      <c r="Q142" s="198"/>
      <c r="R142" s="199">
        <f>SUM(R143:R150)</f>
        <v>2.94978962</v>
      </c>
      <c r="S142" s="198"/>
      <c r="T142" s="200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73</v>
      </c>
      <c r="AU142" s="202" t="s">
        <v>82</v>
      </c>
      <c r="AY142" s="201" t="s">
        <v>133</v>
      </c>
      <c r="BK142" s="203">
        <f>SUM(BK143:BK150)</f>
        <v>0</v>
      </c>
    </row>
    <row r="143" spans="1:65" s="2" customFormat="1" ht="16.5" customHeight="1">
      <c r="A143" s="40"/>
      <c r="B143" s="41"/>
      <c r="C143" s="206" t="s">
        <v>216</v>
      </c>
      <c r="D143" s="206" t="s">
        <v>135</v>
      </c>
      <c r="E143" s="207" t="s">
        <v>217</v>
      </c>
      <c r="F143" s="208" t="s">
        <v>218</v>
      </c>
      <c r="G143" s="209" t="s">
        <v>149</v>
      </c>
      <c r="H143" s="210">
        <v>6276.148</v>
      </c>
      <c r="I143" s="211"/>
      <c r="J143" s="212">
        <f>ROUND(I143*H143,2)</f>
        <v>0</v>
      </c>
      <c r="K143" s="208" t="s">
        <v>139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0.00014</v>
      </c>
      <c r="R143" s="215">
        <f>Q143*H143</f>
        <v>0.87866072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84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140</v>
      </c>
      <c r="BM143" s="217" t="s">
        <v>219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220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84</v>
      </c>
    </row>
    <row r="145" spans="1:51" s="15" customFormat="1" ht="12">
      <c r="A145" s="15"/>
      <c r="B145" s="246"/>
      <c r="C145" s="247"/>
      <c r="D145" s="219" t="s">
        <v>154</v>
      </c>
      <c r="E145" s="248" t="s">
        <v>19</v>
      </c>
      <c r="F145" s="249" t="s">
        <v>180</v>
      </c>
      <c r="G145" s="247"/>
      <c r="H145" s="248" t="s">
        <v>19</v>
      </c>
      <c r="I145" s="250"/>
      <c r="J145" s="247"/>
      <c r="K145" s="247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154</v>
      </c>
      <c r="AU145" s="255" t="s">
        <v>84</v>
      </c>
      <c r="AV145" s="15" t="s">
        <v>82</v>
      </c>
      <c r="AW145" s="15" t="s">
        <v>35</v>
      </c>
      <c r="AX145" s="15" t="s">
        <v>74</v>
      </c>
      <c r="AY145" s="255" t="s">
        <v>133</v>
      </c>
    </row>
    <row r="146" spans="1:51" s="13" customFormat="1" ht="12">
      <c r="A146" s="13"/>
      <c r="B146" s="224"/>
      <c r="C146" s="225"/>
      <c r="D146" s="219" t="s">
        <v>154</v>
      </c>
      <c r="E146" s="226" t="s">
        <v>19</v>
      </c>
      <c r="F146" s="227" t="s">
        <v>187</v>
      </c>
      <c r="G146" s="225"/>
      <c r="H146" s="228">
        <v>6276.148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154</v>
      </c>
      <c r="AU146" s="234" t="s">
        <v>84</v>
      </c>
      <c r="AV146" s="13" t="s">
        <v>84</v>
      </c>
      <c r="AW146" s="13" t="s">
        <v>35</v>
      </c>
      <c r="AX146" s="13" t="s">
        <v>74</v>
      </c>
      <c r="AY146" s="234" t="s">
        <v>133</v>
      </c>
    </row>
    <row r="147" spans="1:51" s="14" customFormat="1" ht="12">
      <c r="A147" s="14"/>
      <c r="B147" s="235"/>
      <c r="C147" s="236"/>
      <c r="D147" s="219" t="s">
        <v>154</v>
      </c>
      <c r="E147" s="237" t="s">
        <v>19</v>
      </c>
      <c r="F147" s="238" t="s">
        <v>157</v>
      </c>
      <c r="G147" s="236"/>
      <c r="H147" s="239">
        <v>6276.148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154</v>
      </c>
      <c r="AU147" s="245" t="s">
        <v>84</v>
      </c>
      <c r="AV147" s="14" t="s">
        <v>140</v>
      </c>
      <c r="AW147" s="14" t="s">
        <v>35</v>
      </c>
      <c r="AX147" s="14" t="s">
        <v>82</v>
      </c>
      <c r="AY147" s="245" t="s">
        <v>133</v>
      </c>
    </row>
    <row r="148" spans="1:65" s="2" customFormat="1" ht="16.5" customHeight="1">
      <c r="A148" s="40"/>
      <c r="B148" s="41"/>
      <c r="C148" s="256" t="s">
        <v>8</v>
      </c>
      <c r="D148" s="256" t="s">
        <v>193</v>
      </c>
      <c r="E148" s="257" t="s">
        <v>221</v>
      </c>
      <c r="F148" s="258" t="s">
        <v>222</v>
      </c>
      <c r="G148" s="259" t="s">
        <v>149</v>
      </c>
      <c r="H148" s="260">
        <v>6903.763</v>
      </c>
      <c r="I148" s="261"/>
      <c r="J148" s="262">
        <f>ROUND(I148*H148,2)</f>
        <v>0</v>
      </c>
      <c r="K148" s="258" t="s">
        <v>139</v>
      </c>
      <c r="L148" s="263"/>
      <c r="M148" s="264" t="s">
        <v>19</v>
      </c>
      <c r="N148" s="265" t="s">
        <v>45</v>
      </c>
      <c r="O148" s="86"/>
      <c r="P148" s="215">
        <f>O148*H148</f>
        <v>0</v>
      </c>
      <c r="Q148" s="215">
        <v>0.0003</v>
      </c>
      <c r="R148" s="215">
        <f>Q148*H148</f>
        <v>2.0711288999999997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174</v>
      </c>
      <c r="AT148" s="217" t="s">
        <v>193</v>
      </c>
      <c r="AU148" s="217" t="s">
        <v>84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223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222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84</v>
      </c>
    </row>
    <row r="150" spans="1:51" s="13" customFormat="1" ht="12">
      <c r="A150" s="13"/>
      <c r="B150" s="224"/>
      <c r="C150" s="225"/>
      <c r="D150" s="219" t="s">
        <v>154</v>
      </c>
      <c r="E150" s="225"/>
      <c r="F150" s="227" t="s">
        <v>224</v>
      </c>
      <c r="G150" s="225"/>
      <c r="H150" s="228">
        <v>6903.763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154</v>
      </c>
      <c r="AU150" s="234" t="s">
        <v>84</v>
      </c>
      <c r="AV150" s="13" t="s">
        <v>84</v>
      </c>
      <c r="AW150" s="13" t="s">
        <v>4</v>
      </c>
      <c r="AX150" s="13" t="s">
        <v>82</v>
      </c>
      <c r="AY150" s="234" t="s">
        <v>133</v>
      </c>
    </row>
    <row r="151" spans="1:63" s="12" customFormat="1" ht="22.8" customHeight="1">
      <c r="A151" s="12"/>
      <c r="B151" s="190"/>
      <c r="C151" s="191"/>
      <c r="D151" s="192" t="s">
        <v>73</v>
      </c>
      <c r="E151" s="204" t="s">
        <v>158</v>
      </c>
      <c r="F151" s="204" t="s">
        <v>225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SUM(P152:P227)</f>
        <v>0</v>
      </c>
      <c r="Q151" s="198"/>
      <c r="R151" s="199">
        <f>SUM(R152:R227)</f>
        <v>1511.0393841599998</v>
      </c>
      <c r="S151" s="198"/>
      <c r="T151" s="200">
        <f>SUM(T152:T227)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82</v>
      </c>
      <c r="AT151" s="202" t="s">
        <v>73</v>
      </c>
      <c r="AU151" s="202" t="s">
        <v>82</v>
      </c>
      <c r="AY151" s="201" t="s">
        <v>133</v>
      </c>
      <c r="BK151" s="203">
        <f>SUM(BK152:BK227)</f>
        <v>0</v>
      </c>
    </row>
    <row r="152" spans="1:65" s="2" customFormat="1" ht="33" customHeight="1">
      <c r="A152" s="40"/>
      <c r="B152" s="41"/>
      <c r="C152" s="206" t="s">
        <v>226</v>
      </c>
      <c r="D152" s="206" t="s">
        <v>135</v>
      </c>
      <c r="E152" s="207" t="s">
        <v>227</v>
      </c>
      <c r="F152" s="208" t="s">
        <v>228</v>
      </c>
      <c r="G152" s="209" t="s">
        <v>149</v>
      </c>
      <c r="H152" s="210">
        <v>2718.448</v>
      </c>
      <c r="I152" s="211"/>
      <c r="J152" s="212">
        <f>ROUND(I152*H152,2)</f>
        <v>0</v>
      </c>
      <c r="K152" s="208" t="s">
        <v>139</v>
      </c>
      <c r="L152" s="46"/>
      <c r="M152" s="213" t="s">
        <v>19</v>
      </c>
      <c r="N152" s="214" t="s">
        <v>45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140</v>
      </c>
      <c r="AT152" s="217" t="s">
        <v>135</v>
      </c>
      <c r="AU152" s="217" t="s">
        <v>84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140</v>
      </c>
      <c r="BM152" s="217" t="s">
        <v>229</v>
      </c>
    </row>
    <row r="153" spans="1:47" s="2" customFormat="1" ht="12">
      <c r="A153" s="40"/>
      <c r="B153" s="41"/>
      <c r="C153" s="42"/>
      <c r="D153" s="219" t="s">
        <v>142</v>
      </c>
      <c r="E153" s="42"/>
      <c r="F153" s="220" t="s">
        <v>228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142</v>
      </c>
      <c r="AU153" s="19" t="s">
        <v>84</v>
      </c>
    </row>
    <row r="154" spans="1:51" s="13" customFormat="1" ht="12">
      <c r="A154" s="13"/>
      <c r="B154" s="224"/>
      <c r="C154" s="225"/>
      <c r="D154" s="219" t="s">
        <v>154</v>
      </c>
      <c r="E154" s="226" t="s">
        <v>19</v>
      </c>
      <c r="F154" s="227" t="s">
        <v>230</v>
      </c>
      <c r="G154" s="225"/>
      <c r="H154" s="228">
        <v>457.5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154</v>
      </c>
      <c r="AU154" s="234" t="s">
        <v>84</v>
      </c>
      <c r="AV154" s="13" t="s">
        <v>84</v>
      </c>
      <c r="AW154" s="13" t="s">
        <v>35</v>
      </c>
      <c r="AX154" s="13" t="s">
        <v>74</v>
      </c>
      <c r="AY154" s="234" t="s">
        <v>133</v>
      </c>
    </row>
    <row r="155" spans="1:51" s="13" customFormat="1" ht="12">
      <c r="A155" s="13"/>
      <c r="B155" s="224"/>
      <c r="C155" s="225"/>
      <c r="D155" s="219" t="s">
        <v>154</v>
      </c>
      <c r="E155" s="226" t="s">
        <v>19</v>
      </c>
      <c r="F155" s="227" t="s">
        <v>231</v>
      </c>
      <c r="G155" s="225"/>
      <c r="H155" s="228">
        <v>623.5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154</v>
      </c>
      <c r="AU155" s="234" t="s">
        <v>84</v>
      </c>
      <c r="AV155" s="13" t="s">
        <v>84</v>
      </c>
      <c r="AW155" s="13" t="s">
        <v>35</v>
      </c>
      <c r="AX155" s="13" t="s">
        <v>74</v>
      </c>
      <c r="AY155" s="234" t="s">
        <v>133</v>
      </c>
    </row>
    <row r="156" spans="1:51" s="13" customFormat="1" ht="12">
      <c r="A156" s="13"/>
      <c r="B156" s="224"/>
      <c r="C156" s="225"/>
      <c r="D156" s="219" t="s">
        <v>154</v>
      </c>
      <c r="E156" s="226" t="s">
        <v>19</v>
      </c>
      <c r="F156" s="227" t="s">
        <v>232</v>
      </c>
      <c r="G156" s="225"/>
      <c r="H156" s="228">
        <v>74.23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154</v>
      </c>
      <c r="AU156" s="234" t="s">
        <v>84</v>
      </c>
      <c r="AV156" s="13" t="s">
        <v>84</v>
      </c>
      <c r="AW156" s="13" t="s">
        <v>35</v>
      </c>
      <c r="AX156" s="13" t="s">
        <v>74</v>
      </c>
      <c r="AY156" s="234" t="s">
        <v>133</v>
      </c>
    </row>
    <row r="157" spans="1:51" s="13" customFormat="1" ht="12">
      <c r="A157" s="13"/>
      <c r="B157" s="224"/>
      <c r="C157" s="225"/>
      <c r="D157" s="219" t="s">
        <v>154</v>
      </c>
      <c r="E157" s="226" t="s">
        <v>19</v>
      </c>
      <c r="F157" s="227" t="s">
        <v>233</v>
      </c>
      <c r="G157" s="225"/>
      <c r="H157" s="228">
        <v>25.8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154</v>
      </c>
      <c r="AU157" s="234" t="s">
        <v>84</v>
      </c>
      <c r="AV157" s="13" t="s">
        <v>84</v>
      </c>
      <c r="AW157" s="13" t="s">
        <v>35</v>
      </c>
      <c r="AX157" s="13" t="s">
        <v>74</v>
      </c>
      <c r="AY157" s="234" t="s">
        <v>133</v>
      </c>
    </row>
    <row r="158" spans="1:51" s="13" customFormat="1" ht="12">
      <c r="A158" s="13"/>
      <c r="B158" s="224"/>
      <c r="C158" s="225"/>
      <c r="D158" s="219" t="s">
        <v>154</v>
      </c>
      <c r="E158" s="226" t="s">
        <v>19</v>
      </c>
      <c r="F158" s="227" t="s">
        <v>234</v>
      </c>
      <c r="G158" s="225"/>
      <c r="H158" s="228">
        <v>13.95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154</v>
      </c>
      <c r="AU158" s="234" t="s">
        <v>84</v>
      </c>
      <c r="AV158" s="13" t="s">
        <v>84</v>
      </c>
      <c r="AW158" s="13" t="s">
        <v>35</v>
      </c>
      <c r="AX158" s="13" t="s">
        <v>74</v>
      </c>
      <c r="AY158" s="234" t="s">
        <v>133</v>
      </c>
    </row>
    <row r="159" spans="1:51" s="16" customFormat="1" ht="12">
      <c r="A159" s="16"/>
      <c r="B159" s="266"/>
      <c r="C159" s="267"/>
      <c r="D159" s="219" t="s">
        <v>154</v>
      </c>
      <c r="E159" s="268" t="s">
        <v>19</v>
      </c>
      <c r="F159" s="269" t="s">
        <v>235</v>
      </c>
      <c r="G159" s="267"/>
      <c r="H159" s="270">
        <v>1194.98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6" t="s">
        <v>154</v>
      </c>
      <c r="AU159" s="276" t="s">
        <v>84</v>
      </c>
      <c r="AV159" s="16" t="s">
        <v>146</v>
      </c>
      <c r="AW159" s="16" t="s">
        <v>35</v>
      </c>
      <c r="AX159" s="16" t="s">
        <v>74</v>
      </c>
      <c r="AY159" s="276" t="s">
        <v>133</v>
      </c>
    </row>
    <row r="160" spans="1:51" s="13" customFormat="1" ht="12">
      <c r="A160" s="13"/>
      <c r="B160" s="224"/>
      <c r="C160" s="225"/>
      <c r="D160" s="219" t="s">
        <v>154</v>
      </c>
      <c r="E160" s="226" t="s">
        <v>19</v>
      </c>
      <c r="F160" s="227" t="s">
        <v>236</v>
      </c>
      <c r="G160" s="225"/>
      <c r="H160" s="228">
        <v>216.3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154</v>
      </c>
      <c r="AU160" s="234" t="s">
        <v>84</v>
      </c>
      <c r="AV160" s="13" t="s">
        <v>84</v>
      </c>
      <c r="AW160" s="13" t="s">
        <v>35</v>
      </c>
      <c r="AX160" s="13" t="s">
        <v>74</v>
      </c>
      <c r="AY160" s="234" t="s">
        <v>133</v>
      </c>
    </row>
    <row r="161" spans="1:51" s="13" customFormat="1" ht="12">
      <c r="A161" s="13"/>
      <c r="B161" s="224"/>
      <c r="C161" s="225"/>
      <c r="D161" s="219" t="s">
        <v>154</v>
      </c>
      <c r="E161" s="226" t="s">
        <v>19</v>
      </c>
      <c r="F161" s="227" t="s">
        <v>237</v>
      </c>
      <c r="G161" s="225"/>
      <c r="H161" s="228">
        <v>1307.168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154</v>
      </c>
      <c r="AU161" s="234" t="s">
        <v>84</v>
      </c>
      <c r="AV161" s="13" t="s">
        <v>84</v>
      </c>
      <c r="AW161" s="13" t="s">
        <v>35</v>
      </c>
      <c r="AX161" s="13" t="s">
        <v>74</v>
      </c>
      <c r="AY161" s="234" t="s">
        <v>133</v>
      </c>
    </row>
    <row r="162" spans="1:51" s="14" customFormat="1" ht="12">
      <c r="A162" s="14"/>
      <c r="B162" s="235"/>
      <c r="C162" s="236"/>
      <c r="D162" s="219" t="s">
        <v>154</v>
      </c>
      <c r="E162" s="237" t="s">
        <v>19</v>
      </c>
      <c r="F162" s="238" t="s">
        <v>157</v>
      </c>
      <c r="G162" s="236"/>
      <c r="H162" s="239">
        <v>2718.448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154</v>
      </c>
      <c r="AU162" s="245" t="s">
        <v>84</v>
      </c>
      <c r="AV162" s="14" t="s">
        <v>140</v>
      </c>
      <c r="AW162" s="14" t="s">
        <v>35</v>
      </c>
      <c r="AX162" s="14" t="s">
        <v>82</v>
      </c>
      <c r="AY162" s="245" t="s">
        <v>133</v>
      </c>
    </row>
    <row r="163" spans="1:65" s="2" customFormat="1" ht="16.5" customHeight="1">
      <c r="A163" s="40"/>
      <c r="B163" s="41"/>
      <c r="C163" s="256" t="s">
        <v>238</v>
      </c>
      <c r="D163" s="256" t="s">
        <v>193</v>
      </c>
      <c r="E163" s="257" t="s">
        <v>239</v>
      </c>
      <c r="F163" s="258" t="s">
        <v>240</v>
      </c>
      <c r="G163" s="259" t="s">
        <v>241</v>
      </c>
      <c r="H163" s="260">
        <v>897.088</v>
      </c>
      <c r="I163" s="261"/>
      <c r="J163" s="262">
        <f>ROUND(I163*H163,2)</f>
        <v>0</v>
      </c>
      <c r="K163" s="258" t="s">
        <v>139</v>
      </c>
      <c r="L163" s="263"/>
      <c r="M163" s="264" t="s">
        <v>19</v>
      </c>
      <c r="N163" s="265" t="s">
        <v>45</v>
      </c>
      <c r="O163" s="86"/>
      <c r="P163" s="215">
        <f>O163*H163</f>
        <v>0</v>
      </c>
      <c r="Q163" s="215">
        <v>1</v>
      </c>
      <c r="R163" s="215">
        <f>Q163*H163</f>
        <v>897.088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174</v>
      </c>
      <c r="AT163" s="217" t="s">
        <v>193</v>
      </c>
      <c r="AU163" s="217" t="s">
        <v>84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140</v>
      </c>
      <c r="BM163" s="217" t="s">
        <v>242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240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84</v>
      </c>
    </row>
    <row r="165" spans="1:51" s="13" customFormat="1" ht="12">
      <c r="A165" s="13"/>
      <c r="B165" s="224"/>
      <c r="C165" s="225"/>
      <c r="D165" s="219" t="s">
        <v>154</v>
      </c>
      <c r="E165" s="226" t="s">
        <v>19</v>
      </c>
      <c r="F165" s="227" t="s">
        <v>243</v>
      </c>
      <c r="G165" s="225"/>
      <c r="H165" s="228">
        <v>897.088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154</v>
      </c>
      <c r="AU165" s="234" t="s">
        <v>84</v>
      </c>
      <c r="AV165" s="13" t="s">
        <v>84</v>
      </c>
      <c r="AW165" s="13" t="s">
        <v>35</v>
      </c>
      <c r="AX165" s="13" t="s">
        <v>74</v>
      </c>
      <c r="AY165" s="234" t="s">
        <v>133</v>
      </c>
    </row>
    <row r="166" spans="1:51" s="14" customFormat="1" ht="12">
      <c r="A166" s="14"/>
      <c r="B166" s="235"/>
      <c r="C166" s="236"/>
      <c r="D166" s="219" t="s">
        <v>154</v>
      </c>
      <c r="E166" s="237" t="s">
        <v>19</v>
      </c>
      <c r="F166" s="238" t="s">
        <v>157</v>
      </c>
      <c r="G166" s="236"/>
      <c r="H166" s="239">
        <v>897.088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154</v>
      </c>
      <c r="AU166" s="245" t="s">
        <v>84</v>
      </c>
      <c r="AV166" s="14" t="s">
        <v>140</v>
      </c>
      <c r="AW166" s="14" t="s">
        <v>35</v>
      </c>
      <c r="AX166" s="14" t="s">
        <v>82</v>
      </c>
      <c r="AY166" s="245" t="s">
        <v>133</v>
      </c>
    </row>
    <row r="167" spans="1:65" s="2" customFormat="1" ht="16.5" customHeight="1">
      <c r="A167" s="40"/>
      <c r="B167" s="41"/>
      <c r="C167" s="206" t="s">
        <v>244</v>
      </c>
      <c r="D167" s="206" t="s">
        <v>135</v>
      </c>
      <c r="E167" s="207" t="s">
        <v>245</v>
      </c>
      <c r="F167" s="208" t="s">
        <v>246</v>
      </c>
      <c r="G167" s="209" t="s">
        <v>149</v>
      </c>
      <c r="H167" s="210">
        <v>6276.148</v>
      </c>
      <c r="I167" s="211"/>
      <c r="J167" s="212">
        <f>ROUND(I167*H167,2)</f>
        <v>0</v>
      </c>
      <c r="K167" s="208" t="s">
        <v>139</v>
      </c>
      <c r="L167" s="46"/>
      <c r="M167" s="213" t="s">
        <v>19</v>
      </c>
      <c r="N167" s="214" t="s">
        <v>45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140</v>
      </c>
      <c r="AT167" s="217" t="s">
        <v>135</v>
      </c>
      <c r="AU167" s="217" t="s">
        <v>84</v>
      </c>
      <c r="AY167" s="19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82</v>
      </c>
      <c r="BK167" s="218">
        <f>ROUND(I167*H167,2)</f>
        <v>0</v>
      </c>
      <c r="BL167" s="19" t="s">
        <v>140</v>
      </c>
      <c r="BM167" s="217" t="s">
        <v>247</v>
      </c>
    </row>
    <row r="168" spans="1:47" s="2" customFormat="1" ht="12">
      <c r="A168" s="40"/>
      <c r="B168" s="41"/>
      <c r="C168" s="42"/>
      <c r="D168" s="219" t="s">
        <v>142</v>
      </c>
      <c r="E168" s="42"/>
      <c r="F168" s="220" t="s">
        <v>248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142</v>
      </c>
      <c r="AU168" s="19" t="s">
        <v>84</v>
      </c>
    </row>
    <row r="169" spans="1:51" s="15" customFormat="1" ht="12">
      <c r="A169" s="15"/>
      <c r="B169" s="246"/>
      <c r="C169" s="247"/>
      <c r="D169" s="219" t="s">
        <v>154</v>
      </c>
      <c r="E169" s="248" t="s">
        <v>19</v>
      </c>
      <c r="F169" s="249" t="s">
        <v>180</v>
      </c>
      <c r="G169" s="247"/>
      <c r="H169" s="248" t="s">
        <v>19</v>
      </c>
      <c r="I169" s="250"/>
      <c r="J169" s="247"/>
      <c r="K169" s="247"/>
      <c r="L169" s="251"/>
      <c r="M169" s="252"/>
      <c r="N169" s="253"/>
      <c r="O169" s="253"/>
      <c r="P169" s="253"/>
      <c r="Q169" s="253"/>
      <c r="R169" s="253"/>
      <c r="S169" s="253"/>
      <c r="T169" s="25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5" t="s">
        <v>154</v>
      </c>
      <c r="AU169" s="255" t="s">
        <v>84</v>
      </c>
      <c r="AV169" s="15" t="s">
        <v>82</v>
      </c>
      <c r="AW169" s="15" t="s">
        <v>35</v>
      </c>
      <c r="AX169" s="15" t="s">
        <v>74</v>
      </c>
      <c r="AY169" s="255" t="s">
        <v>133</v>
      </c>
    </row>
    <row r="170" spans="1:51" s="13" customFormat="1" ht="12">
      <c r="A170" s="13"/>
      <c r="B170" s="224"/>
      <c r="C170" s="225"/>
      <c r="D170" s="219" t="s">
        <v>154</v>
      </c>
      <c r="E170" s="226" t="s">
        <v>19</v>
      </c>
      <c r="F170" s="227" t="s">
        <v>187</v>
      </c>
      <c r="G170" s="225"/>
      <c r="H170" s="228">
        <v>6276.148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154</v>
      </c>
      <c r="AU170" s="234" t="s">
        <v>84</v>
      </c>
      <c r="AV170" s="13" t="s">
        <v>84</v>
      </c>
      <c r="AW170" s="13" t="s">
        <v>35</v>
      </c>
      <c r="AX170" s="13" t="s">
        <v>74</v>
      </c>
      <c r="AY170" s="234" t="s">
        <v>133</v>
      </c>
    </row>
    <row r="171" spans="1:51" s="14" customFormat="1" ht="12">
      <c r="A171" s="14"/>
      <c r="B171" s="235"/>
      <c r="C171" s="236"/>
      <c r="D171" s="219" t="s">
        <v>154</v>
      </c>
      <c r="E171" s="237" t="s">
        <v>19</v>
      </c>
      <c r="F171" s="238" t="s">
        <v>157</v>
      </c>
      <c r="G171" s="236"/>
      <c r="H171" s="239">
        <v>6276.148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154</v>
      </c>
      <c r="AU171" s="245" t="s">
        <v>84</v>
      </c>
      <c r="AV171" s="14" t="s">
        <v>140</v>
      </c>
      <c r="AW171" s="14" t="s">
        <v>35</v>
      </c>
      <c r="AX171" s="14" t="s">
        <v>82</v>
      </c>
      <c r="AY171" s="245" t="s">
        <v>133</v>
      </c>
    </row>
    <row r="172" spans="1:65" s="2" customFormat="1" ht="16.5" customHeight="1">
      <c r="A172" s="40"/>
      <c r="B172" s="41"/>
      <c r="C172" s="206" t="s">
        <v>249</v>
      </c>
      <c r="D172" s="206" t="s">
        <v>135</v>
      </c>
      <c r="E172" s="207" t="s">
        <v>250</v>
      </c>
      <c r="F172" s="208" t="s">
        <v>251</v>
      </c>
      <c r="G172" s="209" t="s">
        <v>149</v>
      </c>
      <c r="H172" s="210">
        <v>7115.4</v>
      </c>
      <c r="I172" s="211"/>
      <c r="J172" s="212">
        <f>ROUND(I172*H172,2)</f>
        <v>0</v>
      </c>
      <c r="K172" s="208" t="s">
        <v>139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140</v>
      </c>
      <c r="AT172" s="217" t="s">
        <v>135</v>
      </c>
      <c r="AU172" s="217" t="s">
        <v>84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140</v>
      </c>
      <c r="BM172" s="217" t="s">
        <v>252</v>
      </c>
    </row>
    <row r="173" spans="1:47" s="2" customFormat="1" ht="12">
      <c r="A173" s="40"/>
      <c r="B173" s="41"/>
      <c r="C173" s="42"/>
      <c r="D173" s="219" t="s">
        <v>142</v>
      </c>
      <c r="E173" s="42"/>
      <c r="F173" s="220" t="s">
        <v>251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142</v>
      </c>
      <c r="AU173" s="19" t="s">
        <v>84</v>
      </c>
    </row>
    <row r="174" spans="1:51" s="13" customFormat="1" ht="12">
      <c r="A174" s="13"/>
      <c r="B174" s="224"/>
      <c r="C174" s="225"/>
      <c r="D174" s="219" t="s">
        <v>154</v>
      </c>
      <c r="E174" s="226" t="s">
        <v>19</v>
      </c>
      <c r="F174" s="227" t="s">
        <v>253</v>
      </c>
      <c r="G174" s="225"/>
      <c r="H174" s="228">
        <v>7115.4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154</v>
      </c>
      <c r="AU174" s="234" t="s">
        <v>84</v>
      </c>
      <c r="AV174" s="13" t="s">
        <v>84</v>
      </c>
      <c r="AW174" s="13" t="s">
        <v>35</v>
      </c>
      <c r="AX174" s="13" t="s">
        <v>74</v>
      </c>
      <c r="AY174" s="234" t="s">
        <v>133</v>
      </c>
    </row>
    <row r="175" spans="1:51" s="14" customFormat="1" ht="12">
      <c r="A175" s="14"/>
      <c r="B175" s="235"/>
      <c r="C175" s="236"/>
      <c r="D175" s="219" t="s">
        <v>154</v>
      </c>
      <c r="E175" s="237" t="s">
        <v>19</v>
      </c>
      <c r="F175" s="238" t="s">
        <v>157</v>
      </c>
      <c r="G175" s="236"/>
      <c r="H175" s="239">
        <v>7115.4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154</v>
      </c>
      <c r="AU175" s="245" t="s">
        <v>84</v>
      </c>
      <c r="AV175" s="14" t="s">
        <v>140</v>
      </c>
      <c r="AW175" s="14" t="s">
        <v>35</v>
      </c>
      <c r="AX175" s="14" t="s">
        <v>82</v>
      </c>
      <c r="AY175" s="245" t="s">
        <v>133</v>
      </c>
    </row>
    <row r="176" spans="1:65" s="2" customFormat="1" ht="12">
      <c r="A176" s="40"/>
      <c r="B176" s="41"/>
      <c r="C176" s="206" t="s">
        <v>254</v>
      </c>
      <c r="D176" s="206" t="s">
        <v>135</v>
      </c>
      <c r="E176" s="207" t="s">
        <v>255</v>
      </c>
      <c r="F176" s="208" t="s">
        <v>256</v>
      </c>
      <c r="G176" s="209" t="s">
        <v>149</v>
      </c>
      <c r="H176" s="210">
        <v>3557.7</v>
      </c>
      <c r="I176" s="211"/>
      <c r="J176" s="212">
        <f>ROUND(I176*H176,2)</f>
        <v>0</v>
      </c>
      <c r="K176" s="208" t="s">
        <v>139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140</v>
      </c>
      <c r="AT176" s="217" t="s">
        <v>135</v>
      </c>
      <c r="AU176" s="217" t="s">
        <v>84</v>
      </c>
      <c r="AY176" s="19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140</v>
      </c>
      <c r="BM176" s="217" t="s">
        <v>257</v>
      </c>
    </row>
    <row r="177" spans="1:47" s="2" customFormat="1" ht="12">
      <c r="A177" s="40"/>
      <c r="B177" s="41"/>
      <c r="C177" s="42"/>
      <c r="D177" s="219" t="s">
        <v>142</v>
      </c>
      <c r="E177" s="42"/>
      <c r="F177" s="220" t="s">
        <v>256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142</v>
      </c>
      <c r="AU177" s="19" t="s">
        <v>84</v>
      </c>
    </row>
    <row r="178" spans="1:51" s="13" customFormat="1" ht="12">
      <c r="A178" s="13"/>
      <c r="B178" s="224"/>
      <c r="C178" s="225"/>
      <c r="D178" s="219" t="s">
        <v>154</v>
      </c>
      <c r="E178" s="226" t="s">
        <v>19</v>
      </c>
      <c r="F178" s="227" t="s">
        <v>258</v>
      </c>
      <c r="G178" s="225"/>
      <c r="H178" s="228">
        <v>1787.5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154</v>
      </c>
      <c r="AU178" s="234" t="s">
        <v>84</v>
      </c>
      <c r="AV178" s="13" t="s">
        <v>84</v>
      </c>
      <c r="AW178" s="13" t="s">
        <v>35</v>
      </c>
      <c r="AX178" s="13" t="s">
        <v>74</v>
      </c>
      <c r="AY178" s="234" t="s">
        <v>133</v>
      </c>
    </row>
    <row r="179" spans="1:51" s="13" customFormat="1" ht="12">
      <c r="A179" s="13"/>
      <c r="B179" s="224"/>
      <c r="C179" s="225"/>
      <c r="D179" s="219" t="s">
        <v>154</v>
      </c>
      <c r="E179" s="226" t="s">
        <v>19</v>
      </c>
      <c r="F179" s="227" t="s">
        <v>259</v>
      </c>
      <c r="G179" s="225"/>
      <c r="H179" s="228">
        <v>34.2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154</v>
      </c>
      <c r="AU179" s="234" t="s">
        <v>84</v>
      </c>
      <c r="AV179" s="13" t="s">
        <v>84</v>
      </c>
      <c r="AW179" s="13" t="s">
        <v>35</v>
      </c>
      <c r="AX179" s="13" t="s">
        <v>74</v>
      </c>
      <c r="AY179" s="234" t="s">
        <v>133</v>
      </c>
    </row>
    <row r="180" spans="1:51" s="13" customFormat="1" ht="12">
      <c r="A180" s="13"/>
      <c r="B180" s="224"/>
      <c r="C180" s="225"/>
      <c r="D180" s="219" t="s">
        <v>154</v>
      </c>
      <c r="E180" s="226" t="s">
        <v>19</v>
      </c>
      <c r="F180" s="227" t="s">
        <v>260</v>
      </c>
      <c r="G180" s="225"/>
      <c r="H180" s="228">
        <v>1595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154</v>
      </c>
      <c r="AU180" s="234" t="s">
        <v>84</v>
      </c>
      <c r="AV180" s="13" t="s">
        <v>84</v>
      </c>
      <c r="AW180" s="13" t="s">
        <v>35</v>
      </c>
      <c r="AX180" s="13" t="s">
        <v>74</v>
      </c>
      <c r="AY180" s="234" t="s">
        <v>133</v>
      </c>
    </row>
    <row r="181" spans="1:51" s="13" customFormat="1" ht="12">
      <c r="A181" s="13"/>
      <c r="B181" s="224"/>
      <c r="C181" s="225"/>
      <c r="D181" s="219" t="s">
        <v>154</v>
      </c>
      <c r="E181" s="226" t="s">
        <v>19</v>
      </c>
      <c r="F181" s="227" t="s">
        <v>261</v>
      </c>
      <c r="G181" s="225"/>
      <c r="H181" s="228">
        <v>45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154</v>
      </c>
      <c r="AU181" s="234" t="s">
        <v>84</v>
      </c>
      <c r="AV181" s="13" t="s">
        <v>84</v>
      </c>
      <c r="AW181" s="13" t="s">
        <v>35</v>
      </c>
      <c r="AX181" s="13" t="s">
        <v>74</v>
      </c>
      <c r="AY181" s="234" t="s">
        <v>133</v>
      </c>
    </row>
    <row r="182" spans="1:51" s="13" customFormat="1" ht="12">
      <c r="A182" s="13"/>
      <c r="B182" s="224"/>
      <c r="C182" s="225"/>
      <c r="D182" s="219" t="s">
        <v>154</v>
      </c>
      <c r="E182" s="226" t="s">
        <v>19</v>
      </c>
      <c r="F182" s="227" t="s">
        <v>262</v>
      </c>
      <c r="G182" s="225"/>
      <c r="H182" s="228">
        <v>30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154</v>
      </c>
      <c r="AU182" s="234" t="s">
        <v>84</v>
      </c>
      <c r="AV182" s="13" t="s">
        <v>84</v>
      </c>
      <c r="AW182" s="13" t="s">
        <v>35</v>
      </c>
      <c r="AX182" s="13" t="s">
        <v>74</v>
      </c>
      <c r="AY182" s="234" t="s">
        <v>133</v>
      </c>
    </row>
    <row r="183" spans="1:51" s="13" customFormat="1" ht="12">
      <c r="A183" s="13"/>
      <c r="B183" s="224"/>
      <c r="C183" s="225"/>
      <c r="D183" s="219" t="s">
        <v>154</v>
      </c>
      <c r="E183" s="226" t="s">
        <v>19</v>
      </c>
      <c r="F183" s="227" t="s">
        <v>263</v>
      </c>
      <c r="G183" s="225"/>
      <c r="H183" s="228">
        <v>66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154</v>
      </c>
      <c r="AU183" s="234" t="s">
        <v>84</v>
      </c>
      <c r="AV183" s="13" t="s">
        <v>84</v>
      </c>
      <c r="AW183" s="13" t="s">
        <v>35</v>
      </c>
      <c r="AX183" s="13" t="s">
        <v>74</v>
      </c>
      <c r="AY183" s="234" t="s">
        <v>133</v>
      </c>
    </row>
    <row r="184" spans="1:51" s="14" customFormat="1" ht="12">
      <c r="A184" s="14"/>
      <c r="B184" s="235"/>
      <c r="C184" s="236"/>
      <c r="D184" s="219" t="s">
        <v>154</v>
      </c>
      <c r="E184" s="237" t="s">
        <v>19</v>
      </c>
      <c r="F184" s="238" t="s">
        <v>157</v>
      </c>
      <c r="G184" s="236"/>
      <c r="H184" s="239">
        <v>3557.7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154</v>
      </c>
      <c r="AU184" s="245" t="s">
        <v>84</v>
      </c>
      <c r="AV184" s="14" t="s">
        <v>140</v>
      </c>
      <c r="AW184" s="14" t="s">
        <v>35</v>
      </c>
      <c r="AX184" s="14" t="s">
        <v>82</v>
      </c>
      <c r="AY184" s="245" t="s">
        <v>133</v>
      </c>
    </row>
    <row r="185" spans="1:65" s="2" customFormat="1" ht="16.5" customHeight="1">
      <c r="A185" s="40"/>
      <c r="B185" s="41"/>
      <c r="C185" s="206" t="s">
        <v>7</v>
      </c>
      <c r="D185" s="206" t="s">
        <v>135</v>
      </c>
      <c r="E185" s="207" t="s">
        <v>264</v>
      </c>
      <c r="F185" s="208" t="s">
        <v>265</v>
      </c>
      <c r="G185" s="209" t="s">
        <v>149</v>
      </c>
      <c r="H185" s="210">
        <v>2718.448</v>
      </c>
      <c r="I185" s="211"/>
      <c r="J185" s="212">
        <f>ROUND(I185*H185,2)</f>
        <v>0</v>
      </c>
      <c r="K185" s="208" t="s">
        <v>139</v>
      </c>
      <c r="L185" s="46"/>
      <c r="M185" s="213" t="s">
        <v>19</v>
      </c>
      <c r="N185" s="214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140</v>
      </c>
      <c r="AT185" s="217" t="s">
        <v>135</v>
      </c>
      <c r="AU185" s="217" t="s">
        <v>84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140</v>
      </c>
      <c r="BM185" s="217" t="s">
        <v>266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265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84</v>
      </c>
    </row>
    <row r="187" spans="1:65" s="2" customFormat="1" ht="16.5" customHeight="1">
      <c r="A187" s="40"/>
      <c r="B187" s="41"/>
      <c r="C187" s="206" t="s">
        <v>267</v>
      </c>
      <c r="D187" s="206" t="s">
        <v>135</v>
      </c>
      <c r="E187" s="207" t="s">
        <v>268</v>
      </c>
      <c r="F187" s="208" t="s">
        <v>269</v>
      </c>
      <c r="G187" s="209" t="s">
        <v>149</v>
      </c>
      <c r="H187" s="210">
        <v>3557.7</v>
      </c>
      <c r="I187" s="211"/>
      <c r="J187" s="212">
        <f>ROUND(I187*H187,2)</f>
        <v>0</v>
      </c>
      <c r="K187" s="208" t="s">
        <v>139</v>
      </c>
      <c r="L187" s="46"/>
      <c r="M187" s="213" t="s">
        <v>19</v>
      </c>
      <c r="N187" s="214" t="s">
        <v>45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140</v>
      </c>
      <c r="AT187" s="217" t="s">
        <v>135</v>
      </c>
      <c r="AU187" s="217" t="s">
        <v>84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82</v>
      </c>
      <c r="BK187" s="218">
        <f>ROUND(I187*H187,2)</f>
        <v>0</v>
      </c>
      <c r="BL187" s="19" t="s">
        <v>140</v>
      </c>
      <c r="BM187" s="217" t="s">
        <v>270</v>
      </c>
    </row>
    <row r="188" spans="1:47" s="2" customFormat="1" ht="12">
      <c r="A188" s="40"/>
      <c r="B188" s="41"/>
      <c r="C188" s="42"/>
      <c r="D188" s="219" t="s">
        <v>142</v>
      </c>
      <c r="E188" s="42"/>
      <c r="F188" s="220" t="s">
        <v>269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142</v>
      </c>
      <c r="AU188" s="19" t="s">
        <v>84</v>
      </c>
    </row>
    <row r="189" spans="1:65" s="2" customFormat="1" ht="16.5" customHeight="1">
      <c r="A189" s="40"/>
      <c r="B189" s="41"/>
      <c r="C189" s="206" t="s">
        <v>271</v>
      </c>
      <c r="D189" s="206" t="s">
        <v>135</v>
      </c>
      <c r="E189" s="207" t="s">
        <v>272</v>
      </c>
      <c r="F189" s="208" t="s">
        <v>273</v>
      </c>
      <c r="G189" s="209" t="s">
        <v>149</v>
      </c>
      <c r="H189" s="210">
        <v>3557.7</v>
      </c>
      <c r="I189" s="211"/>
      <c r="J189" s="212">
        <f>ROUND(I189*H189,2)</f>
        <v>0</v>
      </c>
      <c r="K189" s="208" t="s">
        <v>139</v>
      </c>
      <c r="L189" s="46"/>
      <c r="M189" s="213" t="s">
        <v>19</v>
      </c>
      <c r="N189" s="214" t="s">
        <v>45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140</v>
      </c>
      <c r="AT189" s="217" t="s">
        <v>135</v>
      </c>
      <c r="AU189" s="217" t="s">
        <v>84</v>
      </c>
      <c r="AY189" s="19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82</v>
      </c>
      <c r="BK189" s="218">
        <f>ROUND(I189*H189,2)</f>
        <v>0</v>
      </c>
      <c r="BL189" s="19" t="s">
        <v>140</v>
      </c>
      <c r="BM189" s="217" t="s">
        <v>274</v>
      </c>
    </row>
    <row r="190" spans="1:47" s="2" customFormat="1" ht="12">
      <c r="A190" s="40"/>
      <c r="B190" s="41"/>
      <c r="C190" s="42"/>
      <c r="D190" s="219" t="s">
        <v>142</v>
      </c>
      <c r="E190" s="42"/>
      <c r="F190" s="220" t="s">
        <v>273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142</v>
      </c>
      <c r="AU190" s="19" t="s">
        <v>84</v>
      </c>
    </row>
    <row r="191" spans="1:65" s="2" customFormat="1" ht="12">
      <c r="A191" s="40"/>
      <c r="B191" s="41"/>
      <c r="C191" s="206" t="s">
        <v>275</v>
      </c>
      <c r="D191" s="206" t="s">
        <v>135</v>
      </c>
      <c r="E191" s="207" t="s">
        <v>276</v>
      </c>
      <c r="F191" s="208" t="s">
        <v>277</v>
      </c>
      <c r="G191" s="209" t="s">
        <v>149</v>
      </c>
      <c r="H191" s="210">
        <v>3557.7</v>
      </c>
      <c r="I191" s="211"/>
      <c r="J191" s="212">
        <f>ROUND(I191*H191,2)</f>
        <v>0</v>
      </c>
      <c r="K191" s="208" t="s">
        <v>139</v>
      </c>
      <c r="L191" s="46"/>
      <c r="M191" s="213" t="s">
        <v>19</v>
      </c>
      <c r="N191" s="214" t="s">
        <v>45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140</v>
      </c>
      <c r="AT191" s="217" t="s">
        <v>135</v>
      </c>
      <c r="AU191" s="217" t="s">
        <v>84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82</v>
      </c>
      <c r="BK191" s="218">
        <f>ROUND(I191*H191,2)</f>
        <v>0</v>
      </c>
      <c r="BL191" s="19" t="s">
        <v>140</v>
      </c>
      <c r="BM191" s="217" t="s">
        <v>278</v>
      </c>
    </row>
    <row r="192" spans="1:47" s="2" customFormat="1" ht="12">
      <c r="A192" s="40"/>
      <c r="B192" s="41"/>
      <c r="C192" s="42"/>
      <c r="D192" s="219" t="s">
        <v>142</v>
      </c>
      <c r="E192" s="42"/>
      <c r="F192" s="220" t="s">
        <v>277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142</v>
      </c>
      <c r="AU192" s="19" t="s">
        <v>84</v>
      </c>
    </row>
    <row r="193" spans="1:65" s="2" customFormat="1" ht="12">
      <c r="A193" s="40"/>
      <c r="B193" s="41"/>
      <c r="C193" s="206" t="s">
        <v>279</v>
      </c>
      <c r="D193" s="206" t="s">
        <v>135</v>
      </c>
      <c r="E193" s="207" t="s">
        <v>280</v>
      </c>
      <c r="F193" s="208" t="s">
        <v>281</v>
      </c>
      <c r="G193" s="209" t="s">
        <v>149</v>
      </c>
      <c r="H193" s="210">
        <v>1411.28</v>
      </c>
      <c r="I193" s="211"/>
      <c r="J193" s="212">
        <f>ROUND(I193*H193,2)</f>
        <v>0</v>
      </c>
      <c r="K193" s="208" t="s">
        <v>139</v>
      </c>
      <c r="L193" s="46"/>
      <c r="M193" s="213" t="s">
        <v>19</v>
      </c>
      <c r="N193" s="214" t="s">
        <v>45</v>
      </c>
      <c r="O193" s="86"/>
      <c r="P193" s="215">
        <f>O193*H193</f>
        <v>0</v>
      </c>
      <c r="Q193" s="215">
        <v>0.08425</v>
      </c>
      <c r="R193" s="215">
        <f>Q193*H193</f>
        <v>118.90034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140</v>
      </c>
      <c r="AT193" s="217" t="s">
        <v>135</v>
      </c>
      <c r="AU193" s="217" t="s">
        <v>84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140</v>
      </c>
      <c r="BM193" s="217" t="s">
        <v>282</v>
      </c>
    </row>
    <row r="194" spans="1:47" s="2" customFormat="1" ht="12">
      <c r="A194" s="40"/>
      <c r="B194" s="41"/>
      <c r="C194" s="42"/>
      <c r="D194" s="219" t="s">
        <v>142</v>
      </c>
      <c r="E194" s="42"/>
      <c r="F194" s="220" t="s">
        <v>283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142</v>
      </c>
      <c r="AU194" s="19" t="s">
        <v>84</v>
      </c>
    </row>
    <row r="195" spans="1:65" s="2" customFormat="1" ht="16.5" customHeight="1">
      <c r="A195" s="40"/>
      <c r="B195" s="41"/>
      <c r="C195" s="256" t="s">
        <v>284</v>
      </c>
      <c r="D195" s="256" t="s">
        <v>193</v>
      </c>
      <c r="E195" s="257" t="s">
        <v>285</v>
      </c>
      <c r="F195" s="258" t="s">
        <v>286</v>
      </c>
      <c r="G195" s="259" t="s">
        <v>149</v>
      </c>
      <c r="H195" s="260">
        <v>1384.2</v>
      </c>
      <c r="I195" s="261"/>
      <c r="J195" s="262">
        <f>ROUND(I195*H195,2)</f>
        <v>0</v>
      </c>
      <c r="K195" s="258" t="s">
        <v>139</v>
      </c>
      <c r="L195" s="263"/>
      <c r="M195" s="264" t="s">
        <v>19</v>
      </c>
      <c r="N195" s="265" t="s">
        <v>45</v>
      </c>
      <c r="O195" s="86"/>
      <c r="P195" s="215">
        <f>O195*H195</f>
        <v>0</v>
      </c>
      <c r="Q195" s="215">
        <v>0.113</v>
      </c>
      <c r="R195" s="215">
        <f>Q195*H195</f>
        <v>156.4146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174</v>
      </c>
      <c r="AT195" s="217" t="s">
        <v>193</v>
      </c>
      <c r="AU195" s="217" t="s">
        <v>84</v>
      </c>
      <c r="AY195" s="19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82</v>
      </c>
      <c r="BK195" s="218">
        <f>ROUND(I195*H195,2)</f>
        <v>0</v>
      </c>
      <c r="BL195" s="19" t="s">
        <v>140</v>
      </c>
      <c r="BM195" s="217" t="s">
        <v>287</v>
      </c>
    </row>
    <row r="196" spans="1:47" s="2" customFormat="1" ht="12">
      <c r="A196" s="40"/>
      <c r="B196" s="41"/>
      <c r="C196" s="42"/>
      <c r="D196" s="219" t="s">
        <v>142</v>
      </c>
      <c r="E196" s="42"/>
      <c r="F196" s="220" t="s">
        <v>286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142</v>
      </c>
      <c r="AU196" s="19" t="s">
        <v>84</v>
      </c>
    </row>
    <row r="197" spans="1:51" s="13" customFormat="1" ht="12">
      <c r="A197" s="13"/>
      <c r="B197" s="224"/>
      <c r="C197" s="225"/>
      <c r="D197" s="219" t="s">
        <v>154</v>
      </c>
      <c r="E197" s="226" t="s">
        <v>19</v>
      </c>
      <c r="F197" s="227" t="s">
        <v>288</v>
      </c>
      <c r="G197" s="225"/>
      <c r="H197" s="228">
        <v>1167.9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154</v>
      </c>
      <c r="AU197" s="234" t="s">
        <v>84</v>
      </c>
      <c r="AV197" s="13" t="s">
        <v>84</v>
      </c>
      <c r="AW197" s="13" t="s">
        <v>35</v>
      </c>
      <c r="AX197" s="13" t="s">
        <v>74</v>
      </c>
      <c r="AY197" s="234" t="s">
        <v>133</v>
      </c>
    </row>
    <row r="198" spans="1:51" s="13" customFormat="1" ht="12">
      <c r="A198" s="13"/>
      <c r="B198" s="224"/>
      <c r="C198" s="225"/>
      <c r="D198" s="219" t="s">
        <v>154</v>
      </c>
      <c r="E198" s="226" t="s">
        <v>19</v>
      </c>
      <c r="F198" s="227" t="s">
        <v>289</v>
      </c>
      <c r="G198" s="225"/>
      <c r="H198" s="228">
        <v>216.3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154</v>
      </c>
      <c r="AU198" s="234" t="s">
        <v>84</v>
      </c>
      <c r="AV198" s="13" t="s">
        <v>84</v>
      </c>
      <c r="AW198" s="13" t="s">
        <v>35</v>
      </c>
      <c r="AX198" s="13" t="s">
        <v>74</v>
      </c>
      <c r="AY198" s="234" t="s">
        <v>133</v>
      </c>
    </row>
    <row r="199" spans="1:51" s="14" customFormat="1" ht="12">
      <c r="A199" s="14"/>
      <c r="B199" s="235"/>
      <c r="C199" s="236"/>
      <c r="D199" s="219" t="s">
        <v>154</v>
      </c>
      <c r="E199" s="237" t="s">
        <v>19</v>
      </c>
      <c r="F199" s="238" t="s">
        <v>157</v>
      </c>
      <c r="G199" s="236"/>
      <c r="H199" s="239">
        <v>1384.2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154</v>
      </c>
      <c r="AU199" s="245" t="s">
        <v>84</v>
      </c>
      <c r="AV199" s="14" t="s">
        <v>140</v>
      </c>
      <c r="AW199" s="14" t="s">
        <v>35</v>
      </c>
      <c r="AX199" s="14" t="s">
        <v>82</v>
      </c>
      <c r="AY199" s="245" t="s">
        <v>133</v>
      </c>
    </row>
    <row r="200" spans="1:65" s="2" customFormat="1" ht="16.5" customHeight="1">
      <c r="A200" s="40"/>
      <c r="B200" s="41"/>
      <c r="C200" s="256" t="s">
        <v>290</v>
      </c>
      <c r="D200" s="256" t="s">
        <v>193</v>
      </c>
      <c r="E200" s="257" t="s">
        <v>291</v>
      </c>
      <c r="F200" s="258" t="s">
        <v>292</v>
      </c>
      <c r="G200" s="259" t="s">
        <v>149</v>
      </c>
      <c r="H200" s="260">
        <v>27.08</v>
      </c>
      <c r="I200" s="261"/>
      <c r="J200" s="262">
        <f>ROUND(I200*H200,2)</f>
        <v>0</v>
      </c>
      <c r="K200" s="258" t="s">
        <v>139</v>
      </c>
      <c r="L200" s="263"/>
      <c r="M200" s="264" t="s">
        <v>19</v>
      </c>
      <c r="N200" s="265" t="s">
        <v>45</v>
      </c>
      <c r="O200" s="86"/>
      <c r="P200" s="215">
        <f>O200*H200</f>
        <v>0</v>
      </c>
      <c r="Q200" s="215">
        <v>0.13</v>
      </c>
      <c r="R200" s="215">
        <f>Q200*H200</f>
        <v>3.5204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174</v>
      </c>
      <c r="AT200" s="217" t="s">
        <v>193</v>
      </c>
      <c r="AU200" s="217" t="s">
        <v>84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293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292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84</v>
      </c>
    </row>
    <row r="202" spans="1:51" s="13" customFormat="1" ht="12">
      <c r="A202" s="13"/>
      <c r="B202" s="224"/>
      <c r="C202" s="225"/>
      <c r="D202" s="219" t="s">
        <v>154</v>
      </c>
      <c r="E202" s="226" t="s">
        <v>19</v>
      </c>
      <c r="F202" s="227" t="s">
        <v>294</v>
      </c>
      <c r="G202" s="225"/>
      <c r="H202" s="228">
        <v>4.8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154</v>
      </c>
      <c r="AU202" s="234" t="s">
        <v>84</v>
      </c>
      <c r="AV202" s="13" t="s">
        <v>84</v>
      </c>
      <c r="AW202" s="13" t="s">
        <v>35</v>
      </c>
      <c r="AX202" s="13" t="s">
        <v>74</v>
      </c>
      <c r="AY202" s="234" t="s">
        <v>133</v>
      </c>
    </row>
    <row r="203" spans="1:51" s="13" customFormat="1" ht="12">
      <c r="A203" s="13"/>
      <c r="B203" s="224"/>
      <c r="C203" s="225"/>
      <c r="D203" s="219" t="s">
        <v>154</v>
      </c>
      <c r="E203" s="226" t="s">
        <v>19</v>
      </c>
      <c r="F203" s="227" t="s">
        <v>295</v>
      </c>
      <c r="G203" s="225"/>
      <c r="H203" s="228">
        <v>21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154</v>
      </c>
      <c r="AU203" s="234" t="s">
        <v>84</v>
      </c>
      <c r="AV203" s="13" t="s">
        <v>84</v>
      </c>
      <c r="AW203" s="13" t="s">
        <v>35</v>
      </c>
      <c r="AX203" s="13" t="s">
        <v>74</v>
      </c>
      <c r="AY203" s="234" t="s">
        <v>133</v>
      </c>
    </row>
    <row r="204" spans="1:51" s="13" customFormat="1" ht="12">
      <c r="A204" s="13"/>
      <c r="B204" s="224"/>
      <c r="C204" s="225"/>
      <c r="D204" s="219" t="s">
        <v>154</v>
      </c>
      <c r="E204" s="226" t="s">
        <v>19</v>
      </c>
      <c r="F204" s="227" t="s">
        <v>296</v>
      </c>
      <c r="G204" s="225"/>
      <c r="H204" s="228">
        <v>1.28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154</v>
      </c>
      <c r="AU204" s="234" t="s">
        <v>84</v>
      </c>
      <c r="AV204" s="13" t="s">
        <v>84</v>
      </c>
      <c r="AW204" s="13" t="s">
        <v>35</v>
      </c>
      <c r="AX204" s="13" t="s">
        <v>74</v>
      </c>
      <c r="AY204" s="234" t="s">
        <v>133</v>
      </c>
    </row>
    <row r="205" spans="1:51" s="14" customFormat="1" ht="12">
      <c r="A205" s="14"/>
      <c r="B205" s="235"/>
      <c r="C205" s="236"/>
      <c r="D205" s="219" t="s">
        <v>154</v>
      </c>
      <c r="E205" s="237" t="s">
        <v>19</v>
      </c>
      <c r="F205" s="238" t="s">
        <v>157</v>
      </c>
      <c r="G205" s="236"/>
      <c r="H205" s="239">
        <v>27.08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154</v>
      </c>
      <c r="AU205" s="245" t="s">
        <v>84</v>
      </c>
      <c r="AV205" s="14" t="s">
        <v>140</v>
      </c>
      <c r="AW205" s="14" t="s">
        <v>35</v>
      </c>
      <c r="AX205" s="14" t="s">
        <v>82</v>
      </c>
      <c r="AY205" s="245" t="s">
        <v>133</v>
      </c>
    </row>
    <row r="206" spans="1:65" s="2" customFormat="1" ht="12">
      <c r="A206" s="40"/>
      <c r="B206" s="41"/>
      <c r="C206" s="206" t="s">
        <v>297</v>
      </c>
      <c r="D206" s="206" t="s">
        <v>135</v>
      </c>
      <c r="E206" s="207" t="s">
        <v>298</v>
      </c>
      <c r="F206" s="208" t="s">
        <v>299</v>
      </c>
      <c r="G206" s="209" t="s">
        <v>149</v>
      </c>
      <c r="H206" s="210">
        <v>1307.168</v>
      </c>
      <c r="I206" s="211"/>
      <c r="J206" s="212">
        <f>ROUND(I206*H206,2)</f>
        <v>0</v>
      </c>
      <c r="K206" s="208" t="s">
        <v>139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0.10362</v>
      </c>
      <c r="R206" s="215">
        <f>Q206*H206</f>
        <v>135.44874815999998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140</v>
      </c>
      <c r="AT206" s="217" t="s">
        <v>135</v>
      </c>
      <c r="AU206" s="217" t="s">
        <v>84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300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301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84</v>
      </c>
    </row>
    <row r="208" spans="1:65" s="2" customFormat="1" ht="16.5" customHeight="1">
      <c r="A208" s="40"/>
      <c r="B208" s="41"/>
      <c r="C208" s="256" t="s">
        <v>302</v>
      </c>
      <c r="D208" s="256" t="s">
        <v>193</v>
      </c>
      <c r="E208" s="257" t="s">
        <v>303</v>
      </c>
      <c r="F208" s="258" t="s">
        <v>304</v>
      </c>
      <c r="G208" s="259" t="s">
        <v>149</v>
      </c>
      <c r="H208" s="260">
        <v>1266.428</v>
      </c>
      <c r="I208" s="261"/>
      <c r="J208" s="262">
        <f>ROUND(I208*H208,2)</f>
        <v>0</v>
      </c>
      <c r="K208" s="258" t="s">
        <v>139</v>
      </c>
      <c r="L208" s="263"/>
      <c r="M208" s="264" t="s">
        <v>19</v>
      </c>
      <c r="N208" s="265" t="s">
        <v>45</v>
      </c>
      <c r="O208" s="86"/>
      <c r="P208" s="215">
        <f>O208*H208</f>
        <v>0</v>
      </c>
      <c r="Q208" s="215">
        <v>0.152</v>
      </c>
      <c r="R208" s="215">
        <f>Q208*H208</f>
        <v>192.49705600000001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174</v>
      </c>
      <c r="AT208" s="217" t="s">
        <v>193</v>
      </c>
      <c r="AU208" s="217" t="s">
        <v>84</v>
      </c>
      <c r="AY208" s="19" t="s">
        <v>133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140</v>
      </c>
      <c r="BM208" s="217" t="s">
        <v>305</v>
      </c>
    </row>
    <row r="209" spans="1:47" s="2" customFormat="1" ht="12">
      <c r="A209" s="40"/>
      <c r="B209" s="41"/>
      <c r="C209" s="42"/>
      <c r="D209" s="219" t="s">
        <v>142</v>
      </c>
      <c r="E209" s="42"/>
      <c r="F209" s="220" t="s">
        <v>304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142</v>
      </c>
      <c r="AU209" s="19" t="s">
        <v>84</v>
      </c>
    </row>
    <row r="210" spans="1:51" s="13" customFormat="1" ht="12">
      <c r="A210" s="13"/>
      <c r="B210" s="224"/>
      <c r="C210" s="225"/>
      <c r="D210" s="219" t="s">
        <v>154</v>
      </c>
      <c r="E210" s="226" t="s">
        <v>19</v>
      </c>
      <c r="F210" s="227" t="s">
        <v>306</v>
      </c>
      <c r="G210" s="225"/>
      <c r="H210" s="228">
        <v>97.63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154</v>
      </c>
      <c r="AU210" s="234" t="s">
        <v>84</v>
      </c>
      <c r="AV210" s="13" t="s">
        <v>84</v>
      </c>
      <c r="AW210" s="13" t="s">
        <v>35</v>
      </c>
      <c r="AX210" s="13" t="s">
        <v>74</v>
      </c>
      <c r="AY210" s="234" t="s">
        <v>133</v>
      </c>
    </row>
    <row r="211" spans="1:51" s="13" customFormat="1" ht="12">
      <c r="A211" s="13"/>
      <c r="B211" s="224"/>
      <c r="C211" s="225"/>
      <c r="D211" s="219" t="s">
        <v>154</v>
      </c>
      <c r="E211" s="226" t="s">
        <v>19</v>
      </c>
      <c r="F211" s="227" t="s">
        <v>307</v>
      </c>
      <c r="G211" s="225"/>
      <c r="H211" s="228">
        <v>60.033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154</v>
      </c>
      <c r="AU211" s="234" t="s">
        <v>84</v>
      </c>
      <c r="AV211" s="13" t="s">
        <v>84</v>
      </c>
      <c r="AW211" s="13" t="s">
        <v>35</v>
      </c>
      <c r="AX211" s="13" t="s">
        <v>74</v>
      </c>
      <c r="AY211" s="234" t="s">
        <v>133</v>
      </c>
    </row>
    <row r="212" spans="1:51" s="13" customFormat="1" ht="12">
      <c r="A212" s="13"/>
      <c r="B212" s="224"/>
      <c r="C212" s="225"/>
      <c r="D212" s="219" t="s">
        <v>154</v>
      </c>
      <c r="E212" s="226" t="s">
        <v>19</v>
      </c>
      <c r="F212" s="227" t="s">
        <v>308</v>
      </c>
      <c r="G212" s="225"/>
      <c r="H212" s="228">
        <v>31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154</v>
      </c>
      <c r="AU212" s="234" t="s">
        <v>84</v>
      </c>
      <c r="AV212" s="13" t="s">
        <v>84</v>
      </c>
      <c r="AW212" s="13" t="s">
        <v>35</v>
      </c>
      <c r="AX212" s="13" t="s">
        <v>74</v>
      </c>
      <c r="AY212" s="234" t="s">
        <v>133</v>
      </c>
    </row>
    <row r="213" spans="1:51" s="13" customFormat="1" ht="12">
      <c r="A213" s="13"/>
      <c r="B213" s="224"/>
      <c r="C213" s="225"/>
      <c r="D213" s="219" t="s">
        <v>154</v>
      </c>
      <c r="E213" s="226" t="s">
        <v>19</v>
      </c>
      <c r="F213" s="227" t="s">
        <v>309</v>
      </c>
      <c r="G213" s="225"/>
      <c r="H213" s="228">
        <v>18.45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154</v>
      </c>
      <c r="AU213" s="234" t="s">
        <v>84</v>
      </c>
      <c r="AV213" s="13" t="s">
        <v>84</v>
      </c>
      <c r="AW213" s="13" t="s">
        <v>35</v>
      </c>
      <c r="AX213" s="13" t="s">
        <v>74</v>
      </c>
      <c r="AY213" s="234" t="s">
        <v>133</v>
      </c>
    </row>
    <row r="214" spans="1:51" s="13" customFormat="1" ht="12">
      <c r="A214" s="13"/>
      <c r="B214" s="224"/>
      <c r="C214" s="225"/>
      <c r="D214" s="219" t="s">
        <v>154</v>
      </c>
      <c r="E214" s="226" t="s">
        <v>19</v>
      </c>
      <c r="F214" s="227" t="s">
        <v>310</v>
      </c>
      <c r="G214" s="225"/>
      <c r="H214" s="228">
        <v>75.735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154</v>
      </c>
      <c r="AU214" s="234" t="s">
        <v>84</v>
      </c>
      <c r="AV214" s="13" t="s">
        <v>84</v>
      </c>
      <c r="AW214" s="13" t="s">
        <v>35</v>
      </c>
      <c r="AX214" s="13" t="s">
        <v>74</v>
      </c>
      <c r="AY214" s="234" t="s">
        <v>133</v>
      </c>
    </row>
    <row r="215" spans="1:51" s="13" customFormat="1" ht="12">
      <c r="A215" s="13"/>
      <c r="B215" s="224"/>
      <c r="C215" s="225"/>
      <c r="D215" s="219" t="s">
        <v>154</v>
      </c>
      <c r="E215" s="226" t="s">
        <v>19</v>
      </c>
      <c r="F215" s="227" t="s">
        <v>311</v>
      </c>
      <c r="G215" s="225"/>
      <c r="H215" s="228">
        <v>84.42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154</v>
      </c>
      <c r="AU215" s="234" t="s">
        <v>84</v>
      </c>
      <c r="AV215" s="13" t="s">
        <v>84</v>
      </c>
      <c r="AW215" s="13" t="s">
        <v>35</v>
      </c>
      <c r="AX215" s="13" t="s">
        <v>74</v>
      </c>
      <c r="AY215" s="234" t="s">
        <v>133</v>
      </c>
    </row>
    <row r="216" spans="1:51" s="13" customFormat="1" ht="12">
      <c r="A216" s="13"/>
      <c r="B216" s="224"/>
      <c r="C216" s="225"/>
      <c r="D216" s="219" t="s">
        <v>154</v>
      </c>
      <c r="E216" s="226" t="s">
        <v>19</v>
      </c>
      <c r="F216" s="227" t="s">
        <v>312</v>
      </c>
      <c r="G216" s="225"/>
      <c r="H216" s="228">
        <v>148.2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154</v>
      </c>
      <c r="AU216" s="234" t="s">
        <v>84</v>
      </c>
      <c r="AV216" s="13" t="s">
        <v>84</v>
      </c>
      <c r="AW216" s="13" t="s">
        <v>35</v>
      </c>
      <c r="AX216" s="13" t="s">
        <v>74</v>
      </c>
      <c r="AY216" s="234" t="s">
        <v>133</v>
      </c>
    </row>
    <row r="217" spans="1:51" s="13" customFormat="1" ht="12">
      <c r="A217" s="13"/>
      <c r="B217" s="224"/>
      <c r="C217" s="225"/>
      <c r="D217" s="219" t="s">
        <v>154</v>
      </c>
      <c r="E217" s="226" t="s">
        <v>19</v>
      </c>
      <c r="F217" s="227" t="s">
        <v>313</v>
      </c>
      <c r="G217" s="225"/>
      <c r="H217" s="228">
        <v>22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154</v>
      </c>
      <c r="AU217" s="234" t="s">
        <v>84</v>
      </c>
      <c r="AV217" s="13" t="s">
        <v>84</v>
      </c>
      <c r="AW217" s="13" t="s">
        <v>35</v>
      </c>
      <c r="AX217" s="13" t="s">
        <v>74</v>
      </c>
      <c r="AY217" s="234" t="s">
        <v>133</v>
      </c>
    </row>
    <row r="218" spans="1:51" s="13" customFormat="1" ht="12">
      <c r="A218" s="13"/>
      <c r="B218" s="224"/>
      <c r="C218" s="225"/>
      <c r="D218" s="219" t="s">
        <v>154</v>
      </c>
      <c r="E218" s="226" t="s">
        <v>19</v>
      </c>
      <c r="F218" s="227" t="s">
        <v>314</v>
      </c>
      <c r="G218" s="225"/>
      <c r="H218" s="228">
        <v>22.5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154</v>
      </c>
      <c r="AU218" s="234" t="s">
        <v>84</v>
      </c>
      <c r="AV218" s="13" t="s">
        <v>84</v>
      </c>
      <c r="AW218" s="13" t="s">
        <v>35</v>
      </c>
      <c r="AX218" s="13" t="s">
        <v>74</v>
      </c>
      <c r="AY218" s="234" t="s">
        <v>133</v>
      </c>
    </row>
    <row r="219" spans="1:51" s="13" customFormat="1" ht="12">
      <c r="A219" s="13"/>
      <c r="B219" s="224"/>
      <c r="C219" s="225"/>
      <c r="D219" s="219" t="s">
        <v>154</v>
      </c>
      <c r="E219" s="226" t="s">
        <v>19</v>
      </c>
      <c r="F219" s="227" t="s">
        <v>315</v>
      </c>
      <c r="G219" s="225"/>
      <c r="H219" s="228">
        <v>-40.74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154</v>
      </c>
      <c r="AU219" s="234" t="s">
        <v>84</v>
      </c>
      <c r="AV219" s="13" t="s">
        <v>84</v>
      </c>
      <c r="AW219" s="13" t="s">
        <v>35</v>
      </c>
      <c r="AX219" s="13" t="s">
        <v>74</v>
      </c>
      <c r="AY219" s="234" t="s">
        <v>133</v>
      </c>
    </row>
    <row r="220" spans="1:51" s="13" customFormat="1" ht="12">
      <c r="A220" s="13"/>
      <c r="B220" s="224"/>
      <c r="C220" s="225"/>
      <c r="D220" s="219" t="s">
        <v>154</v>
      </c>
      <c r="E220" s="226" t="s">
        <v>19</v>
      </c>
      <c r="F220" s="227" t="s">
        <v>316</v>
      </c>
      <c r="G220" s="225"/>
      <c r="H220" s="228">
        <v>740.2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154</v>
      </c>
      <c r="AU220" s="234" t="s">
        <v>84</v>
      </c>
      <c r="AV220" s="13" t="s">
        <v>84</v>
      </c>
      <c r="AW220" s="13" t="s">
        <v>35</v>
      </c>
      <c r="AX220" s="13" t="s">
        <v>74</v>
      </c>
      <c r="AY220" s="234" t="s">
        <v>133</v>
      </c>
    </row>
    <row r="221" spans="1:51" s="13" customFormat="1" ht="12">
      <c r="A221" s="13"/>
      <c r="B221" s="224"/>
      <c r="C221" s="225"/>
      <c r="D221" s="219" t="s">
        <v>154</v>
      </c>
      <c r="E221" s="226" t="s">
        <v>19</v>
      </c>
      <c r="F221" s="227" t="s">
        <v>317</v>
      </c>
      <c r="G221" s="225"/>
      <c r="H221" s="228">
        <v>4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154</v>
      </c>
      <c r="AU221" s="234" t="s">
        <v>84</v>
      </c>
      <c r="AV221" s="13" t="s">
        <v>84</v>
      </c>
      <c r="AW221" s="13" t="s">
        <v>35</v>
      </c>
      <c r="AX221" s="13" t="s">
        <v>74</v>
      </c>
      <c r="AY221" s="234" t="s">
        <v>133</v>
      </c>
    </row>
    <row r="222" spans="1:51" s="13" customFormat="1" ht="12">
      <c r="A222" s="13"/>
      <c r="B222" s="224"/>
      <c r="C222" s="225"/>
      <c r="D222" s="219" t="s">
        <v>154</v>
      </c>
      <c r="E222" s="226" t="s">
        <v>19</v>
      </c>
      <c r="F222" s="227" t="s">
        <v>318</v>
      </c>
      <c r="G222" s="225"/>
      <c r="H222" s="228">
        <v>3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154</v>
      </c>
      <c r="AU222" s="234" t="s">
        <v>84</v>
      </c>
      <c r="AV222" s="13" t="s">
        <v>84</v>
      </c>
      <c r="AW222" s="13" t="s">
        <v>35</v>
      </c>
      <c r="AX222" s="13" t="s">
        <v>74</v>
      </c>
      <c r="AY222" s="234" t="s">
        <v>133</v>
      </c>
    </row>
    <row r="223" spans="1:51" s="14" customFormat="1" ht="12">
      <c r="A223" s="14"/>
      <c r="B223" s="235"/>
      <c r="C223" s="236"/>
      <c r="D223" s="219" t="s">
        <v>154</v>
      </c>
      <c r="E223" s="237" t="s">
        <v>19</v>
      </c>
      <c r="F223" s="238" t="s">
        <v>157</v>
      </c>
      <c r="G223" s="236"/>
      <c r="H223" s="239">
        <v>1266.428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154</v>
      </c>
      <c r="AU223" s="245" t="s">
        <v>84</v>
      </c>
      <c r="AV223" s="14" t="s">
        <v>140</v>
      </c>
      <c r="AW223" s="14" t="s">
        <v>35</v>
      </c>
      <c r="AX223" s="14" t="s">
        <v>82</v>
      </c>
      <c r="AY223" s="245" t="s">
        <v>133</v>
      </c>
    </row>
    <row r="224" spans="1:65" s="2" customFormat="1" ht="16.5" customHeight="1">
      <c r="A224" s="40"/>
      <c r="B224" s="41"/>
      <c r="C224" s="256" t="s">
        <v>319</v>
      </c>
      <c r="D224" s="256" t="s">
        <v>193</v>
      </c>
      <c r="E224" s="257" t="s">
        <v>320</v>
      </c>
      <c r="F224" s="258" t="s">
        <v>321</v>
      </c>
      <c r="G224" s="259" t="s">
        <v>149</v>
      </c>
      <c r="H224" s="260">
        <v>40.74</v>
      </c>
      <c r="I224" s="261"/>
      <c r="J224" s="262">
        <f>ROUND(I224*H224,2)</f>
        <v>0</v>
      </c>
      <c r="K224" s="258" t="s">
        <v>139</v>
      </c>
      <c r="L224" s="263"/>
      <c r="M224" s="264" t="s">
        <v>19</v>
      </c>
      <c r="N224" s="265" t="s">
        <v>45</v>
      </c>
      <c r="O224" s="86"/>
      <c r="P224" s="215">
        <f>O224*H224</f>
        <v>0</v>
      </c>
      <c r="Q224" s="215">
        <v>0.176</v>
      </c>
      <c r="R224" s="215">
        <f>Q224*H224</f>
        <v>7.17024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174</v>
      </c>
      <c r="AT224" s="217" t="s">
        <v>193</v>
      </c>
      <c r="AU224" s="217" t="s">
        <v>84</v>
      </c>
      <c r="AY224" s="19" t="s">
        <v>133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82</v>
      </c>
      <c r="BK224" s="218">
        <f>ROUND(I224*H224,2)</f>
        <v>0</v>
      </c>
      <c r="BL224" s="19" t="s">
        <v>140</v>
      </c>
      <c r="BM224" s="217" t="s">
        <v>322</v>
      </c>
    </row>
    <row r="225" spans="1:47" s="2" customFormat="1" ht="12">
      <c r="A225" s="40"/>
      <c r="B225" s="41"/>
      <c r="C225" s="42"/>
      <c r="D225" s="219" t="s">
        <v>142</v>
      </c>
      <c r="E225" s="42"/>
      <c r="F225" s="220" t="s">
        <v>321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142</v>
      </c>
      <c r="AU225" s="19" t="s">
        <v>84</v>
      </c>
    </row>
    <row r="226" spans="1:51" s="13" customFormat="1" ht="12">
      <c r="A226" s="13"/>
      <c r="B226" s="224"/>
      <c r="C226" s="225"/>
      <c r="D226" s="219" t="s">
        <v>154</v>
      </c>
      <c r="E226" s="226" t="s">
        <v>19</v>
      </c>
      <c r="F226" s="227" t="s">
        <v>323</v>
      </c>
      <c r="G226" s="225"/>
      <c r="H226" s="228">
        <v>40.74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154</v>
      </c>
      <c r="AU226" s="234" t="s">
        <v>84</v>
      </c>
      <c r="AV226" s="13" t="s">
        <v>84</v>
      </c>
      <c r="AW226" s="13" t="s">
        <v>35</v>
      </c>
      <c r="AX226" s="13" t="s">
        <v>74</v>
      </c>
      <c r="AY226" s="234" t="s">
        <v>133</v>
      </c>
    </row>
    <row r="227" spans="1:51" s="14" customFormat="1" ht="12">
      <c r="A227" s="14"/>
      <c r="B227" s="235"/>
      <c r="C227" s="236"/>
      <c r="D227" s="219" t="s">
        <v>154</v>
      </c>
      <c r="E227" s="237" t="s">
        <v>19</v>
      </c>
      <c r="F227" s="238" t="s">
        <v>157</v>
      </c>
      <c r="G227" s="236"/>
      <c r="H227" s="239">
        <v>40.74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154</v>
      </c>
      <c r="AU227" s="245" t="s">
        <v>84</v>
      </c>
      <c r="AV227" s="14" t="s">
        <v>140</v>
      </c>
      <c r="AW227" s="14" t="s">
        <v>35</v>
      </c>
      <c r="AX227" s="14" t="s">
        <v>82</v>
      </c>
      <c r="AY227" s="245" t="s">
        <v>133</v>
      </c>
    </row>
    <row r="228" spans="1:63" s="12" customFormat="1" ht="22.8" customHeight="1">
      <c r="A228" s="12"/>
      <c r="B228" s="190"/>
      <c r="C228" s="191"/>
      <c r="D228" s="192" t="s">
        <v>73</v>
      </c>
      <c r="E228" s="204" t="s">
        <v>182</v>
      </c>
      <c r="F228" s="204" t="s">
        <v>324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SUM(P229:P309)</f>
        <v>0</v>
      </c>
      <c r="Q228" s="198"/>
      <c r="R228" s="199">
        <f>SUM(R229:R309)</f>
        <v>345.2019675</v>
      </c>
      <c r="S228" s="198"/>
      <c r="T228" s="200">
        <f>SUM(T229:T309)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82</v>
      </c>
      <c r="AT228" s="202" t="s">
        <v>73</v>
      </c>
      <c r="AU228" s="202" t="s">
        <v>82</v>
      </c>
      <c r="AY228" s="201" t="s">
        <v>133</v>
      </c>
      <c r="BK228" s="203">
        <f>SUM(BK229:BK309)</f>
        <v>0</v>
      </c>
    </row>
    <row r="229" spans="1:65" s="2" customFormat="1" ht="21.75" customHeight="1">
      <c r="A229" s="40"/>
      <c r="B229" s="41"/>
      <c r="C229" s="206" t="s">
        <v>325</v>
      </c>
      <c r="D229" s="206" t="s">
        <v>135</v>
      </c>
      <c r="E229" s="207" t="s">
        <v>326</v>
      </c>
      <c r="F229" s="208" t="s">
        <v>327</v>
      </c>
      <c r="G229" s="209" t="s">
        <v>138</v>
      </c>
      <c r="H229" s="210">
        <v>26</v>
      </c>
      <c r="I229" s="211"/>
      <c r="J229" s="212">
        <f>ROUND(I229*H229,2)</f>
        <v>0</v>
      </c>
      <c r="K229" s="208" t="s">
        <v>139</v>
      </c>
      <c r="L229" s="46"/>
      <c r="M229" s="213" t="s">
        <v>19</v>
      </c>
      <c r="N229" s="214" t="s">
        <v>45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140</v>
      </c>
      <c r="AT229" s="217" t="s">
        <v>135</v>
      </c>
      <c r="AU229" s="217" t="s">
        <v>84</v>
      </c>
      <c r="AY229" s="19" t="s">
        <v>133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82</v>
      </c>
      <c r="BK229" s="218">
        <f>ROUND(I229*H229,2)</f>
        <v>0</v>
      </c>
      <c r="BL229" s="19" t="s">
        <v>140</v>
      </c>
      <c r="BM229" s="217" t="s">
        <v>328</v>
      </c>
    </row>
    <row r="230" spans="1:47" s="2" customFormat="1" ht="12">
      <c r="A230" s="40"/>
      <c r="B230" s="41"/>
      <c r="C230" s="42"/>
      <c r="D230" s="219" t="s">
        <v>142</v>
      </c>
      <c r="E230" s="42"/>
      <c r="F230" s="220" t="s">
        <v>327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142</v>
      </c>
      <c r="AU230" s="19" t="s">
        <v>84</v>
      </c>
    </row>
    <row r="231" spans="1:65" s="2" customFormat="1" ht="12">
      <c r="A231" s="40"/>
      <c r="B231" s="41"/>
      <c r="C231" s="206" t="s">
        <v>329</v>
      </c>
      <c r="D231" s="206" t="s">
        <v>135</v>
      </c>
      <c r="E231" s="207" t="s">
        <v>330</v>
      </c>
      <c r="F231" s="208" t="s">
        <v>331</v>
      </c>
      <c r="G231" s="209" t="s">
        <v>138</v>
      </c>
      <c r="H231" s="210">
        <v>1560</v>
      </c>
      <c r="I231" s="211"/>
      <c r="J231" s="212">
        <f>ROUND(I231*H231,2)</f>
        <v>0</v>
      </c>
      <c r="K231" s="208" t="s">
        <v>139</v>
      </c>
      <c r="L231" s="46"/>
      <c r="M231" s="213" t="s">
        <v>19</v>
      </c>
      <c r="N231" s="214" t="s">
        <v>45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140</v>
      </c>
      <c r="AT231" s="217" t="s">
        <v>135</v>
      </c>
      <c r="AU231" s="217" t="s">
        <v>84</v>
      </c>
      <c r="AY231" s="19" t="s">
        <v>133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82</v>
      </c>
      <c r="BK231" s="218">
        <f>ROUND(I231*H231,2)</f>
        <v>0</v>
      </c>
      <c r="BL231" s="19" t="s">
        <v>140</v>
      </c>
      <c r="BM231" s="217" t="s">
        <v>332</v>
      </c>
    </row>
    <row r="232" spans="1:47" s="2" customFormat="1" ht="12">
      <c r="A232" s="40"/>
      <c r="B232" s="41"/>
      <c r="C232" s="42"/>
      <c r="D232" s="219" t="s">
        <v>142</v>
      </c>
      <c r="E232" s="42"/>
      <c r="F232" s="220" t="s">
        <v>331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142</v>
      </c>
      <c r="AU232" s="19" t="s">
        <v>84</v>
      </c>
    </row>
    <row r="233" spans="1:51" s="13" customFormat="1" ht="12">
      <c r="A233" s="13"/>
      <c r="B233" s="224"/>
      <c r="C233" s="225"/>
      <c r="D233" s="219" t="s">
        <v>154</v>
      </c>
      <c r="E233" s="226" t="s">
        <v>19</v>
      </c>
      <c r="F233" s="227" t="s">
        <v>333</v>
      </c>
      <c r="G233" s="225"/>
      <c r="H233" s="228">
        <v>1560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154</v>
      </c>
      <c r="AU233" s="234" t="s">
        <v>84</v>
      </c>
      <c r="AV233" s="13" t="s">
        <v>84</v>
      </c>
      <c r="AW233" s="13" t="s">
        <v>35</v>
      </c>
      <c r="AX233" s="13" t="s">
        <v>74</v>
      </c>
      <c r="AY233" s="234" t="s">
        <v>133</v>
      </c>
    </row>
    <row r="234" spans="1:51" s="14" customFormat="1" ht="12">
      <c r="A234" s="14"/>
      <c r="B234" s="235"/>
      <c r="C234" s="236"/>
      <c r="D234" s="219" t="s">
        <v>154</v>
      </c>
      <c r="E234" s="237" t="s">
        <v>19</v>
      </c>
      <c r="F234" s="238" t="s">
        <v>157</v>
      </c>
      <c r="G234" s="236"/>
      <c r="H234" s="239">
        <v>1560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154</v>
      </c>
      <c r="AU234" s="245" t="s">
        <v>84</v>
      </c>
      <c r="AV234" s="14" t="s">
        <v>140</v>
      </c>
      <c r="AW234" s="14" t="s">
        <v>35</v>
      </c>
      <c r="AX234" s="14" t="s">
        <v>82</v>
      </c>
      <c r="AY234" s="245" t="s">
        <v>133</v>
      </c>
    </row>
    <row r="235" spans="1:65" s="2" customFormat="1" ht="16.5" customHeight="1">
      <c r="A235" s="40"/>
      <c r="B235" s="41"/>
      <c r="C235" s="206" t="s">
        <v>334</v>
      </c>
      <c r="D235" s="206" t="s">
        <v>135</v>
      </c>
      <c r="E235" s="207" t="s">
        <v>335</v>
      </c>
      <c r="F235" s="208" t="s">
        <v>336</v>
      </c>
      <c r="G235" s="209" t="s">
        <v>138</v>
      </c>
      <c r="H235" s="210">
        <v>20</v>
      </c>
      <c r="I235" s="211"/>
      <c r="J235" s="212">
        <f>ROUND(I235*H235,2)</f>
        <v>0</v>
      </c>
      <c r="K235" s="208" t="s">
        <v>139</v>
      </c>
      <c r="L235" s="46"/>
      <c r="M235" s="213" t="s">
        <v>19</v>
      </c>
      <c r="N235" s="214" t="s">
        <v>45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140</v>
      </c>
      <c r="AT235" s="217" t="s">
        <v>135</v>
      </c>
      <c r="AU235" s="217" t="s">
        <v>84</v>
      </c>
      <c r="AY235" s="19" t="s">
        <v>133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82</v>
      </c>
      <c r="BK235" s="218">
        <f>ROUND(I235*H235,2)</f>
        <v>0</v>
      </c>
      <c r="BL235" s="19" t="s">
        <v>140</v>
      </c>
      <c r="BM235" s="217" t="s">
        <v>337</v>
      </c>
    </row>
    <row r="236" spans="1:47" s="2" customFormat="1" ht="12">
      <c r="A236" s="40"/>
      <c r="B236" s="41"/>
      <c r="C236" s="42"/>
      <c r="D236" s="219" t="s">
        <v>142</v>
      </c>
      <c r="E236" s="42"/>
      <c r="F236" s="220" t="s">
        <v>336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142</v>
      </c>
      <c r="AU236" s="19" t="s">
        <v>84</v>
      </c>
    </row>
    <row r="237" spans="1:65" s="2" customFormat="1" ht="12">
      <c r="A237" s="40"/>
      <c r="B237" s="41"/>
      <c r="C237" s="206" t="s">
        <v>338</v>
      </c>
      <c r="D237" s="206" t="s">
        <v>135</v>
      </c>
      <c r="E237" s="207" t="s">
        <v>339</v>
      </c>
      <c r="F237" s="208" t="s">
        <v>340</v>
      </c>
      <c r="G237" s="209" t="s">
        <v>138</v>
      </c>
      <c r="H237" s="210">
        <v>1200</v>
      </c>
      <c r="I237" s="211"/>
      <c r="J237" s="212">
        <f>ROUND(I237*H237,2)</f>
        <v>0</v>
      </c>
      <c r="K237" s="208" t="s">
        <v>139</v>
      </c>
      <c r="L237" s="46"/>
      <c r="M237" s="213" t="s">
        <v>19</v>
      </c>
      <c r="N237" s="214" t="s">
        <v>45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140</v>
      </c>
      <c r="AT237" s="217" t="s">
        <v>135</v>
      </c>
      <c r="AU237" s="217" t="s">
        <v>84</v>
      </c>
      <c r="AY237" s="19" t="s">
        <v>133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82</v>
      </c>
      <c r="BK237" s="218">
        <f>ROUND(I237*H237,2)</f>
        <v>0</v>
      </c>
      <c r="BL237" s="19" t="s">
        <v>140</v>
      </c>
      <c r="BM237" s="217" t="s">
        <v>341</v>
      </c>
    </row>
    <row r="238" spans="1:47" s="2" customFormat="1" ht="12">
      <c r="A238" s="40"/>
      <c r="B238" s="41"/>
      <c r="C238" s="42"/>
      <c r="D238" s="219" t="s">
        <v>142</v>
      </c>
      <c r="E238" s="42"/>
      <c r="F238" s="220" t="s">
        <v>340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142</v>
      </c>
      <c r="AU238" s="19" t="s">
        <v>84</v>
      </c>
    </row>
    <row r="239" spans="1:51" s="13" customFormat="1" ht="12">
      <c r="A239" s="13"/>
      <c r="B239" s="224"/>
      <c r="C239" s="225"/>
      <c r="D239" s="219" t="s">
        <v>154</v>
      </c>
      <c r="E239" s="226" t="s">
        <v>19</v>
      </c>
      <c r="F239" s="227" t="s">
        <v>342</v>
      </c>
      <c r="G239" s="225"/>
      <c r="H239" s="228">
        <v>1200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154</v>
      </c>
      <c r="AU239" s="234" t="s">
        <v>84</v>
      </c>
      <c r="AV239" s="13" t="s">
        <v>84</v>
      </c>
      <c r="AW239" s="13" t="s">
        <v>35</v>
      </c>
      <c r="AX239" s="13" t="s">
        <v>74</v>
      </c>
      <c r="AY239" s="234" t="s">
        <v>133</v>
      </c>
    </row>
    <row r="240" spans="1:51" s="14" customFormat="1" ht="12">
      <c r="A240" s="14"/>
      <c r="B240" s="235"/>
      <c r="C240" s="236"/>
      <c r="D240" s="219" t="s">
        <v>154</v>
      </c>
      <c r="E240" s="237" t="s">
        <v>19</v>
      </c>
      <c r="F240" s="238" t="s">
        <v>157</v>
      </c>
      <c r="G240" s="236"/>
      <c r="H240" s="239">
        <v>1200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154</v>
      </c>
      <c r="AU240" s="245" t="s">
        <v>84</v>
      </c>
      <c r="AV240" s="14" t="s">
        <v>140</v>
      </c>
      <c r="AW240" s="14" t="s">
        <v>35</v>
      </c>
      <c r="AX240" s="14" t="s">
        <v>82</v>
      </c>
      <c r="AY240" s="245" t="s">
        <v>133</v>
      </c>
    </row>
    <row r="241" spans="1:65" s="2" customFormat="1" ht="16.5" customHeight="1">
      <c r="A241" s="40"/>
      <c r="B241" s="41"/>
      <c r="C241" s="206" t="s">
        <v>343</v>
      </c>
      <c r="D241" s="206" t="s">
        <v>135</v>
      </c>
      <c r="E241" s="207" t="s">
        <v>344</v>
      </c>
      <c r="F241" s="208" t="s">
        <v>345</v>
      </c>
      <c r="G241" s="209" t="s">
        <v>138</v>
      </c>
      <c r="H241" s="210">
        <v>17</v>
      </c>
      <c r="I241" s="211"/>
      <c r="J241" s="212">
        <f>ROUND(I241*H241,2)</f>
        <v>0</v>
      </c>
      <c r="K241" s="208" t="s">
        <v>139</v>
      </c>
      <c r="L241" s="46"/>
      <c r="M241" s="213" t="s">
        <v>19</v>
      </c>
      <c r="N241" s="214" t="s">
        <v>45</v>
      </c>
      <c r="O241" s="86"/>
      <c r="P241" s="215">
        <f>O241*H241</f>
        <v>0</v>
      </c>
      <c r="Q241" s="215">
        <v>0.0007</v>
      </c>
      <c r="R241" s="215">
        <f>Q241*H241</f>
        <v>0.011899999999999999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140</v>
      </c>
      <c r="AT241" s="217" t="s">
        <v>135</v>
      </c>
      <c r="AU241" s="217" t="s">
        <v>84</v>
      </c>
      <c r="AY241" s="19" t="s">
        <v>133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82</v>
      </c>
      <c r="BK241" s="218">
        <f>ROUND(I241*H241,2)</f>
        <v>0</v>
      </c>
      <c r="BL241" s="19" t="s">
        <v>140</v>
      </c>
      <c r="BM241" s="217" t="s">
        <v>346</v>
      </c>
    </row>
    <row r="242" spans="1:47" s="2" customFormat="1" ht="12">
      <c r="A242" s="40"/>
      <c r="B242" s="41"/>
      <c r="C242" s="42"/>
      <c r="D242" s="219" t="s">
        <v>142</v>
      </c>
      <c r="E242" s="42"/>
      <c r="F242" s="220" t="s">
        <v>345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142</v>
      </c>
      <c r="AU242" s="19" t="s">
        <v>84</v>
      </c>
    </row>
    <row r="243" spans="1:65" s="2" customFormat="1" ht="16.5" customHeight="1">
      <c r="A243" s="40"/>
      <c r="B243" s="41"/>
      <c r="C243" s="256" t="s">
        <v>347</v>
      </c>
      <c r="D243" s="256" t="s">
        <v>193</v>
      </c>
      <c r="E243" s="257" t="s">
        <v>348</v>
      </c>
      <c r="F243" s="258" t="s">
        <v>349</v>
      </c>
      <c r="G243" s="259" t="s">
        <v>138</v>
      </c>
      <c r="H243" s="260">
        <v>2</v>
      </c>
      <c r="I243" s="261"/>
      <c r="J243" s="262">
        <f>ROUND(I243*H243,2)</f>
        <v>0</v>
      </c>
      <c r="K243" s="258" t="s">
        <v>139</v>
      </c>
      <c r="L243" s="263"/>
      <c r="M243" s="264" t="s">
        <v>19</v>
      </c>
      <c r="N243" s="265" t="s">
        <v>45</v>
      </c>
      <c r="O243" s="86"/>
      <c r="P243" s="215">
        <f>O243*H243</f>
        <v>0</v>
      </c>
      <c r="Q243" s="215">
        <v>0.004</v>
      </c>
      <c r="R243" s="215">
        <f>Q243*H243</f>
        <v>0.008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174</v>
      </c>
      <c r="AT243" s="217" t="s">
        <v>193</v>
      </c>
      <c r="AU243" s="217" t="s">
        <v>84</v>
      </c>
      <c r="AY243" s="19" t="s">
        <v>133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82</v>
      </c>
      <c r="BK243" s="218">
        <f>ROUND(I243*H243,2)</f>
        <v>0</v>
      </c>
      <c r="BL243" s="19" t="s">
        <v>140</v>
      </c>
      <c r="BM243" s="217" t="s">
        <v>350</v>
      </c>
    </row>
    <row r="244" spans="1:47" s="2" customFormat="1" ht="12">
      <c r="A244" s="40"/>
      <c r="B244" s="41"/>
      <c r="C244" s="42"/>
      <c r="D244" s="219" t="s">
        <v>142</v>
      </c>
      <c r="E244" s="42"/>
      <c r="F244" s="220" t="s">
        <v>349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142</v>
      </c>
      <c r="AU244" s="19" t="s">
        <v>84</v>
      </c>
    </row>
    <row r="245" spans="1:65" s="2" customFormat="1" ht="16.5" customHeight="1">
      <c r="A245" s="40"/>
      <c r="B245" s="41"/>
      <c r="C245" s="256" t="s">
        <v>351</v>
      </c>
      <c r="D245" s="256" t="s">
        <v>193</v>
      </c>
      <c r="E245" s="257" t="s">
        <v>352</v>
      </c>
      <c r="F245" s="258" t="s">
        <v>353</v>
      </c>
      <c r="G245" s="259" t="s">
        <v>138</v>
      </c>
      <c r="H245" s="260">
        <v>2</v>
      </c>
      <c r="I245" s="261"/>
      <c r="J245" s="262">
        <f>ROUND(I245*H245,2)</f>
        <v>0</v>
      </c>
      <c r="K245" s="258" t="s">
        <v>139</v>
      </c>
      <c r="L245" s="263"/>
      <c r="M245" s="264" t="s">
        <v>19</v>
      </c>
      <c r="N245" s="265" t="s">
        <v>45</v>
      </c>
      <c r="O245" s="86"/>
      <c r="P245" s="215">
        <f>O245*H245</f>
        <v>0</v>
      </c>
      <c r="Q245" s="215">
        <v>0.0035</v>
      </c>
      <c r="R245" s="215">
        <f>Q245*H245</f>
        <v>0.007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174</v>
      </c>
      <c r="AT245" s="217" t="s">
        <v>193</v>
      </c>
      <c r="AU245" s="217" t="s">
        <v>84</v>
      </c>
      <c r="AY245" s="19" t="s">
        <v>133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82</v>
      </c>
      <c r="BK245" s="218">
        <f>ROUND(I245*H245,2)</f>
        <v>0</v>
      </c>
      <c r="BL245" s="19" t="s">
        <v>140</v>
      </c>
      <c r="BM245" s="217" t="s">
        <v>354</v>
      </c>
    </row>
    <row r="246" spans="1:47" s="2" customFormat="1" ht="12">
      <c r="A246" s="40"/>
      <c r="B246" s="41"/>
      <c r="C246" s="42"/>
      <c r="D246" s="219" t="s">
        <v>142</v>
      </c>
      <c r="E246" s="42"/>
      <c r="F246" s="220" t="s">
        <v>353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142</v>
      </c>
      <c r="AU246" s="19" t="s">
        <v>84</v>
      </c>
    </row>
    <row r="247" spans="1:65" s="2" customFormat="1" ht="16.5" customHeight="1">
      <c r="A247" s="40"/>
      <c r="B247" s="41"/>
      <c r="C247" s="256" t="s">
        <v>355</v>
      </c>
      <c r="D247" s="256" t="s">
        <v>193</v>
      </c>
      <c r="E247" s="257" t="s">
        <v>356</v>
      </c>
      <c r="F247" s="258" t="s">
        <v>357</v>
      </c>
      <c r="G247" s="259" t="s">
        <v>138</v>
      </c>
      <c r="H247" s="260">
        <v>4</v>
      </c>
      <c r="I247" s="261"/>
      <c r="J247" s="262">
        <f>ROUND(I247*H247,2)</f>
        <v>0</v>
      </c>
      <c r="K247" s="258" t="s">
        <v>139</v>
      </c>
      <c r="L247" s="263"/>
      <c r="M247" s="264" t="s">
        <v>19</v>
      </c>
      <c r="N247" s="265" t="s">
        <v>45</v>
      </c>
      <c r="O247" s="86"/>
      <c r="P247" s="215">
        <f>O247*H247</f>
        <v>0</v>
      </c>
      <c r="Q247" s="215">
        <v>0.005</v>
      </c>
      <c r="R247" s="215">
        <f>Q247*H247</f>
        <v>0.02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174</v>
      </c>
      <c r="AT247" s="217" t="s">
        <v>193</v>
      </c>
      <c r="AU247" s="217" t="s">
        <v>84</v>
      </c>
      <c r="AY247" s="19" t="s">
        <v>133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82</v>
      </c>
      <c r="BK247" s="218">
        <f>ROUND(I247*H247,2)</f>
        <v>0</v>
      </c>
      <c r="BL247" s="19" t="s">
        <v>140</v>
      </c>
      <c r="BM247" s="217" t="s">
        <v>358</v>
      </c>
    </row>
    <row r="248" spans="1:47" s="2" customFormat="1" ht="12">
      <c r="A248" s="40"/>
      <c r="B248" s="41"/>
      <c r="C248" s="42"/>
      <c r="D248" s="219" t="s">
        <v>142</v>
      </c>
      <c r="E248" s="42"/>
      <c r="F248" s="220" t="s">
        <v>357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142</v>
      </c>
      <c r="AU248" s="19" t="s">
        <v>84</v>
      </c>
    </row>
    <row r="249" spans="1:65" s="2" customFormat="1" ht="16.5" customHeight="1">
      <c r="A249" s="40"/>
      <c r="B249" s="41"/>
      <c r="C249" s="256" t="s">
        <v>359</v>
      </c>
      <c r="D249" s="256" t="s">
        <v>193</v>
      </c>
      <c r="E249" s="257" t="s">
        <v>360</v>
      </c>
      <c r="F249" s="258" t="s">
        <v>361</v>
      </c>
      <c r="G249" s="259" t="s">
        <v>138</v>
      </c>
      <c r="H249" s="260">
        <v>5</v>
      </c>
      <c r="I249" s="261"/>
      <c r="J249" s="262">
        <f>ROUND(I249*H249,2)</f>
        <v>0</v>
      </c>
      <c r="K249" s="258" t="s">
        <v>139</v>
      </c>
      <c r="L249" s="263"/>
      <c r="M249" s="264" t="s">
        <v>19</v>
      </c>
      <c r="N249" s="265" t="s">
        <v>45</v>
      </c>
      <c r="O249" s="86"/>
      <c r="P249" s="215">
        <f>O249*H249</f>
        <v>0</v>
      </c>
      <c r="Q249" s="215">
        <v>0.0035</v>
      </c>
      <c r="R249" s="215">
        <f>Q249*H249</f>
        <v>0.0175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174</v>
      </c>
      <c r="AT249" s="217" t="s">
        <v>193</v>
      </c>
      <c r="AU249" s="217" t="s">
        <v>84</v>
      </c>
      <c r="AY249" s="19" t="s">
        <v>133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82</v>
      </c>
      <c r="BK249" s="218">
        <f>ROUND(I249*H249,2)</f>
        <v>0</v>
      </c>
      <c r="BL249" s="19" t="s">
        <v>140</v>
      </c>
      <c r="BM249" s="217" t="s">
        <v>362</v>
      </c>
    </row>
    <row r="250" spans="1:47" s="2" customFormat="1" ht="12">
      <c r="A250" s="40"/>
      <c r="B250" s="41"/>
      <c r="C250" s="42"/>
      <c r="D250" s="219" t="s">
        <v>142</v>
      </c>
      <c r="E250" s="42"/>
      <c r="F250" s="220" t="s">
        <v>361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142</v>
      </c>
      <c r="AU250" s="19" t="s">
        <v>84</v>
      </c>
    </row>
    <row r="251" spans="1:65" s="2" customFormat="1" ht="16.5" customHeight="1">
      <c r="A251" s="40"/>
      <c r="B251" s="41"/>
      <c r="C251" s="256" t="s">
        <v>363</v>
      </c>
      <c r="D251" s="256" t="s">
        <v>193</v>
      </c>
      <c r="E251" s="257" t="s">
        <v>364</v>
      </c>
      <c r="F251" s="258" t="s">
        <v>365</v>
      </c>
      <c r="G251" s="259" t="s">
        <v>138</v>
      </c>
      <c r="H251" s="260">
        <v>2</v>
      </c>
      <c r="I251" s="261"/>
      <c r="J251" s="262">
        <f>ROUND(I251*H251,2)</f>
        <v>0</v>
      </c>
      <c r="K251" s="258" t="s">
        <v>139</v>
      </c>
      <c r="L251" s="263"/>
      <c r="M251" s="264" t="s">
        <v>19</v>
      </c>
      <c r="N251" s="265" t="s">
        <v>45</v>
      </c>
      <c r="O251" s="86"/>
      <c r="P251" s="215">
        <f>O251*H251</f>
        <v>0</v>
      </c>
      <c r="Q251" s="215">
        <v>0.0017</v>
      </c>
      <c r="R251" s="215">
        <f>Q251*H251</f>
        <v>0.0034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174</v>
      </c>
      <c r="AT251" s="217" t="s">
        <v>193</v>
      </c>
      <c r="AU251" s="217" t="s">
        <v>84</v>
      </c>
      <c r="AY251" s="19" t="s">
        <v>133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82</v>
      </c>
      <c r="BK251" s="218">
        <f>ROUND(I251*H251,2)</f>
        <v>0</v>
      </c>
      <c r="BL251" s="19" t="s">
        <v>140</v>
      </c>
      <c r="BM251" s="217" t="s">
        <v>366</v>
      </c>
    </row>
    <row r="252" spans="1:47" s="2" customFormat="1" ht="12">
      <c r="A252" s="40"/>
      <c r="B252" s="41"/>
      <c r="C252" s="42"/>
      <c r="D252" s="219" t="s">
        <v>142</v>
      </c>
      <c r="E252" s="42"/>
      <c r="F252" s="220" t="s">
        <v>365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142</v>
      </c>
      <c r="AU252" s="19" t="s">
        <v>84</v>
      </c>
    </row>
    <row r="253" spans="1:65" s="2" customFormat="1" ht="16.5" customHeight="1">
      <c r="A253" s="40"/>
      <c r="B253" s="41"/>
      <c r="C253" s="256" t="s">
        <v>367</v>
      </c>
      <c r="D253" s="256" t="s">
        <v>193</v>
      </c>
      <c r="E253" s="257" t="s">
        <v>368</v>
      </c>
      <c r="F253" s="258" t="s">
        <v>369</v>
      </c>
      <c r="G253" s="259" t="s">
        <v>138</v>
      </c>
      <c r="H253" s="260">
        <v>2</v>
      </c>
      <c r="I253" s="261"/>
      <c r="J253" s="262">
        <f>ROUND(I253*H253,2)</f>
        <v>0</v>
      </c>
      <c r="K253" s="258" t="s">
        <v>139</v>
      </c>
      <c r="L253" s="263"/>
      <c r="M253" s="264" t="s">
        <v>19</v>
      </c>
      <c r="N253" s="265" t="s">
        <v>45</v>
      </c>
      <c r="O253" s="86"/>
      <c r="P253" s="215">
        <f>O253*H253</f>
        <v>0</v>
      </c>
      <c r="Q253" s="215">
        <v>0.0009</v>
      </c>
      <c r="R253" s="215">
        <f>Q253*H253</f>
        <v>0.0018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174</v>
      </c>
      <c r="AT253" s="217" t="s">
        <v>193</v>
      </c>
      <c r="AU253" s="217" t="s">
        <v>84</v>
      </c>
      <c r="AY253" s="19" t="s">
        <v>133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82</v>
      </c>
      <c r="BK253" s="218">
        <f>ROUND(I253*H253,2)</f>
        <v>0</v>
      </c>
      <c r="BL253" s="19" t="s">
        <v>140</v>
      </c>
      <c r="BM253" s="217" t="s">
        <v>370</v>
      </c>
    </row>
    <row r="254" spans="1:47" s="2" customFormat="1" ht="12">
      <c r="A254" s="40"/>
      <c r="B254" s="41"/>
      <c r="C254" s="42"/>
      <c r="D254" s="219" t="s">
        <v>142</v>
      </c>
      <c r="E254" s="42"/>
      <c r="F254" s="220" t="s">
        <v>369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142</v>
      </c>
      <c r="AU254" s="19" t="s">
        <v>84</v>
      </c>
    </row>
    <row r="255" spans="1:65" s="2" customFormat="1" ht="16.5" customHeight="1">
      <c r="A255" s="40"/>
      <c r="B255" s="41"/>
      <c r="C255" s="206" t="s">
        <v>371</v>
      </c>
      <c r="D255" s="206" t="s">
        <v>135</v>
      </c>
      <c r="E255" s="207" t="s">
        <v>372</v>
      </c>
      <c r="F255" s="208" t="s">
        <v>373</v>
      </c>
      <c r="G255" s="209" t="s">
        <v>138</v>
      </c>
      <c r="H255" s="210">
        <v>13</v>
      </c>
      <c r="I255" s="211"/>
      <c r="J255" s="212">
        <f>ROUND(I255*H255,2)</f>
        <v>0</v>
      </c>
      <c r="K255" s="208" t="s">
        <v>139</v>
      </c>
      <c r="L255" s="46"/>
      <c r="M255" s="213" t="s">
        <v>19</v>
      </c>
      <c r="N255" s="214" t="s">
        <v>45</v>
      </c>
      <c r="O255" s="86"/>
      <c r="P255" s="215">
        <f>O255*H255</f>
        <v>0</v>
      </c>
      <c r="Q255" s="215">
        <v>0.10941</v>
      </c>
      <c r="R255" s="215">
        <f>Q255*H255</f>
        <v>1.4223299999999999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140</v>
      </c>
      <c r="AT255" s="217" t="s">
        <v>135</v>
      </c>
      <c r="AU255" s="217" t="s">
        <v>84</v>
      </c>
      <c r="AY255" s="19" t="s">
        <v>133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82</v>
      </c>
      <c r="BK255" s="218">
        <f>ROUND(I255*H255,2)</f>
        <v>0</v>
      </c>
      <c r="BL255" s="19" t="s">
        <v>140</v>
      </c>
      <c r="BM255" s="217" t="s">
        <v>374</v>
      </c>
    </row>
    <row r="256" spans="1:47" s="2" customFormat="1" ht="12">
      <c r="A256" s="40"/>
      <c r="B256" s="41"/>
      <c r="C256" s="42"/>
      <c r="D256" s="219" t="s">
        <v>142</v>
      </c>
      <c r="E256" s="42"/>
      <c r="F256" s="220" t="s">
        <v>373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142</v>
      </c>
      <c r="AU256" s="19" t="s">
        <v>84</v>
      </c>
    </row>
    <row r="257" spans="1:65" s="2" customFormat="1" ht="16.5" customHeight="1">
      <c r="A257" s="40"/>
      <c r="B257" s="41"/>
      <c r="C257" s="256" t="s">
        <v>375</v>
      </c>
      <c r="D257" s="256" t="s">
        <v>193</v>
      </c>
      <c r="E257" s="257" t="s">
        <v>376</v>
      </c>
      <c r="F257" s="258" t="s">
        <v>377</v>
      </c>
      <c r="G257" s="259" t="s">
        <v>138</v>
      </c>
      <c r="H257" s="260">
        <v>13</v>
      </c>
      <c r="I257" s="261"/>
      <c r="J257" s="262">
        <f>ROUND(I257*H257,2)</f>
        <v>0</v>
      </c>
      <c r="K257" s="258" t="s">
        <v>139</v>
      </c>
      <c r="L257" s="263"/>
      <c r="M257" s="264" t="s">
        <v>19</v>
      </c>
      <c r="N257" s="265" t="s">
        <v>45</v>
      </c>
      <c r="O257" s="86"/>
      <c r="P257" s="215">
        <f>O257*H257</f>
        <v>0</v>
      </c>
      <c r="Q257" s="215">
        <v>0.0025</v>
      </c>
      <c r="R257" s="215">
        <f>Q257*H257</f>
        <v>0.0325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174</v>
      </c>
      <c r="AT257" s="217" t="s">
        <v>193</v>
      </c>
      <c r="AU257" s="217" t="s">
        <v>84</v>
      </c>
      <c r="AY257" s="19" t="s">
        <v>133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82</v>
      </c>
      <c r="BK257" s="218">
        <f>ROUND(I257*H257,2)</f>
        <v>0</v>
      </c>
      <c r="BL257" s="19" t="s">
        <v>140</v>
      </c>
      <c r="BM257" s="217" t="s">
        <v>378</v>
      </c>
    </row>
    <row r="258" spans="1:47" s="2" customFormat="1" ht="12">
      <c r="A258" s="40"/>
      <c r="B258" s="41"/>
      <c r="C258" s="42"/>
      <c r="D258" s="219" t="s">
        <v>142</v>
      </c>
      <c r="E258" s="42"/>
      <c r="F258" s="220" t="s">
        <v>377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142</v>
      </c>
      <c r="AU258" s="19" t="s">
        <v>84</v>
      </c>
    </row>
    <row r="259" spans="1:65" s="2" customFormat="1" ht="16.5" customHeight="1">
      <c r="A259" s="40"/>
      <c r="B259" s="41"/>
      <c r="C259" s="206" t="s">
        <v>379</v>
      </c>
      <c r="D259" s="206" t="s">
        <v>135</v>
      </c>
      <c r="E259" s="207" t="s">
        <v>380</v>
      </c>
      <c r="F259" s="208" t="s">
        <v>381</v>
      </c>
      <c r="G259" s="209" t="s">
        <v>161</v>
      </c>
      <c r="H259" s="210">
        <v>1298</v>
      </c>
      <c r="I259" s="211"/>
      <c r="J259" s="212">
        <f>ROUND(I259*H259,2)</f>
        <v>0</v>
      </c>
      <c r="K259" s="208" t="s">
        <v>139</v>
      </c>
      <c r="L259" s="46"/>
      <c r="M259" s="213" t="s">
        <v>19</v>
      </c>
      <c r="N259" s="214" t="s">
        <v>45</v>
      </c>
      <c r="O259" s="86"/>
      <c r="P259" s="215">
        <f>O259*H259</f>
        <v>0</v>
      </c>
      <c r="Q259" s="215">
        <v>8E-05</v>
      </c>
      <c r="R259" s="215">
        <f>Q259*H259</f>
        <v>0.10384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140</v>
      </c>
      <c r="AT259" s="217" t="s">
        <v>135</v>
      </c>
      <c r="AU259" s="217" t="s">
        <v>84</v>
      </c>
      <c r="AY259" s="19" t="s">
        <v>133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82</v>
      </c>
      <c r="BK259" s="218">
        <f>ROUND(I259*H259,2)</f>
        <v>0</v>
      </c>
      <c r="BL259" s="19" t="s">
        <v>140</v>
      </c>
      <c r="BM259" s="217" t="s">
        <v>382</v>
      </c>
    </row>
    <row r="260" spans="1:47" s="2" customFormat="1" ht="12">
      <c r="A260" s="40"/>
      <c r="B260" s="41"/>
      <c r="C260" s="42"/>
      <c r="D260" s="219" t="s">
        <v>142</v>
      </c>
      <c r="E260" s="42"/>
      <c r="F260" s="220" t="s">
        <v>383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142</v>
      </c>
      <c r="AU260" s="19" t="s">
        <v>84</v>
      </c>
    </row>
    <row r="261" spans="1:51" s="13" customFormat="1" ht="12">
      <c r="A261" s="13"/>
      <c r="B261" s="224"/>
      <c r="C261" s="225"/>
      <c r="D261" s="219" t="s">
        <v>154</v>
      </c>
      <c r="E261" s="226" t="s">
        <v>19</v>
      </c>
      <c r="F261" s="227" t="s">
        <v>384</v>
      </c>
      <c r="G261" s="225"/>
      <c r="H261" s="228">
        <v>1298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154</v>
      </c>
      <c r="AU261" s="234" t="s">
        <v>84</v>
      </c>
      <c r="AV261" s="13" t="s">
        <v>84</v>
      </c>
      <c r="AW261" s="13" t="s">
        <v>35</v>
      </c>
      <c r="AX261" s="13" t="s">
        <v>82</v>
      </c>
      <c r="AY261" s="234" t="s">
        <v>133</v>
      </c>
    </row>
    <row r="262" spans="1:65" s="2" customFormat="1" ht="16.5" customHeight="1">
      <c r="A262" s="40"/>
      <c r="B262" s="41"/>
      <c r="C262" s="206" t="s">
        <v>385</v>
      </c>
      <c r="D262" s="206" t="s">
        <v>135</v>
      </c>
      <c r="E262" s="207" t="s">
        <v>386</v>
      </c>
      <c r="F262" s="208" t="s">
        <v>387</v>
      </c>
      <c r="G262" s="209" t="s">
        <v>161</v>
      </c>
      <c r="H262" s="210">
        <v>649</v>
      </c>
      <c r="I262" s="211"/>
      <c r="J262" s="212">
        <f>ROUND(I262*H262,2)</f>
        <v>0</v>
      </c>
      <c r="K262" s="208" t="s">
        <v>139</v>
      </c>
      <c r="L262" s="46"/>
      <c r="M262" s="213" t="s">
        <v>19</v>
      </c>
      <c r="N262" s="214" t="s">
        <v>45</v>
      </c>
      <c r="O262" s="86"/>
      <c r="P262" s="215">
        <f>O262*H262</f>
        <v>0</v>
      </c>
      <c r="Q262" s="215">
        <v>3E-05</v>
      </c>
      <c r="R262" s="215">
        <f>Q262*H262</f>
        <v>0.01947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140</v>
      </c>
      <c r="AT262" s="217" t="s">
        <v>135</v>
      </c>
      <c r="AU262" s="217" t="s">
        <v>84</v>
      </c>
      <c r="AY262" s="19" t="s">
        <v>133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82</v>
      </c>
      <c r="BK262" s="218">
        <f>ROUND(I262*H262,2)</f>
        <v>0</v>
      </c>
      <c r="BL262" s="19" t="s">
        <v>140</v>
      </c>
      <c r="BM262" s="217" t="s">
        <v>388</v>
      </c>
    </row>
    <row r="263" spans="1:47" s="2" customFormat="1" ht="12">
      <c r="A263" s="40"/>
      <c r="B263" s="41"/>
      <c r="C263" s="42"/>
      <c r="D263" s="219" t="s">
        <v>142</v>
      </c>
      <c r="E263" s="42"/>
      <c r="F263" s="220" t="s">
        <v>389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142</v>
      </c>
      <c r="AU263" s="19" t="s">
        <v>84</v>
      </c>
    </row>
    <row r="264" spans="1:51" s="13" customFormat="1" ht="12">
      <c r="A264" s="13"/>
      <c r="B264" s="224"/>
      <c r="C264" s="225"/>
      <c r="D264" s="219" t="s">
        <v>154</v>
      </c>
      <c r="E264" s="226" t="s">
        <v>19</v>
      </c>
      <c r="F264" s="227" t="s">
        <v>390</v>
      </c>
      <c r="G264" s="225"/>
      <c r="H264" s="228">
        <v>649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154</v>
      </c>
      <c r="AU264" s="234" t="s">
        <v>84</v>
      </c>
      <c r="AV264" s="13" t="s">
        <v>84</v>
      </c>
      <c r="AW264" s="13" t="s">
        <v>35</v>
      </c>
      <c r="AX264" s="13" t="s">
        <v>82</v>
      </c>
      <c r="AY264" s="234" t="s">
        <v>133</v>
      </c>
    </row>
    <row r="265" spans="1:65" s="2" customFormat="1" ht="16.5" customHeight="1">
      <c r="A265" s="40"/>
      <c r="B265" s="41"/>
      <c r="C265" s="206" t="s">
        <v>391</v>
      </c>
      <c r="D265" s="206" t="s">
        <v>135</v>
      </c>
      <c r="E265" s="207" t="s">
        <v>392</v>
      </c>
      <c r="F265" s="208" t="s">
        <v>393</v>
      </c>
      <c r="G265" s="209" t="s">
        <v>149</v>
      </c>
      <c r="H265" s="210">
        <v>96</v>
      </c>
      <c r="I265" s="211"/>
      <c r="J265" s="212">
        <f>ROUND(I265*H265,2)</f>
        <v>0</v>
      </c>
      <c r="K265" s="208" t="s">
        <v>139</v>
      </c>
      <c r="L265" s="46"/>
      <c r="M265" s="213" t="s">
        <v>19</v>
      </c>
      <c r="N265" s="214" t="s">
        <v>45</v>
      </c>
      <c r="O265" s="86"/>
      <c r="P265" s="215">
        <f>O265*H265</f>
        <v>0</v>
      </c>
      <c r="Q265" s="215">
        <v>0.0006</v>
      </c>
      <c r="R265" s="215">
        <f>Q265*H265</f>
        <v>0.0576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140</v>
      </c>
      <c r="AT265" s="217" t="s">
        <v>135</v>
      </c>
      <c r="AU265" s="217" t="s">
        <v>84</v>
      </c>
      <c r="AY265" s="19" t="s">
        <v>133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82</v>
      </c>
      <c r="BK265" s="218">
        <f>ROUND(I265*H265,2)</f>
        <v>0</v>
      </c>
      <c r="BL265" s="19" t="s">
        <v>140</v>
      </c>
      <c r="BM265" s="217" t="s">
        <v>394</v>
      </c>
    </row>
    <row r="266" spans="1:47" s="2" customFormat="1" ht="12">
      <c r="A266" s="40"/>
      <c r="B266" s="41"/>
      <c r="C266" s="42"/>
      <c r="D266" s="219" t="s">
        <v>142</v>
      </c>
      <c r="E266" s="42"/>
      <c r="F266" s="220" t="s">
        <v>395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142</v>
      </c>
      <c r="AU266" s="19" t="s">
        <v>84</v>
      </c>
    </row>
    <row r="267" spans="1:51" s="13" customFormat="1" ht="12">
      <c r="A267" s="13"/>
      <c r="B267" s="224"/>
      <c r="C267" s="225"/>
      <c r="D267" s="219" t="s">
        <v>154</v>
      </c>
      <c r="E267" s="226" t="s">
        <v>19</v>
      </c>
      <c r="F267" s="227" t="s">
        <v>396</v>
      </c>
      <c r="G267" s="225"/>
      <c r="H267" s="228">
        <v>96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154</v>
      </c>
      <c r="AU267" s="234" t="s">
        <v>84</v>
      </c>
      <c r="AV267" s="13" t="s">
        <v>84</v>
      </c>
      <c r="AW267" s="13" t="s">
        <v>35</v>
      </c>
      <c r="AX267" s="13" t="s">
        <v>82</v>
      </c>
      <c r="AY267" s="234" t="s">
        <v>133</v>
      </c>
    </row>
    <row r="268" spans="1:65" s="2" customFormat="1" ht="16.5" customHeight="1">
      <c r="A268" s="40"/>
      <c r="B268" s="41"/>
      <c r="C268" s="206" t="s">
        <v>397</v>
      </c>
      <c r="D268" s="206" t="s">
        <v>135</v>
      </c>
      <c r="E268" s="207" t="s">
        <v>398</v>
      </c>
      <c r="F268" s="208" t="s">
        <v>399</v>
      </c>
      <c r="G268" s="209" t="s">
        <v>161</v>
      </c>
      <c r="H268" s="210">
        <v>100</v>
      </c>
      <c r="I268" s="211"/>
      <c r="J268" s="212">
        <f>ROUND(I268*H268,2)</f>
        <v>0</v>
      </c>
      <c r="K268" s="208" t="s">
        <v>139</v>
      </c>
      <c r="L268" s="46"/>
      <c r="M268" s="213" t="s">
        <v>19</v>
      </c>
      <c r="N268" s="214" t="s">
        <v>45</v>
      </c>
      <c r="O268" s="86"/>
      <c r="P268" s="215">
        <f>O268*H268</f>
        <v>0</v>
      </c>
      <c r="Q268" s="215">
        <v>0.00201</v>
      </c>
      <c r="R268" s="215">
        <f>Q268*H268</f>
        <v>0.201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140</v>
      </c>
      <c r="AT268" s="217" t="s">
        <v>135</v>
      </c>
      <c r="AU268" s="217" t="s">
        <v>84</v>
      </c>
      <c r="AY268" s="19" t="s">
        <v>133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82</v>
      </c>
      <c r="BK268" s="218">
        <f>ROUND(I268*H268,2)</f>
        <v>0</v>
      </c>
      <c r="BL268" s="19" t="s">
        <v>140</v>
      </c>
      <c r="BM268" s="217" t="s">
        <v>400</v>
      </c>
    </row>
    <row r="269" spans="1:47" s="2" customFormat="1" ht="12">
      <c r="A269" s="40"/>
      <c r="B269" s="41"/>
      <c r="C269" s="42"/>
      <c r="D269" s="219" t="s">
        <v>142</v>
      </c>
      <c r="E269" s="42"/>
      <c r="F269" s="220" t="s">
        <v>399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142</v>
      </c>
      <c r="AU269" s="19" t="s">
        <v>84</v>
      </c>
    </row>
    <row r="270" spans="1:65" s="2" customFormat="1" ht="16.5" customHeight="1">
      <c r="A270" s="40"/>
      <c r="B270" s="41"/>
      <c r="C270" s="206" t="s">
        <v>401</v>
      </c>
      <c r="D270" s="206" t="s">
        <v>135</v>
      </c>
      <c r="E270" s="207" t="s">
        <v>402</v>
      </c>
      <c r="F270" s="208" t="s">
        <v>403</v>
      </c>
      <c r="G270" s="209" t="s">
        <v>161</v>
      </c>
      <c r="H270" s="210">
        <v>100</v>
      </c>
      <c r="I270" s="211"/>
      <c r="J270" s="212">
        <f>ROUND(I270*H270,2)</f>
        <v>0</v>
      </c>
      <c r="K270" s="208" t="s">
        <v>139</v>
      </c>
      <c r="L270" s="46"/>
      <c r="M270" s="213" t="s">
        <v>19</v>
      </c>
      <c r="N270" s="214" t="s">
        <v>45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140</v>
      </c>
      <c r="AT270" s="217" t="s">
        <v>135</v>
      </c>
      <c r="AU270" s="217" t="s">
        <v>84</v>
      </c>
      <c r="AY270" s="19" t="s">
        <v>133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82</v>
      </c>
      <c r="BK270" s="218">
        <f>ROUND(I270*H270,2)</f>
        <v>0</v>
      </c>
      <c r="BL270" s="19" t="s">
        <v>140</v>
      </c>
      <c r="BM270" s="217" t="s">
        <v>404</v>
      </c>
    </row>
    <row r="271" spans="1:47" s="2" customFormat="1" ht="12">
      <c r="A271" s="40"/>
      <c r="B271" s="41"/>
      <c r="C271" s="42"/>
      <c r="D271" s="219" t="s">
        <v>142</v>
      </c>
      <c r="E271" s="42"/>
      <c r="F271" s="220" t="s">
        <v>405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142</v>
      </c>
      <c r="AU271" s="19" t="s">
        <v>84</v>
      </c>
    </row>
    <row r="272" spans="1:65" s="2" customFormat="1" ht="16.5" customHeight="1">
      <c r="A272" s="40"/>
      <c r="B272" s="41"/>
      <c r="C272" s="206" t="s">
        <v>406</v>
      </c>
      <c r="D272" s="206" t="s">
        <v>135</v>
      </c>
      <c r="E272" s="207" t="s">
        <v>407</v>
      </c>
      <c r="F272" s="208" t="s">
        <v>408</v>
      </c>
      <c r="G272" s="209" t="s">
        <v>138</v>
      </c>
      <c r="H272" s="210">
        <v>5</v>
      </c>
      <c r="I272" s="211"/>
      <c r="J272" s="212">
        <f>ROUND(I272*H272,2)</f>
        <v>0</v>
      </c>
      <c r="K272" s="208" t="s">
        <v>139</v>
      </c>
      <c r="L272" s="46"/>
      <c r="M272" s="213" t="s">
        <v>19</v>
      </c>
      <c r="N272" s="214" t="s">
        <v>45</v>
      </c>
      <c r="O272" s="86"/>
      <c r="P272" s="215">
        <f>O272*H272</f>
        <v>0</v>
      </c>
      <c r="Q272" s="215">
        <v>0.00054</v>
      </c>
      <c r="R272" s="215">
        <f>Q272*H272</f>
        <v>0.0027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140</v>
      </c>
      <c r="AT272" s="217" t="s">
        <v>135</v>
      </c>
      <c r="AU272" s="217" t="s">
        <v>84</v>
      </c>
      <c r="AY272" s="19" t="s">
        <v>133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82</v>
      </c>
      <c r="BK272" s="218">
        <f>ROUND(I272*H272,2)</f>
        <v>0</v>
      </c>
      <c r="BL272" s="19" t="s">
        <v>140</v>
      </c>
      <c r="BM272" s="217" t="s">
        <v>409</v>
      </c>
    </row>
    <row r="273" spans="1:47" s="2" customFormat="1" ht="12">
      <c r="A273" s="40"/>
      <c r="B273" s="41"/>
      <c r="C273" s="42"/>
      <c r="D273" s="219" t="s">
        <v>142</v>
      </c>
      <c r="E273" s="42"/>
      <c r="F273" s="220" t="s">
        <v>410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142</v>
      </c>
      <c r="AU273" s="19" t="s">
        <v>84</v>
      </c>
    </row>
    <row r="274" spans="1:65" s="2" customFormat="1" ht="16.5" customHeight="1">
      <c r="A274" s="40"/>
      <c r="B274" s="41"/>
      <c r="C274" s="206" t="s">
        <v>411</v>
      </c>
      <c r="D274" s="206" t="s">
        <v>135</v>
      </c>
      <c r="E274" s="207" t="s">
        <v>412</v>
      </c>
      <c r="F274" s="208" t="s">
        <v>413</v>
      </c>
      <c r="G274" s="209" t="s">
        <v>138</v>
      </c>
      <c r="H274" s="210">
        <v>3</v>
      </c>
      <c r="I274" s="211"/>
      <c r="J274" s="212">
        <f>ROUND(I274*H274,2)</f>
        <v>0</v>
      </c>
      <c r="K274" s="208" t="s">
        <v>139</v>
      </c>
      <c r="L274" s="46"/>
      <c r="M274" s="213" t="s">
        <v>19</v>
      </c>
      <c r="N274" s="214" t="s">
        <v>45</v>
      </c>
      <c r="O274" s="86"/>
      <c r="P274" s="215">
        <f>O274*H274</f>
        <v>0</v>
      </c>
      <c r="Q274" s="215">
        <v>0.00158</v>
      </c>
      <c r="R274" s="215">
        <f>Q274*H274</f>
        <v>0.00474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140</v>
      </c>
      <c r="AT274" s="217" t="s">
        <v>135</v>
      </c>
      <c r="AU274" s="217" t="s">
        <v>84</v>
      </c>
      <c r="AY274" s="19" t="s">
        <v>133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82</v>
      </c>
      <c r="BK274" s="218">
        <f>ROUND(I274*H274,2)</f>
        <v>0</v>
      </c>
      <c r="BL274" s="19" t="s">
        <v>140</v>
      </c>
      <c r="BM274" s="217" t="s">
        <v>414</v>
      </c>
    </row>
    <row r="275" spans="1:47" s="2" customFormat="1" ht="12">
      <c r="A275" s="40"/>
      <c r="B275" s="41"/>
      <c r="C275" s="42"/>
      <c r="D275" s="219" t="s">
        <v>142</v>
      </c>
      <c r="E275" s="42"/>
      <c r="F275" s="220" t="s">
        <v>415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142</v>
      </c>
      <c r="AU275" s="19" t="s">
        <v>84</v>
      </c>
    </row>
    <row r="276" spans="1:65" s="2" customFormat="1" ht="12">
      <c r="A276" s="40"/>
      <c r="B276" s="41"/>
      <c r="C276" s="206" t="s">
        <v>416</v>
      </c>
      <c r="D276" s="206" t="s">
        <v>135</v>
      </c>
      <c r="E276" s="207" t="s">
        <v>417</v>
      </c>
      <c r="F276" s="208" t="s">
        <v>418</v>
      </c>
      <c r="G276" s="209" t="s">
        <v>161</v>
      </c>
      <c r="H276" s="210">
        <v>1009.8</v>
      </c>
      <c r="I276" s="211"/>
      <c r="J276" s="212">
        <f>ROUND(I276*H276,2)</f>
        <v>0</v>
      </c>
      <c r="K276" s="208" t="s">
        <v>139</v>
      </c>
      <c r="L276" s="46"/>
      <c r="M276" s="213" t="s">
        <v>19</v>
      </c>
      <c r="N276" s="214" t="s">
        <v>45</v>
      </c>
      <c r="O276" s="86"/>
      <c r="P276" s="215">
        <f>O276*H276</f>
        <v>0</v>
      </c>
      <c r="Q276" s="215">
        <v>0.14321</v>
      </c>
      <c r="R276" s="215">
        <f>Q276*H276</f>
        <v>144.613458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140</v>
      </c>
      <c r="AT276" s="217" t="s">
        <v>135</v>
      </c>
      <c r="AU276" s="217" t="s">
        <v>84</v>
      </c>
      <c r="AY276" s="19" t="s">
        <v>133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82</v>
      </c>
      <c r="BK276" s="218">
        <f>ROUND(I276*H276,2)</f>
        <v>0</v>
      </c>
      <c r="BL276" s="19" t="s">
        <v>140</v>
      </c>
      <c r="BM276" s="217" t="s">
        <v>419</v>
      </c>
    </row>
    <row r="277" spans="1:47" s="2" customFormat="1" ht="12">
      <c r="A277" s="40"/>
      <c r="B277" s="41"/>
      <c r="C277" s="42"/>
      <c r="D277" s="219" t="s">
        <v>142</v>
      </c>
      <c r="E277" s="42"/>
      <c r="F277" s="220" t="s">
        <v>418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142</v>
      </c>
      <c r="AU277" s="19" t="s">
        <v>84</v>
      </c>
    </row>
    <row r="278" spans="1:65" s="2" customFormat="1" ht="16.5" customHeight="1">
      <c r="A278" s="40"/>
      <c r="B278" s="41"/>
      <c r="C278" s="256" t="s">
        <v>420</v>
      </c>
      <c r="D278" s="256" t="s">
        <v>193</v>
      </c>
      <c r="E278" s="257" t="s">
        <v>421</v>
      </c>
      <c r="F278" s="258" t="s">
        <v>422</v>
      </c>
      <c r="G278" s="259" t="s">
        <v>161</v>
      </c>
      <c r="H278" s="260">
        <v>639.7</v>
      </c>
      <c r="I278" s="261"/>
      <c r="J278" s="262">
        <f>ROUND(I278*H278,2)</f>
        <v>0</v>
      </c>
      <c r="K278" s="258" t="s">
        <v>139</v>
      </c>
      <c r="L278" s="263"/>
      <c r="M278" s="264" t="s">
        <v>19</v>
      </c>
      <c r="N278" s="265" t="s">
        <v>45</v>
      </c>
      <c r="O278" s="86"/>
      <c r="P278" s="215">
        <f>O278*H278</f>
        <v>0</v>
      </c>
      <c r="Q278" s="215">
        <v>0.08</v>
      </c>
      <c r="R278" s="215">
        <f>Q278*H278</f>
        <v>51.176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174</v>
      </c>
      <c r="AT278" s="217" t="s">
        <v>193</v>
      </c>
      <c r="AU278" s="217" t="s">
        <v>84</v>
      </c>
      <c r="AY278" s="19" t="s">
        <v>133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82</v>
      </c>
      <c r="BK278" s="218">
        <f>ROUND(I278*H278,2)</f>
        <v>0</v>
      </c>
      <c r="BL278" s="19" t="s">
        <v>140</v>
      </c>
      <c r="BM278" s="217" t="s">
        <v>423</v>
      </c>
    </row>
    <row r="279" spans="1:47" s="2" customFormat="1" ht="12">
      <c r="A279" s="40"/>
      <c r="B279" s="41"/>
      <c r="C279" s="42"/>
      <c r="D279" s="219" t="s">
        <v>142</v>
      </c>
      <c r="E279" s="42"/>
      <c r="F279" s="220" t="s">
        <v>422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142</v>
      </c>
      <c r="AU279" s="19" t="s">
        <v>84</v>
      </c>
    </row>
    <row r="280" spans="1:51" s="13" customFormat="1" ht="12">
      <c r="A280" s="13"/>
      <c r="B280" s="224"/>
      <c r="C280" s="225"/>
      <c r="D280" s="219" t="s">
        <v>154</v>
      </c>
      <c r="E280" s="226" t="s">
        <v>19</v>
      </c>
      <c r="F280" s="227" t="s">
        <v>424</v>
      </c>
      <c r="G280" s="225"/>
      <c r="H280" s="228">
        <v>325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154</v>
      </c>
      <c r="AU280" s="234" t="s">
        <v>84</v>
      </c>
      <c r="AV280" s="13" t="s">
        <v>84</v>
      </c>
      <c r="AW280" s="13" t="s">
        <v>35</v>
      </c>
      <c r="AX280" s="13" t="s">
        <v>74</v>
      </c>
      <c r="AY280" s="234" t="s">
        <v>133</v>
      </c>
    </row>
    <row r="281" spans="1:51" s="13" customFormat="1" ht="12">
      <c r="A281" s="13"/>
      <c r="B281" s="224"/>
      <c r="C281" s="225"/>
      <c r="D281" s="219" t="s">
        <v>154</v>
      </c>
      <c r="E281" s="226" t="s">
        <v>19</v>
      </c>
      <c r="F281" s="227" t="s">
        <v>425</v>
      </c>
      <c r="G281" s="225"/>
      <c r="H281" s="228">
        <v>5.7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154</v>
      </c>
      <c r="AU281" s="234" t="s">
        <v>84</v>
      </c>
      <c r="AV281" s="13" t="s">
        <v>84</v>
      </c>
      <c r="AW281" s="13" t="s">
        <v>35</v>
      </c>
      <c r="AX281" s="13" t="s">
        <v>74</v>
      </c>
      <c r="AY281" s="234" t="s">
        <v>133</v>
      </c>
    </row>
    <row r="282" spans="1:51" s="13" customFormat="1" ht="12">
      <c r="A282" s="13"/>
      <c r="B282" s="224"/>
      <c r="C282" s="225"/>
      <c r="D282" s="219" t="s">
        <v>154</v>
      </c>
      <c r="E282" s="226" t="s">
        <v>19</v>
      </c>
      <c r="F282" s="227" t="s">
        <v>426</v>
      </c>
      <c r="G282" s="225"/>
      <c r="H282" s="228">
        <v>290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154</v>
      </c>
      <c r="AU282" s="234" t="s">
        <v>84</v>
      </c>
      <c r="AV282" s="13" t="s">
        <v>84</v>
      </c>
      <c r="AW282" s="13" t="s">
        <v>35</v>
      </c>
      <c r="AX282" s="13" t="s">
        <v>74</v>
      </c>
      <c r="AY282" s="234" t="s">
        <v>133</v>
      </c>
    </row>
    <row r="283" spans="1:51" s="13" customFormat="1" ht="12">
      <c r="A283" s="13"/>
      <c r="B283" s="224"/>
      <c r="C283" s="225"/>
      <c r="D283" s="219" t="s">
        <v>154</v>
      </c>
      <c r="E283" s="226" t="s">
        <v>19</v>
      </c>
      <c r="F283" s="227" t="s">
        <v>146</v>
      </c>
      <c r="G283" s="225"/>
      <c r="H283" s="228">
        <v>3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154</v>
      </c>
      <c r="AU283" s="234" t="s">
        <v>84</v>
      </c>
      <c r="AV283" s="13" t="s">
        <v>84</v>
      </c>
      <c r="AW283" s="13" t="s">
        <v>35</v>
      </c>
      <c r="AX283" s="13" t="s">
        <v>74</v>
      </c>
      <c r="AY283" s="234" t="s">
        <v>133</v>
      </c>
    </row>
    <row r="284" spans="1:51" s="13" customFormat="1" ht="12">
      <c r="A284" s="13"/>
      <c r="B284" s="224"/>
      <c r="C284" s="225"/>
      <c r="D284" s="219" t="s">
        <v>154</v>
      </c>
      <c r="E284" s="226" t="s">
        <v>19</v>
      </c>
      <c r="F284" s="227" t="s">
        <v>188</v>
      </c>
      <c r="G284" s="225"/>
      <c r="H284" s="228">
        <v>10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154</v>
      </c>
      <c r="AU284" s="234" t="s">
        <v>84</v>
      </c>
      <c r="AV284" s="13" t="s">
        <v>84</v>
      </c>
      <c r="AW284" s="13" t="s">
        <v>35</v>
      </c>
      <c r="AX284" s="13" t="s">
        <v>74</v>
      </c>
      <c r="AY284" s="234" t="s">
        <v>133</v>
      </c>
    </row>
    <row r="285" spans="1:51" s="13" customFormat="1" ht="12">
      <c r="A285" s="13"/>
      <c r="B285" s="224"/>
      <c r="C285" s="225"/>
      <c r="D285" s="219" t="s">
        <v>154</v>
      </c>
      <c r="E285" s="226" t="s">
        <v>19</v>
      </c>
      <c r="F285" s="227" t="s">
        <v>427</v>
      </c>
      <c r="G285" s="225"/>
      <c r="H285" s="228">
        <v>6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154</v>
      </c>
      <c r="AU285" s="234" t="s">
        <v>84</v>
      </c>
      <c r="AV285" s="13" t="s">
        <v>84</v>
      </c>
      <c r="AW285" s="13" t="s">
        <v>35</v>
      </c>
      <c r="AX285" s="13" t="s">
        <v>74</v>
      </c>
      <c r="AY285" s="234" t="s">
        <v>133</v>
      </c>
    </row>
    <row r="286" spans="1:51" s="14" customFormat="1" ht="12">
      <c r="A286" s="14"/>
      <c r="B286" s="235"/>
      <c r="C286" s="236"/>
      <c r="D286" s="219" t="s">
        <v>154</v>
      </c>
      <c r="E286" s="237" t="s">
        <v>19</v>
      </c>
      <c r="F286" s="238" t="s">
        <v>157</v>
      </c>
      <c r="G286" s="236"/>
      <c r="H286" s="239">
        <v>639.7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154</v>
      </c>
      <c r="AU286" s="245" t="s">
        <v>84</v>
      </c>
      <c r="AV286" s="14" t="s">
        <v>140</v>
      </c>
      <c r="AW286" s="14" t="s">
        <v>35</v>
      </c>
      <c r="AX286" s="14" t="s">
        <v>82</v>
      </c>
      <c r="AY286" s="245" t="s">
        <v>133</v>
      </c>
    </row>
    <row r="287" spans="1:65" s="2" customFormat="1" ht="16.5" customHeight="1">
      <c r="A287" s="40"/>
      <c r="B287" s="41"/>
      <c r="C287" s="256" t="s">
        <v>428</v>
      </c>
      <c r="D287" s="256" t="s">
        <v>193</v>
      </c>
      <c r="E287" s="257" t="s">
        <v>429</v>
      </c>
      <c r="F287" s="258" t="s">
        <v>430</v>
      </c>
      <c r="G287" s="259" t="s">
        <v>161</v>
      </c>
      <c r="H287" s="260">
        <v>370.1</v>
      </c>
      <c r="I287" s="261"/>
      <c r="J287" s="262">
        <f>ROUND(I287*H287,2)</f>
        <v>0</v>
      </c>
      <c r="K287" s="258" t="s">
        <v>139</v>
      </c>
      <c r="L287" s="263"/>
      <c r="M287" s="264" t="s">
        <v>19</v>
      </c>
      <c r="N287" s="265" t="s">
        <v>45</v>
      </c>
      <c r="O287" s="86"/>
      <c r="P287" s="215">
        <f>O287*H287</f>
        <v>0</v>
      </c>
      <c r="Q287" s="215">
        <v>0.06567</v>
      </c>
      <c r="R287" s="215">
        <f>Q287*H287</f>
        <v>24.304467000000002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174</v>
      </c>
      <c r="AT287" s="217" t="s">
        <v>193</v>
      </c>
      <c r="AU287" s="217" t="s">
        <v>84</v>
      </c>
      <c r="AY287" s="19" t="s">
        <v>133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82</v>
      </c>
      <c r="BK287" s="218">
        <f>ROUND(I287*H287,2)</f>
        <v>0</v>
      </c>
      <c r="BL287" s="19" t="s">
        <v>140</v>
      </c>
      <c r="BM287" s="217" t="s">
        <v>431</v>
      </c>
    </row>
    <row r="288" spans="1:47" s="2" customFormat="1" ht="12">
      <c r="A288" s="40"/>
      <c r="B288" s="41"/>
      <c r="C288" s="42"/>
      <c r="D288" s="219" t="s">
        <v>142</v>
      </c>
      <c r="E288" s="42"/>
      <c r="F288" s="220" t="s">
        <v>430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142</v>
      </c>
      <c r="AU288" s="19" t="s">
        <v>84</v>
      </c>
    </row>
    <row r="289" spans="1:51" s="13" customFormat="1" ht="12">
      <c r="A289" s="13"/>
      <c r="B289" s="224"/>
      <c r="C289" s="225"/>
      <c r="D289" s="219" t="s">
        <v>154</v>
      </c>
      <c r="E289" s="226" t="s">
        <v>19</v>
      </c>
      <c r="F289" s="227" t="s">
        <v>432</v>
      </c>
      <c r="G289" s="225"/>
      <c r="H289" s="228">
        <v>370.1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154</v>
      </c>
      <c r="AU289" s="234" t="s">
        <v>84</v>
      </c>
      <c r="AV289" s="13" t="s">
        <v>84</v>
      </c>
      <c r="AW289" s="13" t="s">
        <v>35</v>
      </c>
      <c r="AX289" s="13" t="s">
        <v>74</v>
      </c>
      <c r="AY289" s="234" t="s">
        <v>133</v>
      </c>
    </row>
    <row r="290" spans="1:51" s="14" customFormat="1" ht="12">
      <c r="A290" s="14"/>
      <c r="B290" s="235"/>
      <c r="C290" s="236"/>
      <c r="D290" s="219" t="s">
        <v>154</v>
      </c>
      <c r="E290" s="237" t="s">
        <v>19</v>
      </c>
      <c r="F290" s="238" t="s">
        <v>157</v>
      </c>
      <c r="G290" s="236"/>
      <c r="H290" s="239">
        <v>370.1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154</v>
      </c>
      <c r="AU290" s="245" t="s">
        <v>84</v>
      </c>
      <c r="AV290" s="14" t="s">
        <v>140</v>
      </c>
      <c r="AW290" s="14" t="s">
        <v>35</v>
      </c>
      <c r="AX290" s="14" t="s">
        <v>82</v>
      </c>
      <c r="AY290" s="245" t="s">
        <v>133</v>
      </c>
    </row>
    <row r="291" spans="1:65" s="2" customFormat="1" ht="12">
      <c r="A291" s="40"/>
      <c r="B291" s="41"/>
      <c r="C291" s="206" t="s">
        <v>433</v>
      </c>
      <c r="D291" s="206" t="s">
        <v>135</v>
      </c>
      <c r="E291" s="207" t="s">
        <v>434</v>
      </c>
      <c r="F291" s="208" t="s">
        <v>435</v>
      </c>
      <c r="G291" s="209" t="s">
        <v>161</v>
      </c>
      <c r="H291" s="210">
        <v>955.05</v>
      </c>
      <c r="I291" s="211"/>
      <c r="J291" s="212">
        <f>ROUND(I291*H291,2)</f>
        <v>0</v>
      </c>
      <c r="K291" s="208" t="s">
        <v>139</v>
      </c>
      <c r="L291" s="46"/>
      <c r="M291" s="213" t="s">
        <v>19</v>
      </c>
      <c r="N291" s="214" t="s">
        <v>45</v>
      </c>
      <c r="O291" s="86"/>
      <c r="P291" s="215">
        <f>O291*H291</f>
        <v>0</v>
      </c>
      <c r="Q291" s="215">
        <v>0.10095</v>
      </c>
      <c r="R291" s="215">
        <f>Q291*H291</f>
        <v>96.4122975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140</v>
      </c>
      <c r="AT291" s="217" t="s">
        <v>135</v>
      </c>
      <c r="AU291" s="217" t="s">
        <v>84</v>
      </c>
      <c r="AY291" s="19" t="s">
        <v>133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82</v>
      </c>
      <c r="BK291" s="218">
        <f>ROUND(I291*H291,2)</f>
        <v>0</v>
      </c>
      <c r="BL291" s="19" t="s">
        <v>140</v>
      </c>
      <c r="BM291" s="217" t="s">
        <v>436</v>
      </c>
    </row>
    <row r="292" spans="1:47" s="2" customFormat="1" ht="12">
      <c r="A292" s="40"/>
      <c r="B292" s="41"/>
      <c r="C292" s="42"/>
      <c r="D292" s="219" t="s">
        <v>142</v>
      </c>
      <c r="E292" s="42"/>
      <c r="F292" s="220" t="s">
        <v>435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142</v>
      </c>
      <c r="AU292" s="19" t="s">
        <v>84</v>
      </c>
    </row>
    <row r="293" spans="1:51" s="13" customFormat="1" ht="12">
      <c r="A293" s="13"/>
      <c r="B293" s="224"/>
      <c r="C293" s="225"/>
      <c r="D293" s="219" t="s">
        <v>154</v>
      </c>
      <c r="E293" s="226" t="s">
        <v>19</v>
      </c>
      <c r="F293" s="227" t="s">
        <v>437</v>
      </c>
      <c r="G293" s="225"/>
      <c r="H293" s="228">
        <v>255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154</v>
      </c>
      <c r="AU293" s="234" t="s">
        <v>84</v>
      </c>
      <c r="AV293" s="13" t="s">
        <v>84</v>
      </c>
      <c r="AW293" s="13" t="s">
        <v>35</v>
      </c>
      <c r="AX293" s="13" t="s">
        <v>74</v>
      </c>
      <c r="AY293" s="234" t="s">
        <v>133</v>
      </c>
    </row>
    <row r="294" spans="1:51" s="13" customFormat="1" ht="12">
      <c r="A294" s="13"/>
      <c r="B294" s="224"/>
      <c r="C294" s="225"/>
      <c r="D294" s="219" t="s">
        <v>154</v>
      </c>
      <c r="E294" s="226" t="s">
        <v>19</v>
      </c>
      <c r="F294" s="227" t="s">
        <v>426</v>
      </c>
      <c r="G294" s="225"/>
      <c r="H294" s="228">
        <v>290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154</v>
      </c>
      <c r="AU294" s="234" t="s">
        <v>84</v>
      </c>
      <c r="AV294" s="13" t="s">
        <v>84</v>
      </c>
      <c r="AW294" s="13" t="s">
        <v>35</v>
      </c>
      <c r="AX294" s="13" t="s">
        <v>74</v>
      </c>
      <c r="AY294" s="234" t="s">
        <v>133</v>
      </c>
    </row>
    <row r="295" spans="1:51" s="13" customFormat="1" ht="12">
      <c r="A295" s="13"/>
      <c r="B295" s="224"/>
      <c r="C295" s="225"/>
      <c r="D295" s="219" t="s">
        <v>154</v>
      </c>
      <c r="E295" s="226" t="s">
        <v>19</v>
      </c>
      <c r="F295" s="227" t="s">
        <v>438</v>
      </c>
      <c r="G295" s="225"/>
      <c r="H295" s="228">
        <v>28.55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154</v>
      </c>
      <c r="AU295" s="234" t="s">
        <v>84</v>
      </c>
      <c r="AV295" s="13" t="s">
        <v>84</v>
      </c>
      <c r="AW295" s="13" t="s">
        <v>35</v>
      </c>
      <c r="AX295" s="13" t="s">
        <v>74</v>
      </c>
      <c r="AY295" s="234" t="s">
        <v>133</v>
      </c>
    </row>
    <row r="296" spans="1:51" s="13" customFormat="1" ht="12">
      <c r="A296" s="13"/>
      <c r="B296" s="224"/>
      <c r="C296" s="225"/>
      <c r="D296" s="219" t="s">
        <v>154</v>
      </c>
      <c r="E296" s="226" t="s">
        <v>19</v>
      </c>
      <c r="F296" s="227" t="s">
        <v>199</v>
      </c>
      <c r="G296" s="225"/>
      <c r="H296" s="228">
        <v>12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154</v>
      </c>
      <c r="AU296" s="234" t="s">
        <v>84</v>
      </c>
      <c r="AV296" s="13" t="s">
        <v>84</v>
      </c>
      <c r="AW296" s="13" t="s">
        <v>35</v>
      </c>
      <c r="AX296" s="13" t="s">
        <v>74</v>
      </c>
      <c r="AY296" s="234" t="s">
        <v>133</v>
      </c>
    </row>
    <row r="297" spans="1:51" s="13" customFormat="1" ht="12">
      <c r="A297" s="13"/>
      <c r="B297" s="224"/>
      <c r="C297" s="225"/>
      <c r="D297" s="219" t="s">
        <v>154</v>
      </c>
      <c r="E297" s="226" t="s">
        <v>19</v>
      </c>
      <c r="F297" s="227" t="s">
        <v>182</v>
      </c>
      <c r="G297" s="225"/>
      <c r="H297" s="228">
        <v>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154</v>
      </c>
      <c r="AU297" s="234" t="s">
        <v>84</v>
      </c>
      <c r="AV297" s="13" t="s">
        <v>84</v>
      </c>
      <c r="AW297" s="13" t="s">
        <v>35</v>
      </c>
      <c r="AX297" s="13" t="s">
        <v>74</v>
      </c>
      <c r="AY297" s="234" t="s">
        <v>133</v>
      </c>
    </row>
    <row r="298" spans="1:51" s="13" customFormat="1" ht="12">
      <c r="A298" s="13"/>
      <c r="B298" s="224"/>
      <c r="C298" s="225"/>
      <c r="D298" s="219" t="s">
        <v>154</v>
      </c>
      <c r="E298" s="226" t="s">
        <v>19</v>
      </c>
      <c r="F298" s="227" t="s">
        <v>439</v>
      </c>
      <c r="G298" s="225"/>
      <c r="H298" s="228">
        <v>360.5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154</v>
      </c>
      <c r="AU298" s="234" t="s">
        <v>84</v>
      </c>
      <c r="AV298" s="13" t="s">
        <v>84</v>
      </c>
      <c r="AW298" s="13" t="s">
        <v>35</v>
      </c>
      <c r="AX298" s="13" t="s">
        <v>74</v>
      </c>
      <c r="AY298" s="234" t="s">
        <v>133</v>
      </c>
    </row>
    <row r="299" spans="1:51" s="14" customFormat="1" ht="12">
      <c r="A299" s="14"/>
      <c r="B299" s="235"/>
      <c r="C299" s="236"/>
      <c r="D299" s="219" t="s">
        <v>154</v>
      </c>
      <c r="E299" s="237" t="s">
        <v>19</v>
      </c>
      <c r="F299" s="238" t="s">
        <v>157</v>
      </c>
      <c r="G299" s="236"/>
      <c r="H299" s="239">
        <v>955.05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154</v>
      </c>
      <c r="AU299" s="245" t="s">
        <v>84</v>
      </c>
      <c r="AV299" s="14" t="s">
        <v>140</v>
      </c>
      <c r="AW299" s="14" t="s">
        <v>35</v>
      </c>
      <c r="AX299" s="14" t="s">
        <v>82</v>
      </c>
      <c r="AY299" s="245" t="s">
        <v>133</v>
      </c>
    </row>
    <row r="300" spans="1:65" s="2" customFormat="1" ht="16.5" customHeight="1">
      <c r="A300" s="40"/>
      <c r="B300" s="41"/>
      <c r="C300" s="256" t="s">
        <v>440</v>
      </c>
      <c r="D300" s="256" t="s">
        <v>193</v>
      </c>
      <c r="E300" s="257" t="s">
        <v>441</v>
      </c>
      <c r="F300" s="258" t="s">
        <v>442</v>
      </c>
      <c r="G300" s="259" t="s">
        <v>161</v>
      </c>
      <c r="H300" s="260">
        <v>955.05</v>
      </c>
      <c r="I300" s="261"/>
      <c r="J300" s="262">
        <f>ROUND(I300*H300,2)</f>
        <v>0</v>
      </c>
      <c r="K300" s="258" t="s">
        <v>139</v>
      </c>
      <c r="L300" s="263"/>
      <c r="M300" s="264" t="s">
        <v>19</v>
      </c>
      <c r="N300" s="265" t="s">
        <v>45</v>
      </c>
      <c r="O300" s="86"/>
      <c r="P300" s="215">
        <f>O300*H300</f>
        <v>0</v>
      </c>
      <c r="Q300" s="215">
        <v>0.028</v>
      </c>
      <c r="R300" s="215">
        <f>Q300*H300</f>
        <v>26.7414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174</v>
      </c>
      <c r="AT300" s="217" t="s">
        <v>193</v>
      </c>
      <c r="AU300" s="217" t="s">
        <v>84</v>
      </c>
      <c r="AY300" s="19" t="s">
        <v>133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82</v>
      </c>
      <c r="BK300" s="218">
        <f>ROUND(I300*H300,2)</f>
        <v>0</v>
      </c>
      <c r="BL300" s="19" t="s">
        <v>140</v>
      </c>
      <c r="BM300" s="217" t="s">
        <v>443</v>
      </c>
    </row>
    <row r="301" spans="1:47" s="2" customFormat="1" ht="12">
      <c r="A301" s="40"/>
      <c r="B301" s="41"/>
      <c r="C301" s="42"/>
      <c r="D301" s="219" t="s">
        <v>142</v>
      </c>
      <c r="E301" s="42"/>
      <c r="F301" s="220" t="s">
        <v>442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142</v>
      </c>
      <c r="AU301" s="19" t="s">
        <v>84</v>
      </c>
    </row>
    <row r="302" spans="1:65" s="2" customFormat="1" ht="12">
      <c r="A302" s="40"/>
      <c r="B302" s="41"/>
      <c r="C302" s="206" t="s">
        <v>444</v>
      </c>
      <c r="D302" s="206" t="s">
        <v>135</v>
      </c>
      <c r="E302" s="207" t="s">
        <v>445</v>
      </c>
      <c r="F302" s="208" t="s">
        <v>446</v>
      </c>
      <c r="G302" s="209" t="s">
        <v>161</v>
      </c>
      <c r="H302" s="210">
        <v>66.5</v>
      </c>
      <c r="I302" s="211"/>
      <c r="J302" s="212">
        <f>ROUND(I302*H302,2)</f>
        <v>0</v>
      </c>
      <c r="K302" s="208" t="s">
        <v>139</v>
      </c>
      <c r="L302" s="46"/>
      <c r="M302" s="213" t="s">
        <v>19</v>
      </c>
      <c r="N302" s="214" t="s">
        <v>45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140</v>
      </c>
      <c r="AT302" s="217" t="s">
        <v>135</v>
      </c>
      <c r="AU302" s="217" t="s">
        <v>84</v>
      </c>
      <c r="AY302" s="19" t="s">
        <v>133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82</v>
      </c>
      <c r="BK302" s="218">
        <f>ROUND(I302*H302,2)</f>
        <v>0</v>
      </c>
      <c r="BL302" s="19" t="s">
        <v>140</v>
      </c>
      <c r="BM302" s="217" t="s">
        <v>447</v>
      </c>
    </row>
    <row r="303" spans="1:47" s="2" customFormat="1" ht="12">
      <c r="A303" s="40"/>
      <c r="B303" s="41"/>
      <c r="C303" s="42"/>
      <c r="D303" s="219" t="s">
        <v>142</v>
      </c>
      <c r="E303" s="42"/>
      <c r="F303" s="220" t="s">
        <v>446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142</v>
      </c>
      <c r="AU303" s="19" t="s">
        <v>84</v>
      </c>
    </row>
    <row r="304" spans="1:51" s="13" customFormat="1" ht="12">
      <c r="A304" s="13"/>
      <c r="B304" s="224"/>
      <c r="C304" s="225"/>
      <c r="D304" s="219" t="s">
        <v>154</v>
      </c>
      <c r="E304" s="226" t="s">
        <v>19</v>
      </c>
      <c r="F304" s="227" t="s">
        <v>448</v>
      </c>
      <c r="G304" s="225"/>
      <c r="H304" s="228">
        <v>66.5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154</v>
      </c>
      <c r="AU304" s="234" t="s">
        <v>84</v>
      </c>
      <c r="AV304" s="13" t="s">
        <v>84</v>
      </c>
      <c r="AW304" s="13" t="s">
        <v>35</v>
      </c>
      <c r="AX304" s="13" t="s">
        <v>74</v>
      </c>
      <c r="AY304" s="234" t="s">
        <v>133</v>
      </c>
    </row>
    <row r="305" spans="1:51" s="14" customFormat="1" ht="12">
      <c r="A305" s="14"/>
      <c r="B305" s="235"/>
      <c r="C305" s="236"/>
      <c r="D305" s="219" t="s">
        <v>154</v>
      </c>
      <c r="E305" s="237" t="s">
        <v>19</v>
      </c>
      <c r="F305" s="238" t="s">
        <v>157</v>
      </c>
      <c r="G305" s="236"/>
      <c r="H305" s="239">
        <v>66.5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154</v>
      </c>
      <c r="AU305" s="245" t="s">
        <v>84</v>
      </c>
      <c r="AV305" s="14" t="s">
        <v>140</v>
      </c>
      <c r="AW305" s="14" t="s">
        <v>35</v>
      </c>
      <c r="AX305" s="14" t="s">
        <v>82</v>
      </c>
      <c r="AY305" s="245" t="s">
        <v>133</v>
      </c>
    </row>
    <row r="306" spans="1:65" s="2" customFormat="1" ht="33" customHeight="1">
      <c r="A306" s="40"/>
      <c r="B306" s="41"/>
      <c r="C306" s="206" t="s">
        <v>449</v>
      </c>
      <c r="D306" s="206" t="s">
        <v>135</v>
      </c>
      <c r="E306" s="207" t="s">
        <v>450</v>
      </c>
      <c r="F306" s="208" t="s">
        <v>451</v>
      </c>
      <c r="G306" s="209" t="s">
        <v>161</v>
      </c>
      <c r="H306" s="210">
        <v>66.5</v>
      </c>
      <c r="I306" s="211"/>
      <c r="J306" s="212">
        <f>ROUND(I306*H306,2)</f>
        <v>0</v>
      </c>
      <c r="K306" s="208" t="s">
        <v>139</v>
      </c>
      <c r="L306" s="46"/>
      <c r="M306" s="213" t="s">
        <v>19</v>
      </c>
      <c r="N306" s="214" t="s">
        <v>45</v>
      </c>
      <c r="O306" s="86"/>
      <c r="P306" s="215">
        <f>O306*H306</f>
        <v>0</v>
      </c>
      <c r="Q306" s="215">
        <v>0.00061</v>
      </c>
      <c r="R306" s="215">
        <f>Q306*H306</f>
        <v>0.040565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140</v>
      </c>
      <c r="AT306" s="217" t="s">
        <v>135</v>
      </c>
      <c r="AU306" s="217" t="s">
        <v>84</v>
      </c>
      <c r="AY306" s="19" t="s">
        <v>133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82</v>
      </c>
      <c r="BK306" s="218">
        <f>ROUND(I306*H306,2)</f>
        <v>0</v>
      </c>
      <c r="BL306" s="19" t="s">
        <v>140</v>
      </c>
      <c r="BM306" s="217" t="s">
        <v>452</v>
      </c>
    </row>
    <row r="307" spans="1:47" s="2" customFormat="1" ht="12">
      <c r="A307" s="40"/>
      <c r="B307" s="41"/>
      <c r="C307" s="42"/>
      <c r="D307" s="219" t="s">
        <v>142</v>
      </c>
      <c r="E307" s="42"/>
      <c r="F307" s="220" t="s">
        <v>451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142</v>
      </c>
      <c r="AU307" s="19" t="s">
        <v>84</v>
      </c>
    </row>
    <row r="308" spans="1:65" s="2" customFormat="1" ht="16.5" customHeight="1">
      <c r="A308" s="40"/>
      <c r="B308" s="41"/>
      <c r="C308" s="206" t="s">
        <v>453</v>
      </c>
      <c r="D308" s="206" t="s">
        <v>135</v>
      </c>
      <c r="E308" s="207" t="s">
        <v>454</v>
      </c>
      <c r="F308" s="208" t="s">
        <v>455</v>
      </c>
      <c r="G308" s="209" t="s">
        <v>161</v>
      </c>
      <c r="H308" s="210">
        <v>66.5</v>
      </c>
      <c r="I308" s="211"/>
      <c r="J308" s="212">
        <f>ROUND(I308*H308,2)</f>
        <v>0</v>
      </c>
      <c r="K308" s="208" t="s">
        <v>139</v>
      </c>
      <c r="L308" s="46"/>
      <c r="M308" s="213" t="s">
        <v>19</v>
      </c>
      <c r="N308" s="214" t="s">
        <v>45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140</v>
      </c>
      <c r="AT308" s="217" t="s">
        <v>135</v>
      </c>
      <c r="AU308" s="217" t="s">
        <v>84</v>
      </c>
      <c r="AY308" s="19" t="s">
        <v>133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82</v>
      </c>
      <c r="BK308" s="218">
        <f>ROUND(I308*H308,2)</f>
        <v>0</v>
      </c>
      <c r="BL308" s="19" t="s">
        <v>140</v>
      </c>
      <c r="BM308" s="217" t="s">
        <v>456</v>
      </c>
    </row>
    <row r="309" spans="1:47" s="2" customFormat="1" ht="12">
      <c r="A309" s="40"/>
      <c r="B309" s="41"/>
      <c r="C309" s="42"/>
      <c r="D309" s="219" t="s">
        <v>142</v>
      </c>
      <c r="E309" s="42"/>
      <c r="F309" s="220" t="s">
        <v>455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142</v>
      </c>
      <c r="AU309" s="19" t="s">
        <v>84</v>
      </c>
    </row>
    <row r="310" spans="1:63" s="12" customFormat="1" ht="22.8" customHeight="1">
      <c r="A310" s="12"/>
      <c r="B310" s="190"/>
      <c r="C310" s="191"/>
      <c r="D310" s="192" t="s">
        <v>73</v>
      </c>
      <c r="E310" s="204" t="s">
        <v>457</v>
      </c>
      <c r="F310" s="204" t="s">
        <v>458</v>
      </c>
      <c r="G310" s="191"/>
      <c r="H310" s="191"/>
      <c r="I310" s="194"/>
      <c r="J310" s="205">
        <f>BK310</f>
        <v>0</v>
      </c>
      <c r="K310" s="191"/>
      <c r="L310" s="196"/>
      <c r="M310" s="197"/>
      <c r="N310" s="198"/>
      <c r="O310" s="198"/>
      <c r="P310" s="199">
        <f>SUM(P311:P334)</f>
        <v>0</v>
      </c>
      <c r="Q310" s="198"/>
      <c r="R310" s="199">
        <f>SUM(R311:R334)</f>
        <v>0</v>
      </c>
      <c r="S310" s="198"/>
      <c r="T310" s="200">
        <f>SUM(T311:T334)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1" t="s">
        <v>82</v>
      </c>
      <c r="AT310" s="202" t="s">
        <v>73</v>
      </c>
      <c r="AU310" s="202" t="s">
        <v>82</v>
      </c>
      <c r="AY310" s="201" t="s">
        <v>133</v>
      </c>
      <c r="BK310" s="203">
        <f>SUM(BK311:BK334)</f>
        <v>0</v>
      </c>
    </row>
    <row r="311" spans="1:65" s="2" customFormat="1" ht="21.75" customHeight="1">
      <c r="A311" s="40"/>
      <c r="B311" s="41"/>
      <c r="C311" s="206" t="s">
        <v>459</v>
      </c>
      <c r="D311" s="206" t="s">
        <v>135</v>
      </c>
      <c r="E311" s="207" t="s">
        <v>460</v>
      </c>
      <c r="F311" s="208" t="s">
        <v>461</v>
      </c>
      <c r="G311" s="209" t="s">
        <v>241</v>
      </c>
      <c r="H311" s="210">
        <v>1532.217</v>
      </c>
      <c r="I311" s="211"/>
      <c r="J311" s="212">
        <f>ROUND(I311*H311,2)</f>
        <v>0</v>
      </c>
      <c r="K311" s="208" t="s">
        <v>462</v>
      </c>
      <c r="L311" s="46"/>
      <c r="M311" s="213" t="s">
        <v>19</v>
      </c>
      <c r="N311" s="214" t="s">
        <v>45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140</v>
      </c>
      <c r="AT311" s="217" t="s">
        <v>135</v>
      </c>
      <c r="AU311" s="217" t="s">
        <v>84</v>
      </c>
      <c r="AY311" s="19" t="s">
        <v>133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82</v>
      </c>
      <c r="BK311" s="218">
        <f>ROUND(I311*H311,2)</f>
        <v>0</v>
      </c>
      <c r="BL311" s="19" t="s">
        <v>140</v>
      </c>
      <c r="BM311" s="217" t="s">
        <v>463</v>
      </c>
    </row>
    <row r="312" spans="1:47" s="2" customFormat="1" ht="12">
      <c r="A312" s="40"/>
      <c r="B312" s="41"/>
      <c r="C312" s="42"/>
      <c r="D312" s="219" t="s">
        <v>142</v>
      </c>
      <c r="E312" s="42"/>
      <c r="F312" s="220" t="s">
        <v>461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142</v>
      </c>
      <c r="AU312" s="19" t="s">
        <v>84</v>
      </c>
    </row>
    <row r="313" spans="1:51" s="13" customFormat="1" ht="12">
      <c r="A313" s="13"/>
      <c r="B313" s="224"/>
      <c r="C313" s="225"/>
      <c r="D313" s="219" t="s">
        <v>154</v>
      </c>
      <c r="E313" s="226" t="s">
        <v>19</v>
      </c>
      <c r="F313" s="227" t="s">
        <v>464</v>
      </c>
      <c r="G313" s="225"/>
      <c r="H313" s="228">
        <v>1532.217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154</v>
      </c>
      <c r="AU313" s="234" t="s">
        <v>84</v>
      </c>
      <c r="AV313" s="13" t="s">
        <v>84</v>
      </c>
      <c r="AW313" s="13" t="s">
        <v>35</v>
      </c>
      <c r="AX313" s="13" t="s">
        <v>74</v>
      </c>
      <c r="AY313" s="234" t="s">
        <v>133</v>
      </c>
    </row>
    <row r="314" spans="1:51" s="14" customFormat="1" ht="12">
      <c r="A314" s="14"/>
      <c r="B314" s="235"/>
      <c r="C314" s="236"/>
      <c r="D314" s="219" t="s">
        <v>154</v>
      </c>
      <c r="E314" s="237" t="s">
        <v>19</v>
      </c>
      <c r="F314" s="238" t="s">
        <v>157</v>
      </c>
      <c r="G314" s="236"/>
      <c r="H314" s="239">
        <v>1532.217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154</v>
      </c>
      <c r="AU314" s="245" t="s">
        <v>84</v>
      </c>
      <c r="AV314" s="14" t="s">
        <v>140</v>
      </c>
      <c r="AW314" s="14" t="s">
        <v>35</v>
      </c>
      <c r="AX314" s="14" t="s">
        <v>82</v>
      </c>
      <c r="AY314" s="245" t="s">
        <v>133</v>
      </c>
    </row>
    <row r="315" spans="1:65" s="2" customFormat="1" ht="21.75" customHeight="1">
      <c r="A315" s="40"/>
      <c r="B315" s="41"/>
      <c r="C315" s="206" t="s">
        <v>465</v>
      </c>
      <c r="D315" s="206" t="s">
        <v>135</v>
      </c>
      <c r="E315" s="207" t="s">
        <v>466</v>
      </c>
      <c r="F315" s="208" t="s">
        <v>467</v>
      </c>
      <c r="G315" s="209" t="s">
        <v>241</v>
      </c>
      <c r="H315" s="210">
        <v>234.713</v>
      </c>
      <c r="I315" s="211"/>
      <c r="J315" s="212">
        <f>ROUND(I315*H315,2)</f>
        <v>0</v>
      </c>
      <c r="K315" s="208" t="s">
        <v>462</v>
      </c>
      <c r="L315" s="46"/>
      <c r="M315" s="213" t="s">
        <v>19</v>
      </c>
      <c r="N315" s="214" t="s">
        <v>45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140</v>
      </c>
      <c r="AT315" s="217" t="s">
        <v>135</v>
      </c>
      <c r="AU315" s="217" t="s">
        <v>84</v>
      </c>
      <c r="AY315" s="19" t="s">
        <v>133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82</v>
      </c>
      <c r="BK315" s="218">
        <f>ROUND(I315*H315,2)</f>
        <v>0</v>
      </c>
      <c r="BL315" s="19" t="s">
        <v>140</v>
      </c>
      <c r="BM315" s="217" t="s">
        <v>468</v>
      </c>
    </row>
    <row r="316" spans="1:47" s="2" customFormat="1" ht="12">
      <c r="A316" s="40"/>
      <c r="B316" s="41"/>
      <c r="C316" s="42"/>
      <c r="D316" s="219" t="s">
        <v>142</v>
      </c>
      <c r="E316" s="42"/>
      <c r="F316" s="220" t="s">
        <v>467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142</v>
      </c>
      <c r="AU316" s="19" t="s">
        <v>84</v>
      </c>
    </row>
    <row r="317" spans="1:51" s="13" customFormat="1" ht="12">
      <c r="A317" s="13"/>
      <c r="B317" s="224"/>
      <c r="C317" s="225"/>
      <c r="D317" s="219" t="s">
        <v>154</v>
      </c>
      <c r="E317" s="226" t="s">
        <v>19</v>
      </c>
      <c r="F317" s="227" t="s">
        <v>469</v>
      </c>
      <c r="G317" s="225"/>
      <c r="H317" s="228">
        <v>234.713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154</v>
      </c>
      <c r="AU317" s="234" t="s">
        <v>84</v>
      </c>
      <c r="AV317" s="13" t="s">
        <v>84</v>
      </c>
      <c r="AW317" s="13" t="s">
        <v>35</v>
      </c>
      <c r="AX317" s="13" t="s">
        <v>74</v>
      </c>
      <c r="AY317" s="234" t="s">
        <v>133</v>
      </c>
    </row>
    <row r="318" spans="1:51" s="14" customFormat="1" ht="12">
      <c r="A318" s="14"/>
      <c r="B318" s="235"/>
      <c r="C318" s="236"/>
      <c r="D318" s="219" t="s">
        <v>154</v>
      </c>
      <c r="E318" s="237" t="s">
        <v>19</v>
      </c>
      <c r="F318" s="238" t="s">
        <v>157</v>
      </c>
      <c r="G318" s="236"/>
      <c r="H318" s="239">
        <v>234.713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154</v>
      </c>
      <c r="AU318" s="245" t="s">
        <v>84</v>
      </c>
      <c r="AV318" s="14" t="s">
        <v>140</v>
      </c>
      <c r="AW318" s="14" t="s">
        <v>35</v>
      </c>
      <c r="AX318" s="14" t="s">
        <v>82</v>
      </c>
      <c r="AY318" s="245" t="s">
        <v>133</v>
      </c>
    </row>
    <row r="319" spans="1:65" s="2" customFormat="1" ht="12">
      <c r="A319" s="40"/>
      <c r="B319" s="41"/>
      <c r="C319" s="206" t="s">
        <v>470</v>
      </c>
      <c r="D319" s="206" t="s">
        <v>135</v>
      </c>
      <c r="E319" s="207" t="s">
        <v>471</v>
      </c>
      <c r="F319" s="208" t="s">
        <v>472</v>
      </c>
      <c r="G319" s="209" t="s">
        <v>241</v>
      </c>
      <c r="H319" s="210">
        <v>2992.612</v>
      </c>
      <c r="I319" s="211"/>
      <c r="J319" s="212">
        <f>ROUND(I319*H319,2)</f>
        <v>0</v>
      </c>
      <c r="K319" s="208" t="s">
        <v>462</v>
      </c>
      <c r="L319" s="46"/>
      <c r="M319" s="213" t="s">
        <v>19</v>
      </c>
      <c r="N319" s="214" t="s">
        <v>45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140</v>
      </c>
      <c r="AT319" s="217" t="s">
        <v>135</v>
      </c>
      <c r="AU319" s="217" t="s">
        <v>84</v>
      </c>
      <c r="AY319" s="19" t="s">
        <v>133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82</v>
      </c>
      <c r="BK319" s="218">
        <f>ROUND(I319*H319,2)</f>
        <v>0</v>
      </c>
      <c r="BL319" s="19" t="s">
        <v>140</v>
      </c>
      <c r="BM319" s="217" t="s">
        <v>473</v>
      </c>
    </row>
    <row r="320" spans="1:47" s="2" customFormat="1" ht="12">
      <c r="A320" s="40"/>
      <c r="B320" s="41"/>
      <c r="C320" s="42"/>
      <c r="D320" s="219" t="s">
        <v>142</v>
      </c>
      <c r="E320" s="42"/>
      <c r="F320" s="220" t="s">
        <v>472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142</v>
      </c>
      <c r="AU320" s="19" t="s">
        <v>84</v>
      </c>
    </row>
    <row r="321" spans="1:51" s="13" customFormat="1" ht="12">
      <c r="A321" s="13"/>
      <c r="B321" s="224"/>
      <c r="C321" s="225"/>
      <c r="D321" s="219" t="s">
        <v>154</v>
      </c>
      <c r="E321" s="226" t="s">
        <v>19</v>
      </c>
      <c r="F321" s="227" t="s">
        <v>474</v>
      </c>
      <c r="G321" s="225"/>
      <c r="H321" s="228">
        <v>2992.612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154</v>
      </c>
      <c r="AU321" s="234" t="s">
        <v>84</v>
      </c>
      <c r="AV321" s="13" t="s">
        <v>84</v>
      </c>
      <c r="AW321" s="13" t="s">
        <v>35</v>
      </c>
      <c r="AX321" s="13" t="s">
        <v>74</v>
      </c>
      <c r="AY321" s="234" t="s">
        <v>133</v>
      </c>
    </row>
    <row r="322" spans="1:51" s="14" customFormat="1" ht="12">
      <c r="A322" s="14"/>
      <c r="B322" s="235"/>
      <c r="C322" s="236"/>
      <c r="D322" s="219" t="s">
        <v>154</v>
      </c>
      <c r="E322" s="237" t="s">
        <v>19</v>
      </c>
      <c r="F322" s="238" t="s">
        <v>157</v>
      </c>
      <c r="G322" s="236"/>
      <c r="H322" s="239">
        <v>2992.612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154</v>
      </c>
      <c r="AU322" s="245" t="s">
        <v>84</v>
      </c>
      <c r="AV322" s="14" t="s">
        <v>140</v>
      </c>
      <c r="AW322" s="14" t="s">
        <v>35</v>
      </c>
      <c r="AX322" s="14" t="s">
        <v>82</v>
      </c>
      <c r="AY322" s="245" t="s">
        <v>133</v>
      </c>
    </row>
    <row r="323" spans="1:65" s="2" customFormat="1" ht="21.75" customHeight="1">
      <c r="A323" s="40"/>
      <c r="B323" s="41"/>
      <c r="C323" s="206" t="s">
        <v>475</v>
      </c>
      <c r="D323" s="206" t="s">
        <v>135</v>
      </c>
      <c r="E323" s="207" t="s">
        <v>476</v>
      </c>
      <c r="F323" s="208" t="s">
        <v>477</v>
      </c>
      <c r="G323" s="209" t="s">
        <v>478</v>
      </c>
      <c r="H323" s="210">
        <v>1</v>
      </c>
      <c r="I323" s="211"/>
      <c r="J323" s="212">
        <f>ROUND(I323*H323,2)</f>
        <v>0</v>
      </c>
      <c r="K323" s="208" t="s">
        <v>462</v>
      </c>
      <c r="L323" s="46"/>
      <c r="M323" s="213" t="s">
        <v>19</v>
      </c>
      <c r="N323" s="214" t="s">
        <v>45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140</v>
      </c>
      <c r="AT323" s="217" t="s">
        <v>135</v>
      </c>
      <c r="AU323" s="217" t="s">
        <v>84</v>
      </c>
      <c r="AY323" s="19" t="s">
        <v>133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82</v>
      </c>
      <c r="BK323" s="218">
        <f>ROUND(I323*H323,2)</f>
        <v>0</v>
      </c>
      <c r="BL323" s="19" t="s">
        <v>140</v>
      </c>
      <c r="BM323" s="217" t="s">
        <v>479</v>
      </c>
    </row>
    <row r="324" spans="1:47" s="2" customFormat="1" ht="12">
      <c r="A324" s="40"/>
      <c r="B324" s="41"/>
      <c r="C324" s="42"/>
      <c r="D324" s="219" t="s">
        <v>142</v>
      </c>
      <c r="E324" s="42"/>
      <c r="F324" s="220" t="s">
        <v>477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142</v>
      </c>
      <c r="AU324" s="19" t="s">
        <v>84</v>
      </c>
    </row>
    <row r="325" spans="1:51" s="13" customFormat="1" ht="12">
      <c r="A325" s="13"/>
      <c r="B325" s="224"/>
      <c r="C325" s="225"/>
      <c r="D325" s="219" t="s">
        <v>154</v>
      </c>
      <c r="E325" s="226" t="s">
        <v>19</v>
      </c>
      <c r="F325" s="227" t="s">
        <v>82</v>
      </c>
      <c r="G325" s="225"/>
      <c r="H325" s="228">
        <v>1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154</v>
      </c>
      <c r="AU325" s="234" t="s">
        <v>84</v>
      </c>
      <c r="AV325" s="13" t="s">
        <v>84</v>
      </c>
      <c r="AW325" s="13" t="s">
        <v>35</v>
      </c>
      <c r="AX325" s="13" t="s">
        <v>74</v>
      </c>
      <c r="AY325" s="234" t="s">
        <v>133</v>
      </c>
    </row>
    <row r="326" spans="1:51" s="14" customFormat="1" ht="12">
      <c r="A326" s="14"/>
      <c r="B326" s="235"/>
      <c r="C326" s="236"/>
      <c r="D326" s="219" t="s">
        <v>154</v>
      </c>
      <c r="E326" s="237" t="s">
        <v>19</v>
      </c>
      <c r="F326" s="238" t="s">
        <v>157</v>
      </c>
      <c r="G326" s="236"/>
      <c r="H326" s="239">
        <v>1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154</v>
      </c>
      <c r="AU326" s="245" t="s">
        <v>84</v>
      </c>
      <c r="AV326" s="14" t="s">
        <v>140</v>
      </c>
      <c r="AW326" s="14" t="s">
        <v>35</v>
      </c>
      <c r="AX326" s="14" t="s">
        <v>82</v>
      </c>
      <c r="AY326" s="245" t="s">
        <v>133</v>
      </c>
    </row>
    <row r="327" spans="1:65" s="2" customFormat="1" ht="16.5" customHeight="1">
      <c r="A327" s="40"/>
      <c r="B327" s="41"/>
      <c r="C327" s="206" t="s">
        <v>480</v>
      </c>
      <c r="D327" s="206" t="s">
        <v>135</v>
      </c>
      <c r="E327" s="207" t="s">
        <v>481</v>
      </c>
      <c r="F327" s="208" t="s">
        <v>482</v>
      </c>
      <c r="G327" s="209" t="s">
        <v>177</v>
      </c>
      <c r="H327" s="210">
        <v>43.639</v>
      </c>
      <c r="I327" s="211"/>
      <c r="J327" s="212">
        <f>ROUND(I327*H327,2)</f>
        <v>0</v>
      </c>
      <c r="K327" s="208" t="s">
        <v>462</v>
      </c>
      <c r="L327" s="46"/>
      <c r="M327" s="213" t="s">
        <v>19</v>
      </c>
      <c r="N327" s="214" t="s">
        <v>45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140</v>
      </c>
      <c r="AT327" s="217" t="s">
        <v>135</v>
      </c>
      <c r="AU327" s="217" t="s">
        <v>84</v>
      </c>
      <c r="AY327" s="19" t="s">
        <v>133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82</v>
      </c>
      <c r="BK327" s="218">
        <f>ROUND(I327*H327,2)</f>
        <v>0</v>
      </c>
      <c r="BL327" s="19" t="s">
        <v>140</v>
      </c>
      <c r="BM327" s="217" t="s">
        <v>483</v>
      </c>
    </row>
    <row r="328" spans="1:47" s="2" customFormat="1" ht="12">
      <c r="A328" s="40"/>
      <c r="B328" s="41"/>
      <c r="C328" s="42"/>
      <c r="D328" s="219" t="s">
        <v>142</v>
      </c>
      <c r="E328" s="42"/>
      <c r="F328" s="220" t="s">
        <v>482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142</v>
      </c>
      <c r="AU328" s="19" t="s">
        <v>84</v>
      </c>
    </row>
    <row r="329" spans="1:51" s="13" customFormat="1" ht="12">
      <c r="A329" s="13"/>
      <c r="B329" s="224"/>
      <c r="C329" s="225"/>
      <c r="D329" s="219" t="s">
        <v>154</v>
      </c>
      <c r="E329" s="226" t="s">
        <v>19</v>
      </c>
      <c r="F329" s="227" t="s">
        <v>484</v>
      </c>
      <c r="G329" s="225"/>
      <c r="H329" s="228">
        <v>43.639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154</v>
      </c>
      <c r="AU329" s="234" t="s">
        <v>84</v>
      </c>
      <c r="AV329" s="13" t="s">
        <v>84</v>
      </c>
      <c r="AW329" s="13" t="s">
        <v>35</v>
      </c>
      <c r="AX329" s="13" t="s">
        <v>74</v>
      </c>
      <c r="AY329" s="234" t="s">
        <v>133</v>
      </c>
    </row>
    <row r="330" spans="1:51" s="14" customFormat="1" ht="12">
      <c r="A330" s="14"/>
      <c r="B330" s="235"/>
      <c r="C330" s="236"/>
      <c r="D330" s="219" t="s">
        <v>154</v>
      </c>
      <c r="E330" s="237" t="s">
        <v>19</v>
      </c>
      <c r="F330" s="238" t="s">
        <v>157</v>
      </c>
      <c r="G330" s="236"/>
      <c r="H330" s="239">
        <v>43.639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154</v>
      </c>
      <c r="AU330" s="245" t="s">
        <v>84</v>
      </c>
      <c r="AV330" s="14" t="s">
        <v>140</v>
      </c>
      <c r="AW330" s="14" t="s">
        <v>35</v>
      </c>
      <c r="AX330" s="14" t="s">
        <v>82</v>
      </c>
      <c r="AY330" s="245" t="s">
        <v>133</v>
      </c>
    </row>
    <row r="331" spans="1:65" s="2" customFormat="1" ht="21.75" customHeight="1">
      <c r="A331" s="40"/>
      <c r="B331" s="41"/>
      <c r="C331" s="206" t="s">
        <v>485</v>
      </c>
      <c r="D331" s="206" t="s">
        <v>135</v>
      </c>
      <c r="E331" s="207" t="s">
        <v>486</v>
      </c>
      <c r="F331" s="208" t="s">
        <v>487</v>
      </c>
      <c r="G331" s="209" t="s">
        <v>241</v>
      </c>
      <c r="H331" s="210">
        <v>234.713</v>
      </c>
      <c r="I331" s="211"/>
      <c r="J331" s="212">
        <f>ROUND(I331*H331,2)</f>
        <v>0</v>
      </c>
      <c r="K331" s="208" t="s">
        <v>139</v>
      </c>
      <c r="L331" s="46"/>
      <c r="M331" s="213" t="s">
        <v>19</v>
      </c>
      <c r="N331" s="214" t="s">
        <v>45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140</v>
      </c>
      <c r="AT331" s="217" t="s">
        <v>135</v>
      </c>
      <c r="AU331" s="217" t="s">
        <v>84</v>
      </c>
      <c r="AY331" s="19" t="s">
        <v>133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82</v>
      </c>
      <c r="BK331" s="218">
        <f>ROUND(I331*H331,2)</f>
        <v>0</v>
      </c>
      <c r="BL331" s="19" t="s">
        <v>140</v>
      </c>
      <c r="BM331" s="217" t="s">
        <v>488</v>
      </c>
    </row>
    <row r="332" spans="1:47" s="2" customFormat="1" ht="12">
      <c r="A332" s="40"/>
      <c r="B332" s="41"/>
      <c r="C332" s="42"/>
      <c r="D332" s="219" t="s">
        <v>142</v>
      </c>
      <c r="E332" s="42"/>
      <c r="F332" s="220" t="s">
        <v>487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142</v>
      </c>
      <c r="AU332" s="19" t="s">
        <v>84</v>
      </c>
    </row>
    <row r="333" spans="1:51" s="13" customFormat="1" ht="12">
      <c r="A333" s="13"/>
      <c r="B333" s="224"/>
      <c r="C333" s="225"/>
      <c r="D333" s="219" t="s">
        <v>154</v>
      </c>
      <c r="E333" s="226" t="s">
        <v>19</v>
      </c>
      <c r="F333" s="227" t="s">
        <v>489</v>
      </c>
      <c r="G333" s="225"/>
      <c r="H333" s="228">
        <v>234.713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154</v>
      </c>
      <c r="AU333" s="234" t="s">
        <v>84</v>
      </c>
      <c r="AV333" s="13" t="s">
        <v>84</v>
      </c>
      <c r="AW333" s="13" t="s">
        <v>35</v>
      </c>
      <c r="AX333" s="13" t="s">
        <v>74</v>
      </c>
      <c r="AY333" s="234" t="s">
        <v>133</v>
      </c>
    </row>
    <row r="334" spans="1:51" s="14" customFormat="1" ht="12">
      <c r="A334" s="14"/>
      <c r="B334" s="235"/>
      <c r="C334" s="236"/>
      <c r="D334" s="219" t="s">
        <v>154</v>
      </c>
      <c r="E334" s="237" t="s">
        <v>19</v>
      </c>
      <c r="F334" s="238" t="s">
        <v>157</v>
      </c>
      <c r="G334" s="236"/>
      <c r="H334" s="239">
        <v>234.713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154</v>
      </c>
      <c r="AU334" s="245" t="s">
        <v>84</v>
      </c>
      <c r="AV334" s="14" t="s">
        <v>140</v>
      </c>
      <c r="AW334" s="14" t="s">
        <v>35</v>
      </c>
      <c r="AX334" s="14" t="s">
        <v>82</v>
      </c>
      <c r="AY334" s="245" t="s">
        <v>133</v>
      </c>
    </row>
    <row r="335" spans="1:63" s="12" customFormat="1" ht="22.8" customHeight="1">
      <c r="A335" s="12"/>
      <c r="B335" s="190"/>
      <c r="C335" s="191"/>
      <c r="D335" s="192" t="s">
        <v>73</v>
      </c>
      <c r="E335" s="204" t="s">
        <v>490</v>
      </c>
      <c r="F335" s="204" t="s">
        <v>491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SUM(P336:P337)</f>
        <v>0</v>
      </c>
      <c r="Q335" s="198"/>
      <c r="R335" s="199">
        <f>SUM(R336:R337)</f>
        <v>0</v>
      </c>
      <c r="S335" s="198"/>
      <c r="T335" s="200">
        <f>SUM(T336:T337)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82</v>
      </c>
      <c r="AT335" s="202" t="s">
        <v>73</v>
      </c>
      <c r="AU335" s="202" t="s">
        <v>82</v>
      </c>
      <c r="AY335" s="201" t="s">
        <v>133</v>
      </c>
      <c r="BK335" s="203">
        <f>SUM(BK336:BK337)</f>
        <v>0</v>
      </c>
    </row>
    <row r="336" spans="1:65" s="2" customFormat="1" ht="12">
      <c r="A336" s="40"/>
      <c r="B336" s="41"/>
      <c r="C336" s="206" t="s">
        <v>492</v>
      </c>
      <c r="D336" s="206" t="s">
        <v>135</v>
      </c>
      <c r="E336" s="207" t="s">
        <v>493</v>
      </c>
      <c r="F336" s="208" t="s">
        <v>494</v>
      </c>
      <c r="G336" s="209" t="s">
        <v>241</v>
      </c>
      <c r="H336" s="210">
        <v>3678.096</v>
      </c>
      <c r="I336" s="211"/>
      <c r="J336" s="212">
        <f>ROUND(I336*H336,2)</f>
        <v>0</v>
      </c>
      <c r="K336" s="208" t="s">
        <v>139</v>
      </c>
      <c r="L336" s="46"/>
      <c r="M336" s="213" t="s">
        <v>19</v>
      </c>
      <c r="N336" s="214" t="s">
        <v>45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140</v>
      </c>
      <c r="AT336" s="217" t="s">
        <v>135</v>
      </c>
      <c r="AU336" s="217" t="s">
        <v>84</v>
      </c>
      <c r="AY336" s="19" t="s">
        <v>133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82</v>
      </c>
      <c r="BK336" s="218">
        <f>ROUND(I336*H336,2)</f>
        <v>0</v>
      </c>
      <c r="BL336" s="19" t="s">
        <v>140</v>
      </c>
      <c r="BM336" s="217" t="s">
        <v>495</v>
      </c>
    </row>
    <row r="337" spans="1:47" s="2" customFormat="1" ht="12">
      <c r="A337" s="40"/>
      <c r="B337" s="41"/>
      <c r="C337" s="42"/>
      <c r="D337" s="219" t="s">
        <v>142</v>
      </c>
      <c r="E337" s="42"/>
      <c r="F337" s="220" t="s">
        <v>494</v>
      </c>
      <c r="G337" s="42"/>
      <c r="H337" s="42"/>
      <c r="I337" s="221"/>
      <c r="J337" s="42"/>
      <c r="K337" s="42"/>
      <c r="L337" s="46"/>
      <c r="M337" s="277"/>
      <c r="N337" s="278"/>
      <c r="O337" s="279"/>
      <c r="P337" s="279"/>
      <c r="Q337" s="279"/>
      <c r="R337" s="279"/>
      <c r="S337" s="279"/>
      <c r="T337" s="28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142</v>
      </c>
      <c r="AU337" s="19" t="s">
        <v>84</v>
      </c>
    </row>
    <row r="338" spans="1:31" s="2" customFormat="1" ht="6.95" customHeight="1">
      <c r="A338" s="40"/>
      <c r="B338" s="61"/>
      <c r="C338" s="62"/>
      <c r="D338" s="62"/>
      <c r="E338" s="62"/>
      <c r="F338" s="62"/>
      <c r="G338" s="62"/>
      <c r="H338" s="62"/>
      <c r="I338" s="62"/>
      <c r="J338" s="62"/>
      <c r="K338" s="62"/>
      <c r="L338" s="46"/>
      <c r="M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</row>
  </sheetData>
  <sheetProtection password="CC35" sheet="1" objects="1" scenarios="1" formatColumns="0" formatRows="0" autoFilter="0"/>
  <autoFilter ref="C85:K33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ROUND((SUM(BE85:BE205)),2)</f>
        <v>0</v>
      </c>
      <c r="G33" s="40"/>
      <c r="H33" s="40"/>
      <c r="I33" s="150">
        <v>0.21</v>
      </c>
      <c r="J33" s="149">
        <f>ROUND(((SUM(BE85:BE205))*I33),2)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ROUND((SUM(BF85:BF205)),2)</f>
        <v>0</v>
      </c>
      <c r="G34" s="40"/>
      <c r="H34" s="40"/>
      <c r="I34" s="150">
        <v>0.15</v>
      </c>
      <c r="J34" s="149">
        <f>ROUND(((SUM(BF85:BF205))*I34),2)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ROUND((SUM(BG85:BG205)),2)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ROUND((SUM(BH85:BH205)),2)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ROUND((SUM(BI85:BI205)),2)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301 - Vodovod a vodovodní přípojka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497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498</v>
      </c>
      <c r="E61" s="170"/>
      <c r="F61" s="170"/>
      <c r="G61" s="170"/>
      <c r="H61" s="170"/>
      <c r="I61" s="170"/>
      <c r="J61" s="171">
        <f>J123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499</v>
      </c>
      <c r="E62" s="170"/>
      <c r="F62" s="170"/>
      <c r="G62" s="170"/>
      <c r="H62" s="170"/>
      <c r="I62" s="170"/>
      <c r="J62" s="171">
        <f>J126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500</v>
      </c>
      <c r="E63" s="170"/>
      <c r="F63" s="170"/>
      <c r="G63" s="170"/>
      <c r="H63" s="170"/>
      <c r="I63" s="170"/>
      <c r="J63" s="171">
        <f>J195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501</v>
      </c>
      <c r="E64" s="170"/>
      <c r="F64" s="170"/>
      <c r="G64" s="170"/>
      <c r="H64" s="170"/>
      <c r="I64" s="170"/>
      <c r="J64" s="171">
        <f>J198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502</v>
      </c>
      <c r="E65" s="170"/>
      <c r="F65" s="170"/>
      <c r="G65" s="170"/>
      <c r="H65" s="170"/>
      <c r="I65" s="170"/>
      <c r="J65" s="171">
        <f>J201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Stavební úpravy MK Libušina a Tyršova v Třeboni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301 - Vodovod a vodovodní přípojka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Třeboň</v>
      </c>
      <c r="G79" s="42"/>
      <c r="H79" s="42"/>
      <c r="I79" s="34" t="s">
        <v>23</v>
      </c>
      <c r="J79" s="74" t="str">
        <f>IF(J12="","",J12)</f>
        <v>7. 12. 2020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 xml:space="preserve"> Město Třeboň, Palackého nám. 46/II, 379 01 Třeboň</v>
      </c>
      <c r="G81" s="42"/>
      <c r="H81" s="42"/>
      <c r="I81" s="34" t="s">
        <v>31</v>
      </c>
      <c r="J81" s="38" t="str">
        <f>E21</f>
        <v>INVENTE,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119</v>
      </c>
      <c r="D84" s="182" t="s">
        <v>59</v>
      </c>
      <c r="E84" s="182" t="s">
        <v>55</v>
      </c>
      <c r="F84" s="182" t="s">
        <v>56</v>
      </c>
      <c r="G84" s="182" t="s">
        <v>120</v>
      </c>
      <c r="H84" s="182" t="s">
        <v>121</v>
      </c>
      <c r="I84" s="182" t="s">
        <v>122</v>
      </c>
      <c r="J84" s="182" t="s">
        <v>109</v>
      </c>
      <c r="K84" s="183" t="s">
        <v>123</v>
      </c>
      <c r="L84" s="184"/>
      <c r="M84" s="94" t="s">
        <v>19</v>
      </c>
      <c r="N84" s="95" t="s">
        <v>44</v>
      </c>
      <c r="O84" s="95" t="s">
        <v>124</v>
      </c>
      <c r="P84" s="95" t="s">
        <v>125</v>
      </c>
      <c r="Q84" s="95" t="s">
        <v>126</v>
      </c>
      <c r="R84" s="95" t="s">
        <v>127</v>
      </c>
      <c r="S84" s="95" t="s">
        <v>128</v>
      </c>
      <c r="T84" s="96" t="s">
        <v>129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P86+P123+P126+P195+P198+P201</f>
        <v>0</v>
      </c>
      <c r="Q85" s="98"/>
      <c r="R85" s="187">
        <f>R86+R123+R126+R195+R198+R201</f>
        <v>0</v>
      </c>
      <c r="S85" s="98"/>
      <c r="T85" s="188">
        <f>T86+T123+T126+T195+T198+T201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110</v>
      </c>
      <c r="BK85" s="189">
        <f>BK86+BK123+BK126+BK195+BK198+BK201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82</v>
      </c>
      <c r="F86" s="193" t="s">
        <v>134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SUM(P87:P122)</f>
        <v>0</v>
      </c>
      <c r="Q86" s="198"/>
      <c r="R86" s="199">
        <f>SUM(R87:R122)</f>
        <v>0</v>
      </c>
      <c r="S86" s="198"/>
      <c r="T86" s="200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74</v>
      </c>
      <c r="AY86" s="201" t="s">
        <v>133</v>
      </c>
      <c r="BK86" s="203">
        <f>SUM(BK87:BK122)</f>
        <v>0</v>
      </c>
    </row>
    <row r="87" spans="1:65" s="2" customFormat="1" ht="16.5" customHeight="1">
      <c r="A87" s="40"/>
      <c r="B87" s="41"/>
      <c r="C87" s="206" t="s">
        <v>82</v>
      </c>
      <c r="D87" s="206" t="s">
        <v>135</v>
      </c>
      <c r="E87" s="207" t="s">
        <v>503</v>
      </c>
      <c r="F87" s="208" t="s">
        <v>504</v>
      </c>
      <c r="G87" s="209" t="s">
        <v>505</v>
      </c>
      <c r="H87" s="210">
        <v>100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45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140</v>
      </c>
      <c r="AT87" s="217" t="s">
        <v>135</v>
      </c>
      <c r="AU87" s="217" t="s">
        <v>82</v>
      </c>
      <c r="AY87" s="19" t="s">
        <v>133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82</v>
      </c>
      <c r="BK87" s="218">
        <f>ROUND(I87*H87,2)</f>
        <v>0</v>
      </c>
      <c r="BL87" s="19" t="s">
        <v>140</v>
      </c>
      <c r="BM87" s="217" t="s">
        <v>506</v>
      </c>
    </row>
    <row r="88" spans="1:47" s="2" customFormat="1" ht="12">
      <c r="A88" s="40"/>
      <c r="B88" s="41"/>
      <c r="C88" s="42"/>
      <c r="D88" s="219" t="s">
        <v>142</v>
      </c>
      <c r="E88" s="42"/>
      <c r="F88" s="220" t="s">
        <v>504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142</v>
      </c>
      <c r="AU88" s="19" t="s">
        <v>82</v>
      </c>
    </row>
    <row r="89" spans="1:65" s="2" customFormat="1" ht="16.5" customHeight="1">
      <c r="A89" s="40"/>
      <c r="B89" s="41"/>
      <c r="C89" s="206" t="s">
        <v>158</v>
      </c>
      <c r="D89" s="206" t="s">
        <v>135</v>
      </c>
      <c r="E89" s="207" t="s">
        <v>507</v>
      </c>
      <c r="F89" s="208" t="s">
        <v>508</v>
      </c>
      <c r="G89" s="209" t="s">
        <v>177</v>
      </c>
      <c r="H89" s="210">
        <v>388.531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82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509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508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82</v>
      </c>
    </row>
    <row r="91" spans="1:51" s="13" customFormat="1" ht="12">
      <c r="A91" s="13"/>
      <c r="B91" s="224"/>
      <c r="C91" s="225"/>
      <c r="D91" s="219" t="s">
        <v>154</v>
      </c>
      <c r="E91" s="226" t="s">
        <v>19</v>
      </c>
      <c r="F91" s="227" t="s">
        <v>510</v>
      </c>
      <c r="G91" s="225"/>
      <c r="H91" s="228">
        <v>388.531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154</v>
      </c>
      <c r="AU91" s="234" t="s">
        <v>82</v>
      </c>
      <c r="AV91" s="13" t="s">
        <v>84</v>
      </c>
      <c r="AW91" s="13" t="s">
        <v>35</v>
      </c>
      <c r="AX91" s="13" t="s">
        <v>74</v>
      </c>
      <c r="AY91" s="234" t="s">
        <v>133</v>
      </c>
    </row>
    <row r="92" spans="1:51" s="14" customFormat="1" ht="12">
      <c r="A92" s="14"/>
      <c r="B92" s="235"/>
      <c r="C92" s="236"/>
      <c r="D92" s="219" t="s">
        <v>154</v>
      </c>
      <c r="E92" s="237" t="s">
        <v>19</v>
      </c>
      <c r="F92" s="238" t="s">
        <v>157</v>
      </c>
      <c r="G92" s="236"/>
      <c r="H92" s="239">
        <v>388.531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154</v>
      </c>
      <c r="AU92" s="245" t="s">
        <v>82</v>
      </c>
      <c r="AV92" s="14" t="s">
        <v>140</v>
      </c>
      <c r="AW92" s="14" t="s">
        <v>35</v>
      </c>
      <c r="AX92" s="14" t="s">
        <v>82</v>
      </c>
      <c r="AY92" s="245" t="s">
        <v>133</v>
      </c>
    </row>
    <row r="93" spans="1:65" s="2" customFormat="1" ht="16.5" customHeight="1">
      <c r="A93" s="40"/>
      <c r="B93" s="41"/>
      <c r="C93" s="206" t="s">
        <v>84</v>
      </c>
      <c r="D93" s="206" t="s">
        <v>135</v>
      </c>
      <c r="E93" s="207" t="s">
        <v>511</v>
      </c>
      <c r="F93" s="208" t="s">
        <v>512</v>
      </c>
      <c r="G93" s="209" t="s">
        <v>177</v>
      </c>
      <c r="H93" s="210">
        <v>809.44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140</v>
      </c>
      <c r="AT93" s="217" t="s">
        <v>135</v>
      </c>
      <c r="AU93" s="217" t="s">
        <v>82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140</v>
      </c>
      <c r="BM93" s="217" t="s">
        <v>513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512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82</v>
      </c>
    </row>
    <row r="95" spans="1:65" s="2" customFormat="1" ht="16.5" customHeight="1">
      <c r="A95" s="40"/>
      <c r="B95" s="41"/>
      <c r="C95" s="206" t="s">
        <v>146</v>
      </c>
      <c r="D95" s="206" t="s">
        <v>135</v>
      </c>
      <c r="E95" s="207" t="s">
        <v>514</v>
      </c>
      <c r="F95" s="208" t="s">
        <v>515</v>
      </c>
      <c r="G95" s="209" t="s">
        <v>177</v>
      </c>
      <c r="H95" s="210">
        <v>809.44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82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516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515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82</v>
      </c>
    </row>
    <row r="97" spans="1:65" s="2" customFormat="1" ht="16.5" customHeight="1">
      <c r="A97" s="40"/>
      <c r="B97" s="41"/>
      <c r="C97" s="206" t="s">
        <v>163</v>
      </c>
      <c r="D97" s="206" t="s">
        <v>135</v>
      </c>
      <c r="E97" s="207" t="s">
        <v>517</v>
      </c>
      <c r="F97" s="208" t="s">
        <v>518</v>
      </c>
      <c r="G97" s="209" t="s">
        <v>149</v>
      </c>
      <c r="H97" s="210">
        <v>2030.87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140</v>
      </c>
      <c r="AT97" s="217" t="s">
        <v>135</v>
      </c>
      <c r="AU97" s="217" t="s">
        <v>82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140</v>
      </c>
      <c r="BM97" s="217" t="s">
        <v>519</v>
      </c>
    </row>
    <row r="98" spans="1:47" s="2" customFormat="1" ht="12">
      <c r="A98" s="40"/>
      <c r="B98" s="41"/>
      <c r="C98" s="42"/>
      <c r="D98" s="219" t="s">
        <v>142</v>
      </c>
      <c r="E98" s="42"/>
      <c r="F98" s="220" t="s">
        <v>518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82</v>
      </c>
    </row>
    <row r="99" spans="1:65" s="2" customFormat="1" ht="16.5" customHeight="1">
      <c r="A99" s="40"/>
      <c r="B99" s="41"/>
      <c r="C99" s="206" t="s">
        <v>174</v>
      </c>
      <c r="D99" s="206" t="s">
        <v>135</v>
      </c>
      <c r="E99" s="207" t="s">
        <v>520</v>
      </c>
      <c r="F99" s="208" t="s">
        <v>521</v>
      </c>
      <c r="G99" s="209" t="s">
        <v>149</v>
      </c>
      <c r="H99" s="210">
        <v>21.93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140</v>
      </c>
      <c r="AT99" s="217" t="s">
        <v>135</v>
      </c>
      <c r="AU99" s="217" t="s">
        <v>82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140</v>
      </c>
      <c r="BM99" s="217" t="s">
        <v>522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521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82</v>
      </c>
    </row>
    <row r="101" spans="1:65" s="2" customFormat="1" ht="16.5" customHeight="1">
      <c r="A101" s="40"/>
      <c r="B101" s="41"/>
      <c r="C101" s="206" t="s">
        <v>169</v>
      </c>
      <c r="D101" s="206" t="s">
        <v>135</v>
      </c>
      <c r="E101" s="207" t="s">
        <v>523</v>
      </c>
      <c r="F101" s="208" t="s">
        <v>524</v>
      </c>
      <c r="G101" s="209" t="s">
        <v>149</v>
      </c>
      <c r="H101" s="210">
        <v>2030.87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82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140</v>
      </c>
      <c r="BM101" s="217" t="s">
        <v>525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524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82</v>
      </c>
    </row>
    <row r="103" spans="1:65" s="2" customFormat="1" ht="16.5" customHeight="1">
      <c r="A103" s="40"/>
      <c r="B103" s="41"/>
      <c r="C103" s="206" t="s">
        <v>182</v>
      </c>
      <c r="D103" s="206" t="s">
        <v>135</v>
      </c>
      <c r="E103" s="207" t="s">
        <v>526</v>
      </c>
      <c r="F103" s="208" t="s">
        <v>527</v>
      </c>
      <c r="G103" s="209" t="s">
        <v>149</v>
      </c>
      <c r="H103" s="210">
        <v>21.93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82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140</v>
      </c>
      <c r="BM103" s="217" t="s">
        <v>528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527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82</v>
      </c>
    </row>
    <row r="105" spans="1:65" s="2" customFormat="1" ht="16.5" customHeight="1">
      <c r="A105" s="40"/>
      <c r="B105" s="41"/>
      <c r="C105" s="206" t="s">
        <v>140</v>
      </c>
      <c r="D105" s="206" t="s">
        <v>135</v>
      </c>
      <c r="E105" s="207" t="s">
        <v>529</v>
      </c>
      <c r="F105" s="208" t="s">
        <v>530</v>
      </c>
      <c r="G105" s="209" t="s">
        <v>177</v>
      </c>
      <c r="H105" s="210">
        <v>809.44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82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531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530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82</v>
      </c>
    </row>
    <row r="107" spans="1:65" s="2" customFormat="1" ht="16.5" customHeight="1">
      <c r="A107" s="40"/>
      <c r="B107" s="41"/>
      <c r="C107" s="206" t="s">
        <v>216</v>
      </c>
      <c r="D107" s="206" t="s">
        <v>135</v>
      </c>
      <c r="E107" s="207" t="s">
        <v>532</v>
      </c>
      <c r="F107" s="208" t="s">
        <v>533</v>
      </c>
      <c r="G107" s="209" t="s">
        <v>177</v>
      </c>
      <c r="H107" s="210">
        <v>317.62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140</v>
      </c>
      <c r="AT107" s="217" t="s">
        <v>135</v>
      </c>
      <c r="AU107" s="217" t="s">
        <v>82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140</v>
      </c>
      <c r="BM107" s="217" t="s">
        <v>534</v>
      </c>
    </row>
    <row r="108" spans="1:47" s="2" customFormat="1" ht="12">
      <c r="A108" s="40"/>
      <c r="B108" s="41"/>
      <c r="C108" s="42"/>
      <c r="D108" s="219" t="s">
        <v>142</v>
      </c>
      <c r="E108" s="42"/>
      <c r="F108" s="220" t="s">
        <v>533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142</v>
      </c>
      <c r="AU108" s="19" t="s">
        <v>82</v>
      </c>
    </row>
    <row r="109" spans="1:65" s="2" customFormat="1" ht="16.5" customHeight="1">
      <c r="A109" s="40"/>
      <c r="B109" s="41"/>
      <c r="C109" s="206" t="s">
        <v>204</v>
      </c>
      <c r="D109" s="206" t="s">
        <v>135</v>
      </c>
      <c r="E109" s="207" t="s">
        <v>535</v>
      </c>
      <c r="F109" s="208" t="s">
        <v>536</v>
      </c>
      <c r="G109" s="209" t="s">
        <v>177</v>
      </c>
      <c r="H109" s="210">
        <v>317.62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82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140</v>
      </c>
      <c r="BM109" s="217" t="s">
        <v>537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536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82</v>
      </c>
    </row>
    <row r="111" spans="1:51" s="13" customFormat="1" ht="12">
      <c r="A111" s="13"/>
      <c r="B111" s="224"/>
      <c r="C111" s="225"/>
      <c r="D111" s="219" t="s">
        <v>154</v>
      </c>
      <c r="E111" s="226" t="s">
        <v>19</v>
      </c>
      <c r="F111" s="227" t="s">
        <v>538</v>
      </c>
      <c r="G111" s="225"/>
      <c r="H111" s="228">
        <v>317.62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154</v>
      </c>
      <c r="AU111" s="234" t="s">
        <v>82</v>
      </c>
      <c r="AV111" s="13" t="s">
        <v>84</v>
      </c>
      <c r="AW111" s="13" t="s">
        <v>35</v>
      </c>
      <c r="AX111" s="13" t="s">
        <v>74</v>
      </c>
      <c r="AY111" s="234" t="s">
        <v>133</v>
      </c>
    </row>
    <row r="112" spans="1:51" s="14" customFormat="1" ht="12">
      <c r="A112" s="14"/>
      <c r="B112" s="235"/>
      <c r="C112" s="236"/>
      <c r="D112" s="219" t="s">
        <v>154</v>
      </c>
      <c r="E112" s="237" t="s">
        <v>19</v>
      </c>
      <c r="F112" s="238" t="s">
        <v>157</v>
      </c>
      <c r="G112" s="236"/>
      <c r="H112" s="239">
        <v>317.62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154</v>
      </c>
      <c r="AU112" s="245" t="s">
        <v>82</v>
      </c>
      <c r="AV112" s="14" t="s">
        <v>140</v>
      </c>
      <c r="AW112" s="14" t="s">
        <v>35</v>
      </c>
      <c r="AX112" s="14" t="s">
        <v>82</v>
      </c>
      <c r="AY112" s="245" t="s">
        <v>133</v>
      </c>
    </row>
    <row r="113" spans="1:65" s="2" customFormat="1" ht="16.5" customHeight="1">
      <c r="A113" s="40"/>
      <c r="B113" s="41"/>
      <c r="C113" s="206" t="s">
        <v>8</v>
      </c>
      <c r="D113" s="206" t="s">
        <v>135</v>
      </c>
      <c r="E113" s="207" t="s">
        <v>539</v>
      </c>
      <c r="F113" s="208" t="s">
        <v>540</v>
      </c>
      <c r="G113" s="209" t="s">
        <v>177</v>
      </c>
      <c r="H113" s="210">
        <v>317.62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140</v>
      </c>
      <c r="BM113" s="217" t="s">
        <v>541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540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82</v>
      </c>
    </row>
    <row r="115" spans="1:65" s="2" customFormat="1" ht="16.5" customHeight="1">
      <c r="A115" s="40"/>
      <c r="B115" s="41"/>
      <c r="C115" s="206" t="s">
        <v>199</v>
      </c>
      <c r="D115" s="206" t="s">
        <v>135</v>
      </c>
      <c r="E115" s="207" t="s">
        <v>542</v>
      </c>
      <c r="F115" s="208" t="s">
        <v>543</v>
      </c>
      <c r="G115" s="209" t="s">
        <v>177</v>
      </c>
      <c r="H115" s="210">
        <v>491.82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140</v>
      </c>
      <c r="AT115" s="217" t="s">
        <v>135</v>
      </c>
      <c r="AU115" s="217" t="s">
        <v>82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140</v>
      </c>
      <c r="BM115" s="217" t="s">
        <v>544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543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82</v>
      </c>
    </row>
    <row r="117" spans="1:51" s="13" customFormat="1" ht="12">
      <c r="A117" s="13"/>
      <c r="B117" s="224"/>
      <c r="C117" s="225"/>
      <c r="D117" s="219" t="s">
        <v>154</v>
      </c>
      <c r="E117" s="226" t="s">
        <v>19</v>
      </c>
      <c r="F117" s="227" t="s">
        <v>545</v>
      </c>
      <c r="G117" s="225"/>
      <c r="H117" s="228">
        <v>491.82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154</v>
      </c>
      <c r="AU117" s="234" t="s">
        <v>82</v>
      </c>
      <c r="AV117" s="13" t="s">
        <v>84</v>
      </c>
      <c r="AW117" s="13" t="s">
        <v>35</v>
      </c>
      <c r="AX117" s="13" t="s">
        <v>74</v>
      </c>
      <c r="AY117" s="234" t="s">
        <v>133</v>
      </c>
    </row>
    <row r="118" spans="1:51" s="14" customFormat="1" ht="12">
      <c r="A118" s="14"/>
      <c r="B118" s="235"/>
      <c r="C118" s="236"/>
      <c r="D118" s="219" t="s">
        <v>154</v>
      </c>
      <c r="E118" s="237" t="s">
        <v>19</v>
      </c>
      <c r="F118" s="238" t="s">
        <v>157</v>
      </c>
      <c r="G118" s="236"/>
      <c r="H118" s="239">
        <v>491.82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154</v>
      </c>
      <c r="AU118" s="245" t="s">
        <v>82</v>
      </c>
      <c r="AV118" s="14" t="s">
        <v>140</v>
      </c>
      <c r="AW118" s="14" t="s">
        <v>35</v>
      </c>
      <c r="AX118" s="14" t="s">
        <v>82</v>
      </c>
      <c r="AY118" s="245" t="s">
        <v>133</v>
      </c>
    </row>
    <row r="119" spans="1:65" s="2" customFormat="1" ht="16.5" customHeight="1">
      <c r="A119" s="40"/>
      <c r="B119" s="41"/>
      <c r="C119" s="206" t="s">
        <v>192</v>
      </c>
      <c r="D119" s="206" t="s">
        <v>135</v>
      </c>
      <c r="E119" s="207" t="s">
        <v>546</v>
      </c>
      <c r="F119" s="208" t="s">
        <v>547</v>
      </c>
      <c r="G119" s="209" t="s">
        <v>177</v>
      </c>
      <c r="H119" s="210">
        <v>225.02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140</v>
      </c>
      <c r="AT119" s="217" t="s">
        <v>135</v>
      </c>
      <c r="AU119" s="217" t="s">
        <v>82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140</v>
      </c>
      <c r="BM119" s="217" t="s">
        <v>548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547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82</v>
      </c>
    </row>
    <row r="121" spans="1:65" s="2" customFormat="1" ht="16.5" customHeight="1">
      <c r="A121" s="40"/>
      <c r="B121" s="41"/>
      <c r="C121" s="206" t="s">
        <v>188</v>
      </c>
      <c r="D121" s="206" t="s">
        <v>135</v>
      </c>
      <c r="E121" s="207" t="s">
        <v>549</v>
      </c>
      <c r="F121" s="208" t="s">
        <v>550</v>
      </c>
      <c r="G121" s="209" t="s">
        <v>161</v>
      </c>
      <c r="H121" s="210">
        <v>691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140</v>
      </c>
      <c r="AT121" s="217" t="s">
        <v>135</v>
      </c>
      <c r="AU121" s="217" t="s">
        <v>82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140</v>
      </c>
      <c r="BM121" s="217" t="s">
        <v>551</v>
      </c>
    </row>
    <row r="122" spans="1:47" s="2" customFormat="1" ht="12">
      <c r="A122" s="40"/>
      <c r="B122" s="41"/>
      <c r="C122" s="42"/>
      <c r="D122" s="219" t="s">
        <v>142</v>
      </c>
      <c r="E122" s="42"/>
      <c r="F122" s="220" t="s">
        <v>550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142</v>
      </c>
      <c r="AU122" s="19" t="s">
        <v>82</v>
      </c>
    </row>
    <row r="123" spans="1:63" s="12" customFormat="1" ht="25.9" customHeight="1">
      <c r="A123" s="12"/>
      <c r="B123" s="190"/>
      <c r="C123" s="191"/>
      <c r="D123" s="192" t="s">
        <v>73</v>
      </c>
      <c r="E123" s="193" t="s">
        <v>140</v>
      </c>
      <c r="F123" s="193" t="s">
        <v>552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SUM(P124:P125)</f>
        <v>0</v>
      </c>
      <c r="Q123" s="198"/>
      <c r="R123" s="199">
        <f>SUM(R124:R125)</f>
        <v>0</v>
      </c>
      <c r="S123" s="198"/>
      <c r="T123" s="200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82</v>
      </c>
      <c r="AT123" s="202" t="s">
        <v>73</v>
      </c>
      <c r="AU123" s="202" t="s">
        <v>74</v>
      </c>
      <c r="AY123" s="201" t="s">
        <v>133</v>
      </c>
      <c r="BK123" s="203">
        <f>SUM(BK124:BK125)</f>
        <v>0</v>
      </c>
    </row>
    <row r="124" spans="1:65" s="2" customFormat="1" ht="16.5" customHeight="1">
      <c r="A124" s="40"/>
      <c r="B124" s="41"/>
      <c r="C124" s="206" t="s">
        <v>226</v>
      </c>
      <c r="D124" s="206" t="s">
        <v>135</v>
      </c>
      <c r="E124" s="207" t="s">
        <v>553</v>
      </c>
      <c r="F124" s="208" t="s">
        <v>554</v>
      </c>
      <c r="G124" s="209" t="s">
        <v>177</v>
      </c>
      <c r="H124" s="210">
        <v>92.6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140</v>
      </c>
      <c r="AT124" s="217" t="s">
        <v>135</v>
      </c>
      <c r="AU124" s="217" t="s">
        <v>82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140</v>
      </c>
      <c r="BM124" s="217" t="s">
        <v>555</v>
      </c>
    </row>
    <row r="125" spans="1:47" s="2" customFormat="1" ht="12">
      <c r="A125" s="40"/>
      <c r="B125" s="41"/>
      <c r="C125" s="42"/>
      <c r="D125" s="219" t="s">
        <v>142</v>
      </c>
      <c r="E125" s="42"/>
      <c r="F125" s="220" t="s">
        <v>554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142</v>
      </c>
      <c r="AU125" s="19" t="s">
        <v>82</v>
      </c>
    </row>
    <row r="126" spans="1:63" s="12" customFormat="1" ht="25.9" customHeight="1">
      <c r="A126" s="12"/>
      <c r="B126" s="190"/>
      <c r="C126" s="191"/>
      <c r="D126" s="192" t="s">
        <v>73</v>
      </c>
      <c r="E126" s="193" t="s">
        <v>174</v>
      </c>
      <c r="F126" s="193" t="s">
        <v>556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SUM(P127:P194)</f>
        <v>0</v>
      </c>
      <c r="Q126" s="198"/>
      <c r="R126" s="199">
        <f>SUM(R127:R194)</f>
        <v>0</v>
      </c>
      <c r="S126" s="198"/>
      <c r="T126" s="200">
        <f>SUM(T127:T194)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82</v>
      </c>
      <c r="AT126" s="202" t="s">
        <v>73</v>
      </c>
      <c r="AU126" s="202" t="s">
        <v>74</v>
      </c>
      <c r="AY126" s="201" t="s">
        <v>133</v>
      </c>
      <c r="BK126" s="203">
        <f>SUM(BK127:BK194)</f>
        <v>0</v>
      </c>
    </row>
    <row r="127" spans="1:65" s="2" customFormat="1" ht="16.5" customHeight="1">
      <c r="A127" s="40"/>
      <c r="B127" s="41"/>
      <c r="C127" s="206" t="s">
        <v>244</v>
      </c>
      <c r="D127" s="206" t="s">
        <v>135</v>
      </c>
      <c r="E127" s="207" t="s">
        <v>557</v>
      </c>
      <c r="F127" s="208" t="s">
        <v>558</v>
      </c>
      <c r="G127" s="209" t="s">
        <v>161</v>
      </c>
      <c r="H127" s="210">
        <v>143.191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140</v>
      </c>
      <c r="AT127" s="217" t="s">
        <v>135</v>
      </c>
      <c r="AU127" s="217" t="s">
        <v>82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140</v>
      </c>
      <c r="BM127" s="217" t="s">
        <v>559</v>
      </c>
    </row>
    <row r="128" spans="1:47" s="2" customFormat="1" ht="12">
      <c r="A128" s="40"/>
      <c r="B128" s="41"/>
      <c r="C128" s="42"/>
      <c r="D128" s="219" t="s">
        <v>142</v>
      </c>
      <c r="E128" s="42"/>
      <c r="F128" s="220" t="s">
        <v>558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142</v>
      </c>
      <c r="AU128" s="19" t="s">
        <v>82</v>
      </c>
    </row>
    <row r="129" spans="1:51" s="13" customFormat="1" ht="12">
      <c r="A129" s="13"/>
      <c r="B129" s="224"/>
      <c r="C129" s="225"/>
      <c r="D129" s="219" t="s">
        <v>154</v>
      </c>
      <c r="E129" s="226" t="s">
        <v>19</v>
      </c>
      <c r="F129" s="227" t="s">
        <v>560</v>
      </c>
      <c r="G129" s="225"/>
      <c r="H129" s="228">
        <v>143.191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154</v>
      </c>
      <c r="AU129" s="234" t="s">
        <v>82</v>
      </c>
      <c r="AV129" s="13" t="s">
        <v>84</v>
      </c>
      <c r="AW129" s="13" t="s">
        <v>35</v>
      </c>
      <c r="AX129" s="13" t="s">
        <v>74</v>
      </c>
      <c r="AY129" s="234" t="s">
        <v>133</v>
      </c>
    </row>
    <row r="130" spans="1:51" s="14" customFormat="1" ht="12">
      <c r="A130" s="14"/>
      <c r="B130" s="235"/>
      <c r="C130" s="236"/>
      <c r="D130" s="219" t="s">
        <v>154</v>
      </c>
      <c r="E130" s="237" t="s">
        <v>19</v>
      </c>
      <c r="F130" s="238" t="s">
        <v>157</v>
      </c>
      <c r="G130" s="236"/>
      <c r="H130" s="239">
        <v>143.191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154</v>
      </c>
      <c r="AU130" s="245" t="s">
        <v>82</v>
      </c>
      <c r="AV130" s="14" t="s">
        <v>140</v>
      </c>
      <c r="AW130" s="14" t="s">
        <v>35</v>
      </c>
      <c r="AX130" s="14" t="s">
        <v>82</v>
      </c>
      <c r="AY130" s="245" t="s">
        <v>133</v>
      </c>
    </row>
    <row r="131" spans="1:65" s="2" customFormat="1" ht="16.5" customHeight="1">
      <c r="A131" s="40"/>
      <c r="B131" s="41"/>
      <c r="C131" s="206" t="s">
        <v>254</v>
      </c>
      <c r="D131" s="206" t="s">
        <v>135</v>
      </c>
      <c r="E131" s="207" t="s">
        <v>561</v>
      </c>
      <c r="F131" s="208" t="s">
        <v>562</v>
      </c>
      <c r="G131" s="209" t="s">
        <v>161</v>
      </c>
      <c r="H131" s="210">
        <v>705.694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45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140</v>
      </c>
      <c r="AT131" s="217" t="s">
        <v>135</v>
      </c>
      <c r="AU131" s="217" t="s">
        <v>82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140</v>
      </c>
      <c r="BM131" s="217" t="s">
        <v>563</v>
      </c>
    </row>
    <row r="132" spans="1:47" s="2" customFormat="1" ht="12">
      <c r="A132" s="40"/>
      <c r="B132" s="41"/>
      <c r="C132" s="42"/>
      <c r="D132" s="219" t="s">
        <v>142</v>
      </c>
      <c r="E132" s="42"/>
      <c r="F132" s="220" t="s">
        <v>562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142</v>
      </c>
      <c r="AU132" s="19" t="s">
        <v>82</v>
      </c>
    </row>
    <row r="133" spans="1:51" s="13" customFormat="1" ht="12">
      <c r="A133" s="13"/>
      <c r="B133" s="224"/>
      <c r="C133" s="225"/>
      <c r="D133" s="219" t="s">
        <v>154</v>
      </c>
      <c r="E133" s="226" t="s">
        <v>19</v>
      </c>
      <c r="F133" s="227" t="s">
        <v>564</v>
      </c>
      <c r="G133" s="225"/>
      <c r="H133" s="228">
        <v>705.694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154</v>
      </c>
      <c r="AU133" s="234" t="s">
        <v>82</v>
      </c>
      <c r="AV133" s="13" t="s">
        <v>84</v>
      </c>
      <c r="AW133" s="13" t="s">
        <v>35</v>
      </c>
      <c r="AX133" s="13" t="s">
        <v>74</v>
      </c>
      <c r="AY133" s="234" t="s">
        <v>133</v>
      </c>
    </row>
    <row r="134" spans="1:51" s="14" customFormat="1" ht="12">
      <c r="A134" s="14"/>
      <c r="B134" s="235"/>
      <c r="C134" s="236"/>
      <c r="D134" s="219" t="s">
        <v>154</v>
      </c>
      <c r="E134" s="237" t="s">
        <v>19</v>
      </c>
      <c r="F134" s="238" t="s">
        <v>157</v>
      </c>
      <c r="G134" s="236"/>
      <c r="H134" s="239">
        <v>705.694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154</v>
      </c>
      <c r="AU134" s="245" t="s">
        <v>82</v>
      </c>
      <c r="AV134" s="14" t="s">
        <v>140</v>
      </c>
      <c r="AW134" s="14" t="s">
        <v>35</v>
      </c>
      <c r="AX134" s="14" t="s">
        <v>82</v>
      </c>
      <c r="AY134" s="245" t="s">
        <v>133</v>
      </c>
    </row>
    <row r="135" spans="1:65" s="2" customFormat="1" ht="16.5" customHeight="1">
      <c r="A135" s="40"/>
      <c r="B135" s="41"/>
      <c r="C135" s="206" t="s">
        <v>297</v>
      </c>
      <c r="D135" s="206" t="s">
        <v>135</v>
      </c>
      <c r="E135" s="207" t="s">
        <v>565</v>
      </c>
      <c r="F135" s="208" t="s">
        <v>566</v>
      </c>
      <c r="G135" s="209" t="s">
        <v>138</v>
      </c>
      <c r="H135" s="210">
        <v>12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45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140</v>
      </c>
      <c r="AT135" s="217" t="s">
        <v>135</v>
      </c>
      <c r="AU135" s="217" t="s">
        <v>82</v>
      </c>
      <c r="AY135" s="19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82</v>
      </c>
      <c r="BK135" s="218">
        <f>ROUND(I135*H135,2)</f>
        <v>0</v>
      </c>
      <c r="BL135" s="19" t="s">
        <v>140</v>
      </c>
      <c r="BM135" s="217" t="s">
        <v>567</v>
      </c>
    </row>
    <row r="136" spans="1:47" s="2" customFormat="1" ht="12">
      <c r="A136" s="40"/>
      <c r="B136" s="41"/>
      <c r="C136" s="42"/>
      <c r="D136" s="219" t="s">
        <v>142</v>
      </c>
      <c r="E136" s="42"/>
      <c r="F136" s="220" t="s">
        <v>566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142</v>
      </c>
      <c r="AU136" s="19" t="s">
        <v>82</v>
      </c>
    </row>
    <row r="137" spans="1:65" s="2" customFormat="1" ht="16.5" customHeight="1">
      <c r="A137" s="40"/>
      <c r="B137" s="41"/>
      <c r="C137" s="206" t="s">
        <v>334</v>
      </c>
      <c r="D137" s="206" t="s">
        <v>135</v>
      </c>
      <c r="E137" s="207" t="s">
        <v>568</v>
      </c>
      <c r="F137" s="208" t="s">
        <v>569</v>
      </c>
      <c r="G137" s="209" t="s">
        <v>138</v>
      </c>
      <c r="H137" s="210">
        <v>31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45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140</v>
      </c>
      <c r="AT137" s="217" t="s">
        <v>135</v>
      </c>
      <c r="AU137" s="217" t="s">
        <v>82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82</v>
      </c>
      <c r="BK137" s="218">
        <f>ROUND(I137*H137,2)</f>
        <v>0</v>
      </c>
      <c r="BL137" s="19" t="s">
        <v>140</v>
      </c>
      <c r="BM137" s="217" t="s">
        <v>570</v>
      </c>
    </row>
    <row r="138" spans="1:47" s="2" customFormat="1" ht="12">
      <c r="A138" s="40"/>
      <c r="B138" s="41"/>
      <c r="C138" s="42"/>
      <c r="D138" s="219" t="s">
        <v>142</v>
      </c>
      <c r="E138" s="42"/>
      <c r="F138" s="220" t="s">
        <v>569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142</v>
      </c>
      <c r="AU138" s="19" t="s">
        <v>82</v>
      </c>
    </row>
    <row r="139" spans="1:65" s="2" customFormat="1" ht="16.5" customHeight="1">
      <c r="A139" s="40"/>
      <c r="B139" s="41"/>
      <c r="C139" s="206" t="s">
        <v>302</v>
      </c>
      <c r="D139" s="206" t="s">
        <v>135</v>
      </c>
      <c r="E139" s="207" t="s">
        <v>571</v>
      </c>
      <c r="F139" s="208" t="s">
        <v>572</v>
      </c>
      <c r="G139" s="209" t="s">
        <v>138</v>
      </c>
      <c r="H139" s="210">
        <v>5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140</v>
      </c>
      <c r="AT139" s="217" t="s">
        <v>135</v>
      </c>
      <c r="AU139" s="217" t="s">
        <v>82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140</v>
      </c>
      <c r="BM139" s="217" t="s">
        <v>573</v>
      </c>
    </row>
    <row r="140" spans="1:47" s="2" customFormat="1" ht="12">
      <c r="A140" s="40"/>
      <c r="B140" s="41"/>
      <c r="C140" s="42"/>
      <c r="D140" s="219" t="s">
        <v>142</v>
      </c>
      <c r="E140" s="42"/>
      <c r="F140" s="220" t="s">
        <v>572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142</v>
      </c>
      <c r="AU140" s="19" t="s">
        <v>82</v>
      </c>
    </row>
    <row r="141" spans="1:65" s="2" customFormat="1" ht="16.5" customHeight="1">
      <c r="A141" s="40"/>
      <c r="B141" s="41"/>
      <c r="C141" s="206" t="s">
        <v>329</v>
      </c>
      <c r="D141" s="206" t="s">
        <v>135</v>
      </c>
      <c r="E141" s="207" t="s">
        <v>574</v>
      </c>
      <c r="F141" s="208" t="s">
        <v>575</v>
      </c>
      <c r="G141" s="209" t="s">
        <v>138</v>
      </c>
      <c r="H141" s="210">
        <v>31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45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140</v>
      </c>
      <c r="AT141" s="217" t="s">
        <v>135</v>
      </c>
      <c r="AU141" s="217" t="s">
        <v>82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140</v>
      </c>
      <c r="BM141" s="217" t="s">
        <v>576</v>
      </c>
    </row>
    <row r="142" spans="1:47" s="2" customFormat="1" ht="12">
      <c r="A142" s="40"/>
      <c r="B142" s="41"/>
      <c r="C142" s="42"/>
      <c r="D142" s="219" t="s">
        <v>142</v>
      </c>
      <c r="E142" s="42"/>
      <c r="F142" s="220" t="s">
        <v>575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142</v>
      </c>
      <c r="AU142" s="19" t="s">
        <v>82</v>
      </c>
    </row>
    <row r="143" spans="1:65" s="2" customFormat="1" ht="16.5" customHeight="1">
      <c r="A143" s="40"/>
      <c r="B143" s="41"/>
      <c r="C143" s="206" t="s">
        <v>355</v>
      </c>
      <c r="D143" s="206" t="s">
        <v>135</v>
      </c>
      <c r="E143" s="207" t="s">
        <v>577</v>
      </c>
      <c r="F143" s="208" t="s">
        <v>578</v>
      </c>
      <c r="G143" s="209" t="s">
        <v>138</v>
      </c>
      <c r="H143" s="210">
        <v>4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82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140</v>
      </c>
      <c r="BM143" s="217" t="s">
        <v>579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578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82</v>
      </c>
    </row>
    <row r="145" spans="1:65" s="2" customFormat="1" ht="16.5" customHeight="1">
      <c r="A145" s="40"/>
      <c r="B145" s="41"/>
      <c r="C145" s="206" t="s">
        <v>363</v>
      </c>
      <c r="D145" s="206" t="s">
        <v>135</v>
      </c>
      <c r="E145" s="207" t="s">
        <v>580</v>
      </c>
      <c r="F145" s="208" t="s">
        <v>581</v>
      </c>
      <c r="G145" s="209" t="s">
        <v>138</v>
      </c>
      <c r="H145" s="210">
        <v>1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140</v>
      </c>
      <c r="AT145" s="217" t="s">
        <v>135</v>
      </c>
      <c r="AU145" s="217" t="s">
        <v>82</v>
      </c>
      <c r="AY145" s="19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140</v>
      </c>
      <c r="BM145" s="217" t="s">
        <v>582</v>
      </c>
    </row>
    <row r="146" spans="1:47" s="2" customFormat="1" ht="12">
      <c r="A146" s="40"/>
      <c r="B146" s="41"/>
      <c r="C146" s="42"/>
      <c r="D146" s="219" t="s">
        <v>142</v>
      </c>
      <c r="E146" s="42"/>
      <c r="F146" s="220" t="s">
        <v>581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142</v>
      </c>
      <c r="AU146" s="19" t="s">
        <v>82</v>
      </c>
    </row>
    <row r="147" spans="1:65" s="2" customFormat="1" ht="16.5" customHeight="1">
      <c r="A147" s="40"/>
      <c r="B147" s="41"/>
      <c r="C147" s="206" t="s">
        <v>319</v>
      </c>
      <c r="D147" s="206" t="s">
        <v>135</v>
      </c>
      <c r="E147" s="207" t="s">
        <v>583</v>
      </c>
      <c r="F147" s="208" t="s">
        <v>584</v>
      </c>
      <c r="G147" s="209" t="s">
        <v>138</v>
      </c>
      <c r="H147" s="210">
        <v>5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45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140</v>
      </c>
      <c r="AT147" s="217" t="s">
        <v>135</v>
      </c>
      <c r="AU147" s="217" t="s">
        <v>82</v>
      </c>
      <c r="AY147" s="19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82</v>
      </c>
      <c r="BK147" s="218">
        <f>ROUND(I147*H147,2)</f>
        <v>0</v>
      </c>
      <c r="BL147" s="19" t="s">
        <v>140</v>
      </c>
      <c r="BM147" s="217" t="s">
        <v>585</v>
      </c>
    </row>
    <row r="148" spans="1:47" s="2" customFormat="1" ht="12">
      <c r="A148" s="40"/>
      <c r="B148" s="41"/>
      <c r="C148" s="42"/>
      <c r="D148" s="219" t="s">
        <v>142</v>
      </c>
      <c r="E148" s="42"/>
      <c r="F148" s="220" t="s">
        <v>584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142</v>
      </c>
      <c r="AU148" s="19" t="s">
        <v>82</v>
      </c>
    </row>
    <row r="149" spans="1:65" s="2" customFormat="1" ht="16.5" customHeight="1">
      <c r="A149" s="40"/>
      <c r="B149" s="41"/>
      <c r="C149" s="206" t="s">
        <v>347</v>
      </c>
      <c r="D149" s="206" t="s">
        <v>135</v>
      </c>
      <c r="E149" s="207" t="s">
        <v>586</v>
      </c>
      <c r="F149" s="208" t="s">
        <v>587</v>
      </c>
      <c r="G149" s="209" t="s">
        <v>138</v>
      </c>
      <c r="H149" s="210">
        <v>31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45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140</v>
      </c>
      <c r="AT149" s="217" t="s">
        <v>135</v>
      </c>
      <c r="AU149" s="217" t="s">
        <v>82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140</v>
      </c>
      <c r="BM149" s="217" t="s">
        <v>588</v>
      </c>
    </row>
    <row r="150" spans="1:47" s="2" customFormat="1" ht="12">
      <c r="A150" s="40"/>
      <c r="B150" s="41"/>
      <c r="C150" s="42"/>
      <c r="D150" s="219" t="s">
        <v>142</v>
      </c>
      <c r="E150" s="42"/>
      <c r="F150" s="220" t="s">
        <v>587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142</v>
      </c>
      <c r="AU150" s="19" t="s">
        <v>82</v>
      </c>
    </row>
    <row r="151" spans="1:65" s="2" customFormat="1" ht="16.5" customHeight="1">
      <c r="A151" s="40"/>
      <c r="B151" s="41"/>
      <c r="C151" s="206" t="s">
        <v>371</v>
      </c>
      <c r="D151" s="206" t="s">
        <v>135</v>
      </c>
      <c r="E151" s="207" t="s">
        <v>589</v>
      </c>
      <c r="F151" s="208" t="s">
        <v>590</v>
      </c>
      <c r="G151" s="209" t="s">
        <v>138</v>
      </c>
      <c r="H151" s="210">
        <v>5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45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140</v>
      </c>
      <c r="AT151" s="217" t="s">
        <v>135</v>
      </c>
      <c r="AU151" s="217" t="s">
        <v>82</v>
      </c>
      <c r="AY151" s="19" t="s">
        <v>133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82</v>
      </c>
      <c r="BK151" s="218">
        <f>ROUND(I151*H151,2)</f>
        <v>0</v>
      </c>
      <c r="BL151" s="19" t="s">
        <v>140</v>
      </c>
      <c r="BM151" s="217" t="s">
        <v>591</v>
      </c>
    </row>
    <row r="152" spans="1:47" s="2" customFormat="1" ht="12">
      <c r="A152" s="40"/>
      <c r="B152" s="41"/>
      <c r="C152" s="42"/>
      <c r="D152" s="219" t="s">
        <v>142</v>
      </c>
      <c r="E152" s="42"/>
      <c r="F152" s="220" t="s">
        <v>590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142</v>
      </c>
      <c r="AU152" s="19" t="s">
        <v>82</v>
      </c>
    </row>
    <row r="153" spans="1:65" s="2" customFormat="1" ht="16.5" customHeight="1">
      <c r="A153" s="40"/>
      <c r="B153" s="41"/>
      <c r="C153" s="206" t="s">
        <v>338</v>
      </c>
      <c r="D153" s="206" t="s">
        <v>135</v>
      </c>
      <c r="E153" s="207" t="s">
        <v>592</v>
      </c>
      <c r="F153" s="208" t="s">
        <v>593</v>
      </c>
      <c r="G153" s="209" t="s">
        <v>138</v>
      </c>
      <c r="H153" s="210">
        <v>31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140</v>
      </c>
      <c r="AT153" s="217" t="s">
        <v>135</v>
      </c>
      <c r="AU153" s="217" t="s">
        <v>82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140</v>
      </c>
      <c r="BM153" s="217" t="s">
        <v>594</v>
      </c>
    </row>
    <row r="154" spans="1:47" s="2" customFormat="1" ht="12">
      <c r="A154" s="40"/>
      <c r="B154" s="41"/>
      <c r="C154" s="42"/>
      <c r="D154" s="219" t="s">
        <v>142</v>
      </c>
      <c r="E154" s="42"/>
      <c r="F154" s="220" t="s">
        <v>593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142</v>
      </c>
      <c r="AU154" s="19" t="s">
        <v>82</v>
      </c>
    </row>
    <row r="155" spans="1:65" s="2" customFormat="1" ht="16.5" customHeight="1">
      <c r="A155" s="40"/>
      <c r="B155" s="41"/>
      <c r="C155" s="206" t="s">
        <v>284</v>
      </c>
      <c r="D155" s="206" t="s">
        <v>135</v>
      </c>
      <c r="E155" s="207" t="s">
        <v>595</v>
      </c>
      <c r="F155" s="208" t="s">
        <v>596</v>
      </c>
      <c r="G155" s="209" t="s">
        <v>138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45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140</v>
      </c>
      <c r="AT155" s="217" t="s">
        <v>135</v>
      </c>
      <c r="AU155" s="217" t="s">
        <v>82</v>
      </c>
      <c r="AY155" s="19" t="s">
        <v>133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82</v>
      </c>
      <c r="BK155" s="218">
        <f>ROUND(I155*H155,2)</f>
        <v>0</v>
      </c>
      <c r="BL155" s="19" t="s">
        <v>140</v>
      </c>
      <c r="BM155" s="217" t="s">
        <v>597</v>
      </c>
    </row>
    <row r="156" spans="1:47" s="2" customFormat="1" ht="12">
      <c r="A156" s="40"/>
      <c r="B156" s="41"/>
      <c r="C156" s="42"/>
      <c r="D156" s="219" t="s">
        <v>142</v>
      </c>
      <c r="E156" s="42"/>
      <c r="F156" s="220" t="s">
        <v>596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142</v>
      </c>
      <c r="AU156" s="19" t="s">
        <v>82</v>
      </c>
    </row>
    <row r="157" spans="1:65" s="2" customFormat="1" ht="16.5" customHeight="1">
      <c r="A157" s="40"/>
      <c r="B157" s="41"/>
      <c r="C157" s="206" t="s">
        <v>279</v>
      </c>
      <c r="D157" s="206" t="s">
        <v>135</v>
      </c>
      <c r="E157" s="207" t="s">
        <v>598</v>
      </c>
      <c r="F157" s="208" t="s">
        <v>599</v>
      </c>
      <c r="G157" s="209" t="s">
        <v>138</v>
      </c>
      <c r="H157" s="210">
        <v>6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140</v>
      </c>
      <c r="AT157" s="217" t="s">
        <v>135</v>
      </c>
      <c r="AU157" s="217" t="s">
        <v>82</v>
      </c>
      <c r="AY157" s="19" t="s">
        <v>133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140</v>
      </c>
      <c r="BM157" s="217" t="s">
        <v>600</v>
      </c>
    </row>
    <row r="158" spans="1:47" s="2" customFormat="1" ht="12">
      <c r="A158" s="40"/>
      <c r="B158" s="41"/>
      <c r="C158" s="42"/>
      <c r="D158" s="219" t="s">
        <v>142</v>
      </c>
      <c r="E158" s="42"/>
      <c r="F158" s="220" t="s">
        <v>599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142</v>
      </c>
      <c r="AU158" s="19" t="s">
        <v>82</v>
      </c>
    </row>
    <row r="159" spans="1:65" s="2" customFormat="1" ht="16.5" customHeight="1">
      <c r="A159" s="40"/>
      <c r="B159" s="41"/>
      <c r="C159" s="206" t="s">
        <v>271</v>
      </c>
      <c r="D159" s="206" t="s">
        <v>135</v>
      </c>
      <c r="E159" s="207" t="s">
        <v>601</v>
      </c>
      <c r="F159" s="208" t="s">
        <v>602</v>
      </c>
      <c r="G159" s="209" t="s">
        <v>138</v>
      </c>
      <c r="H159" s="210">
        <v>6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45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140</v>
      </c>
      <c r="AT159" s="217" t="s">
        <v>135</v>
      </c>
      <c r="AU159" s="217" t="s">
        <v>82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82</v>
      </c>
      <c r="BK159" s="218">
        <f>ROUND(I159*H159,2)</f>
        <v>0</v>
      </c>
      <c r="BL159" s="19" t="s">
        <v>140</v>
      </c>
      <c r="BM159" s="217" t="s">
        <v>603</v>
      </c>
    </row>
    <row r="160" spans="1:47" s="2" customFormat="1" ht="12">
      <c r="A160" s="40"/>
      <c r="B160" s="41"/>
      <c r="C160" s="42"/>
      <c r="D160" s="219" t="s">
        <v>142</v>
      </c>
      <c r="E160" s="42"/>
      <c r="F160" s="220" t="s">
        <v>602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142</v>
      </c>
      <c r="AU160" s="19" t="s">
        <v>82</v>
      </c>
    </row>
    <row r="161" spans="1:65" s="2" customFormat="1" ht="16.5" customHeight="1">
      <c r="A161" s="40"/>
      <c r="B161" s="41"/>
      <c r="C161" s="206" t="s">
        <v>267</v>
      </c>
      <c r="D161" s="206" t="s">
        <v>135</v>
      </c>
      <c r="E161" s="207" t="s">
        <v>604</v>
      </c>
      <c r="F161" s="208" t="s">
        <v>605</v>
      </c>
      <c r="G161" s="209" t="s">
        <v>138</v>
      </c>
      <c r="H161" s="210">
        <v>1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45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140</v>
      </c>
      <c r="AT161" s="217" t="s">
        <v>135</v>
      </c>
      <c r="AU161" s="217" t="s">
        <v>82</v>
      </c>
      <c r="AY161" s="19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82</v>
      </c>
      <c r="BK161" s="218">
        <f>ROUND(I161*H161,2)</f>
        <v>0</v>
      </c>
      <c r="BL161" s="19" t="s">
        <v>140</v>
      </c>
      <c r="BM161" s="217" t="s">
        <v>606</v>
      </c>
    </row>
    <row r="162" spans="1:47" s="2" customFormat="1" ht="12">
      <c r="A162" s="40"/>
      <c r="B162" s="41"/>
      <c r="C162" s="42"/>
      <c r="D162" s="219" t="s">
        <v>142</v>
      </c>
      <c r="E162" s="42"/>
      <c r="F162" s="220" t="s">
        <v>607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142</v>
      </c>
      <c r="AU162" s="19" t="s">
        <v>82</v>
      </c>
    </row>
    <row r="163" spans="1:65" s="2" customFormat="1" ht="16.5" customHeight="1">
      <c r="A163" s="40"/>
      <c r="B163" s="41"/>
      <c r="C163" s="206" t="s">
        <v>7</v>
      </c>
      <c r="D163" s="206" t="s">
        <v>135</v>
      </c>
      <c r="E163" s="207" t="s">
        <v>608</v>
      </c>
      <c r="F163" s="208" t="s">
        <v>609</v>
      </c>
      <c r="G163" s="209" t="s">
        <v>138</v>
      </c>
      <c r="H163" s="210">
        <v>7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45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82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140</v>
      </c>
      <c r="BM163" s="217" t="s">
        <v>610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609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82</v>
      </c>
    </row>
    <row r="165" spans="1:65" s="2" customFormat="1" ht="16.5" customHeight="1">
      <c r="A165" s="40"/>
      <c r="B165" s="41"/>
      <c r="C165" s="206" t="s">
        <v>290</v>
      </c>
      <c r="D165" s="206" t="s">
        <v>135</v>
      </c>
      <c r="E165" s="207" t="s">
        <v>611</v>
      </c>
      <c r="F165" s="208" t="s">
        <v>612</v>
      </c>
      <c r="G165" s="209" t="s">
        <v>138</v>
      </c>
      <c r="H165" s="210">
        <v>18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45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140</v>
      </c>
      <c r="AT165" s="217" t="s">
        <v>135</v>
      </c>
      <c r="AU165" s="217" t="s">
        <v>82</v>
      </c>
      <c r="AY165" s="19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82</v>
      </c>
      <c r="BK165" s="218">
        <f>ROUND(I165*H165,2)</f>
        <v>0</v>
      </c>
      <c r="BL165" s="19" t="s">
        <v>140</v>
      </c>
      <c r="BM165" s="217" t="s">
        <v>613</v>
      </c>
    </row>
    <row r="166" spans="1:47" s="2" customFormat="1" ht="12">
      <c r="A166" s="40"/>
      <c r="B166" s="41"/>
      <c r="C166" s="42"/>
      <c r="D166" s="219" t="s">
        <v>142</v>
      </c>
      <c r="E166" s="42"/>
      <c r="F166" s="220" t="s">
        <v>612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142</v>
      </c>
      <c r="AU166" s="19" t="s">
        <v>82</v>
      </c>
    </row>
    <row r="167" spans="1:65" s="2" customFormat="1" ht="16.5" customHeight="1">
      <c r="A167" s="40"/>
      <c r="B167" s="41"/>
      <c r="C167" s="206" t="s">
        <v>275</v>
      </c>
      <c r="D167" s="206" t="s">
        <v>135</v>
      </c>
      <c r="E167" s="207" t="s">
        <v>614</v>
      </c>
      <c r="F167" s="208" t="s">
        <v>615</v>
      </c>
      <c r="G167" s="209" t="s">
        <v>138</v>
      </c>
      <c r="H167" s="210">
        <v>7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45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140</v>
      </c>
      <c r="AT167" s="217" t="s">
        <v>135</v>
      </c>
      <c r="AU167" s="217" t="s">
        <v>82</v>
      </c>
      <c r="AY167" s="19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82</v>
      </c>
      <c r="BK167" s="218">
        <f>ROUND(I167*H167,2)</f>
        <v>0</v>
      </c>
      <c r="BL167" s="19" t="s">
        <v>140</v>
      </c>
      <c r="BM167" s="217" t="s">
        <v>616</v>
      </c>
    </row>
    <row r="168" spans="1:47" s="2" customFormat="1" ht="12">
      <c r="A168" s="40"/>
      <c r="B168" s="41"/>
      <c r="C168" s="42"/>
      <c r="D168" s="219" t="s">
        <v>142</v>
      </c>
      <c r="E168" s="42"/>
      <c r="F168" s="220" t="s">
        <v>615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142</v>
      </c>
      <c r="AU168" s="19" t="s">
        <v>82</v>
      </c>
    </row>
    <row r="169" spans="1:65" s="2" customFormat="1" ht="16.5" customHeight="1">
      <c r="A169" s="40"/>
      <c r="B169" s="41"/>
      <c r="C169" s="206" t="s">
        <v>238</v>
      </c>
      <c r="D169" s="206" t="s">
        <v>135</v>
      </c>
      <c r="E169" s="207" t="s">
        <v>617</v>
      </c>
      <c r="F169" s="208" t="s">
        <v>618</v>
      </c>
      <c r="G169" s="209" t="s">
        <v>161</v>
      </c>
      <c r="H169" s="210">
        <v>139.02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45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140</v>
      </c>
      <c r="AT169" s="217" t="s">
        <v>135</v>
      </c>
      <c r="AU169" s="217" t="s">
        <v>82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82</v>
      </c>
      <c r="BK169" s="218">
        <f>ROUND(I169*H169,2)</f>
        <v>0</v>
      </c>
      <c r="BL169" s="19" t="s">
        <v>140</v>
      </c>
      <c r="BM169" s="217" t="s">
        <v>619</v>
      </c>
    </row>
    <row r="170" spans="1:47" s="2" customFormat="1" ht="12">
      <c r="A170" s="40"/>
      <c r="B170" s="41"/>
      <c r="C170" s="42"/>
      <c r="D170" s="219" t="s">
        <v>142</v>
      </c>
      <c r="E170" s="42"/>
      <c r="F170" s="220" t="s">
        <v>618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142</v>
      </c>
      <c r="AU170" s="19" t="s">
        <v>82</v>
      </c>
    </row>
    <row r="171" spans="1:65" s="2" customFormat="1" ht="16.5" customHeight="1">
      <c r="A171" s="40"/>
      <c r="B171" s="41"/>
      <c r="C171" s="206" t="s">
        <v>249</v>
      </c>
      <c r="D171" s="206" t="s">
        <v>135</v>
      </c>
      <c r="E171" s="207" t="s">
        <v>620</v>
      </c>
      <c r="F171" s="208" t="s">
        <v>621</v>
      </c>
      <c r="G171" s="209" t="s">
        <v>161</v>
      </c>
      <c r="H171" s="210">
        <v>685.14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140</v>
      </c>
      <c r="AT171" s="217" t="s">
        <v>135</v>
      </c>
      <c r="AU171" s="217" t="s">
        <v>82</v>
      </c>
      <c r="AY171" s="19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140</v>
      </c>
      <c r="BM171" s="217" t="s">
        <v>622</v>
      </c>
    </row>
    <row r="172" spans="1:47" s="2" customFormat="1" ht="12">
      <c r="A172" s="40"/>
      <c r="B172" s="41"/>
      <c r="C172" s="42"/>
      <c r="D172" s="219" t="s">
        <v>142</v>
      </c>
      <c r="E172" s="42"/>
      <c r="F172" s="220" t="s">
        <v>621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142</v>
      </c>
      <c r="AU172" s="19" t="s">
        <v>82</v>
      </c>
    </row>
    <row r="173" spans="1:65" s="2" customFormat="1" ht="16.5" customHeight="1">
      <c r="A173" s="40"/>
      <c r="B173" s="41"/>
      <c r="C173" s="206" t="s">
        <v>351</v>
      </c>
      <c r="D173" s="206" t="s">
        <v>135</v>
      </c>
      <c r="E173" s="207" t="s">
        <v>623</v>
      </c>
      <c r="F173" s="208" t="s">
        <v>624</v>
      </c>
      <c r="G173" s="209" t="s">
        <v>138</v>
      </c>
      <c r="H173" s="210">
        <v>4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45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140</v>
      </c>
      <c r="AT173" s="217" t="s">
        <v>135</v>
      </c>
      <c r="AU173" s="217" t="s">
        <v>82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82</v>
      </c>
      <c r="BK173" s="218">
        <f>ROUND(I173*H173,2)</f>
        <v>0</v>
      </c>
      <c r="BL173" s="19" t="s">
        <v>140</v>
      </c>
      <c r="BM173" s="217" t="s">
        <v>625</v>
      </c>
    </row>
    <row r="174" spans="1:47" s="2" customFormat="1" ht="12">
      <c r="A174" s="40"/>
      <c r="B174" s="41"/>
      <c r="C174" s="42"/>
      <c r="D174" s="219" t="s">
        <v>142</v>
      </c>
      <c r="E174" s="42"/>
      <c r="F174" s="220" t="s">
        <v>624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142</v>
      </c>
      <c r="AU174" s="19" t="s">
        <v>82</v>
      </c>
    </row>
    <row r="175" spans="1:65" s="2" customFormat="1" ht="16.5" customHeight="1">
      <c r="A175" s="40"/>
      <c r="B175" s="41"/>
      <c r="C175" s="206" t="s">
        <v>359</v>
      </c>
      <c r="D175" s="206" t="s">
        <v>135</v>
      </c>
      <c r="E175" s="207" t="s">
        <v>626</v>
      </c>
      <c r="F175" s="208" t="s">
        <v>627</v>
      </c>
      <c r="G175" s="209" t="s">
        <v>138</v>
      </c>
      <c r="H175" s="210">
        <v>1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45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140</v>
      </c>
      <c r="AT175" s="217" t="s">
        <v>135</v>
      </c>
      <c r="AU175" s="217" t="s">
        <v>82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140</v>
      </c>
      <c r="BM175" s="217" t="s">
        <v>628</v>
      </c>
    </row>
    <row r="176" spans="1:47" s="2" customFormat="1" ht="12">
      <c r="A176" s="40"/>
      <c r="B176" s="41"/>
      <c r="C176" s="42"/>
      <c r="D176" s="219" t="s">
        <v>142</v>
      </c>
      <c r="E176" s="42"/>
      <c r="F176" s="220" t="s">
        <v>627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142</v>
      </c>
      <c r="AU176" s="19" t="s">
        <v>82</v>
      </c>
    </row>
    <row r="177" spans="1:65" s="2" customFormat="1" ht="16.5" customHeight="1">
      <c r="A177" s="40"/>
      <c r="B177" s="41"/>
      <c r="C177" s="206" t="s">
        <v>325</v>
      </c>
      <c r="D177" s="206" t="s">
        <v>135</v>
      </c>
      <c r="E177" s="207" t="s">
        <v>629</v>
      </c>
      <c r="F177" s="208" t="s">
        <v>630</v>
      </c>
      <c r="G177" s="209" t="s">
        <v>138</v>
      </c>
      <c r="H177" s="210">
        <v>31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45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140</v>
      </c>
      <c r="AT177" s="217" t="s">
        <v>135</v>
      </c>
      <c r="AU177" s="217" t="s">
        <v>82</v>
      </c>
      <c r="AY177" s="19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82</v>
      </c>
      <c r="BK177" s="218">
        <f>ROUND(I177*H177,2)</f>
        <v>0</v>
      </c>
      <c r="BL177" s="19" t="s">
        <v>140</v>
      </c>
      <c r="BM177" s="217" t="s">
        <v>631</v>
      </c>
    </row>
    <row r="178" spans="1:47" s="2" customFormat="1" ht="12">
      <c r="A178" s="40"/>
      <c r="B178" s="41"/>
      <c r="C178" s="42"/>
      <c r="D178" s="219" t="s">
        <v>142</v>
      </c>
      <c r="E178" s="42"/>
      <c r="F178" s="220" t="s">
        <v>630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142</v>
      </c>
      <c r="AU178" s="19" t="s">
        <v>82</v>
      </c>
    </row>
    <row r="179" spans="1:65" s="2" customFormat="1" ht="16.5" customHeight="1">
      <c r="A179" s="40"/>
      <c r="B179" s="41"/>
      <c r="C179" s="206" t="s">
        <v>375</v>
      </c>
      <c r="D179" s="206" t="s">
        <v>135</v>
      </c>
      <c r="E179" s="207" t="s">
        <v>632</v>
      </c>
      <c r="F179" s="208" t="s">
        <v>633</v>
      </c>
      <c r="G179" s="209" t="s">
        <v>161</v>
      </c>
      <c r="H179" s="210">
        <v>139.02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45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140</v>
      </c>
      <c r="AT179" s="217" t="s">
        <v>135</v>
      </c>
      <c r="AU179" s="217" t="s">
        <v>82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140</v>
      </c>
      <c r="BM179" s="217" t="s">
        <v>634</v>
      </c>
    </row>
    <row r="180" spans="1:47" s="2" customFormat="1" ht="12">
      <c r="A180" s="40"/>
      <c r="B180" s="41"/>
      <c r="C180" s="42"/>
      <c r="D180" s="219" t="s">
        <v>142</v>
      </c>
      <c r="E180" s="42"/>
      <c r="F180" s="220" t="s">
        <v>633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142</v>
      </c>
      <c r="AU180" s="19" t="s">
        <v>82</v>
      </c>
    </row>
    <row r="181" spans="1:65" s="2" customFormat="1" ht="16.5" customHeight="1">
      <c r="A181" s="40"/>
      <c r="B181" s="41"/>
      <c r="C181" s="206" t="s">
        <v>379</v>
      </c>
      <c r="D181" s="206" t="s">
        <v>135</v>
      </c>
      <c r="E181" s="207" t="s">
        <v>635</v>
      </c>
      <c r="F181" s="208" t="s">
        <v>636</v>
      </c>
      <c r="G181" s="209" t="s">
        <v>161</v>
      </c>
      <c r="H181" s="210">
        <v>139.02</v>
      </c>
      <c r="I181" s="211"/>
      <c r="J181" s="212">
        <f>ROUND(I181*H181,2)</f>
        <v>0</v>
      </c>
      <c r="K181" s="208" t="s">
        <v>19</v>
      </c>
      <c r="L181" s="46"/>
      <c r="M181" s="213" t="s">
        <v>19</v>
      </c>
      <c r="N181" s="214" t="s">
        <v>45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140</v>
      </c>
      <c r="AT181" s="217" t="s">
        <v>135</v>
      </c>
      <c r="AU181" s="217" t="s">
        <v>82</v>
      </c>
      <c r="AY181" s="19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82</v>
      </c>
      <c r="BK181" s="218">
        <f>ROUND(I181*H181,2)</f>
        <v>0</v>
      </c>
      <c r="BL181" s="19" t="s">
        <v>140</v>
      </c>
      <c r="BM181" s="217" t="s">
        <v>637</v>
      </c>
    </row>
    <row r="182" spans="1:47" s="2" customFormat="1" ht="12">
      <c r="A182" s="40"/>
      <c r="B182" s="41"/>
      <c r="C182" s="42"/>
      <c r="D182" s="219" t="s">
        <v>142</v>
      </c>
      <c r="E182" s="42"/>
      <c r="F182" s="220" t="s">
        <v>636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142</v>
      </c>
      <c r="AU182" s="19" t="s">
        <v>82</v>
      </c>
    </row>
    <row r="183" spans="1:65" s="2" customFormat="1" ht="16.5" customHeight="1">
      <c r="A183" s="40"/>
      <c r="B183" s="41"/>
      <c r="C183" s="206" t="s">
        <v>391</v>
      </c>
      <c r="D183" s="206" t="s">
        <v>135</v>
      </c>
      <c r="E183" s="207" t="s">
        <v>638</v>
      </c>
      <c r="F183" s="208" t="s">
        <v>639</v>
      </c>
      <c r="G183" s="209" t="s">
        <v>161</v>
      </c>
      <c r="H183" s="210">
        <v>677.14</v>
      </c>
      <c r="I183" s="211"/>
      <c r="J183" s="212">
        <f>ROUND(I183*H183,2)</f>
        <v>0</v>
      </c>
      <c r="K183" s="208" t="s">
        <v>19</v>
      </c>
      <c r="L183" s="46"/>
      <c r="M183" s="213" t="s">
        <v>19</v>
      </c>
      <c r="N183" s="214" t="s">
        <v>45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140</v>
      </c>
      <c r="AT183" s="217" t="s">
        <v>135</v>
      </c>
      <c r="AU183" s="217" t="s">
        <v>82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82</v>
      </c>
      <c r="BK183" s="218">
        <f>ROUND(I183*H183,2)</f>
        <v>0</v>
      </c>
      <c r="BL183" s="19" t="s">
        <v>140</v>
      </c>
      <c r="BM183" s="217" t="s">
        <v>640</v>
      </c>
    </row>
    <row r="184" spans="1:47" s="2" customFormat="1" ht="12">
      <c r="A184" s="40"/>
      <c r="B184" s="41"/>
      <c r="C184" s="42"/>
      <c r="D184" s="219" t="s">
        <v>142</v>
      </c>
      <c r="E184" s="42"/>
      <c r="F184" s="220" t="s">
        <v>639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142</v>
      </c>
      <c r="AU184" s="19" t="s">
        <v>82</v>
      </c>
    </row>
    <row r="185" spans="1:65" s="2" customFormat="1" ht="16.5" customHeight="1">
      <c r="A185" s="40"/>
      <c r="B185" s="41"/>
      <c r="C185" s="206" t="s">
        <v>385</v>
      </c>
      <c r="D185" s="206" t="s">
        <v>135</v>
      </c>
      <c r="E185" s="207" t="s">
        <v>641</v>
      </c>
      <c r="F185" s="208" t="s">
        <v>642</v>
      </c>
      <c r="G185" s="209" t="s">
        <v>161</v>
      </c>
      <c r="H185" s="210">
        <v>677.14</v>
      </c>
      <c r="I185" s="211"/>
      <c r="J185" s="212">
        <f>ROUND(I185*H185,2)</f>
        <v>0</v>
      </c>
      <c r="K185" s="208" t="s">
        <v>19</v>
      </c>
      <c r="L185" s="46"/>
      <c r="M185" s="213" t="s">
        <v>19</v>
      </c>
      <c r="N185" s="214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140</v>
      </c>
      <c r="AT185" s="217" t="s">
        <v>135</v>
      </c>
      <c r="AU185" s="217" t="s">
        <v>82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140</v>
      </c>
      <c r="BM185" s="217" t="s">
        <v>643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642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82</v>
      </c>
    </row>
    <row r="187" spans="1:65" s="2" customFormat="1" ht="16.5" customHeight="1">
      <c r="A187" s="40"/>
      <c r="B187" s="41"/>
      <c r="C187" s="206" t="s">
        <v>343</v>
      </c>
      <c r="D187" s="206" t="s">
        <v>135</v>
      </c>
      <c r="E187" s="207" t="s">
        <v>644</v>
      </c>
      <c r="F187" s="208" t="s">
        <v>645</v>
      </c>
      <c r="G187" s="209" t="s">
        <v>138</v>
      </c>
      <c r="H187" s="210">
        <v>31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45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140</v>
      </c>
      <c r="AT187" s="217" t="s">
        <v>135</v>
      </c>
      <c r="AU187" s="217" t="s">
        <v>82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82</v>
      </c>
      <c r="BK187" s="218">
        <f>ROUND(I187*H187,2)</f>
        <v>0</v>
      </c>
      <c r="BL187" s="19" t="s">
        <v>140</v>
      </c>
      <c r="BM187" s="217" t="s">
        <v>646</v>
      </c>
    </row>
    <row r="188" spans="1:47" s="2" customFormat="1" ht="12">
      <c r="A188" s="40"/>
      <c r="B188" s="41"/>
      <c r="C188" s="42"/>
      <c r="D188" s="219" t="s">
        <v>142</v>
      </c>
      <c r="E188" s="42"/>
      <c r="F188" s="220" t="s">
        <v>645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142</v>
      </c>
      <c r="AU188" s="19" t="s">
        <v>82</v>
      </c>
    </row>
    <row r="189" spans="1:65" s="2" customFormat="1" ht="16.5" customHeight="1">
      <c r="A189" s="40"/>
      <c r="B189" s="41"/>
      <c r="C189" s="206" t="s">
        <v>367</v>
      </c>
      <c r="D189" s="206" t="s">
        <v>135</v>
      </c>
      <c r="E189" s="207" t="s">
        <v>647</v>
      </c>
      <c r="F189" s="208" t="s">
        <v>648</v>
      </c>
      <c r="G189" s="209" t="s">
        <v>138</v>
      </c>
      <c r="H189" s="210">
        <v>5</v>
      </c>
      <c r="I189" s="211"/>
      <c r="J189" s="212">
        <f>ROUND(I189*H189,2)</f>
        <v>0</v>
      </c>
      <c r="K189" s="208" t="s">
        <v>19</v>
      </c>
      <c r="L189" s="46"/>
      <c r="M189" s="213" t="s">
        <v>19</v>
      </c>
      <c r="N189" s="214" t="s">
        <v>45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140</v>
      </c>
      <c r="AT189" s="217" t="s">
        <v>135</v>
      </c>
      <c r="AU189" s="217" t="s">
        <v>82</v>
      </c>
      <c r="AY189" s="19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82</v>
      </c>
      <c r="BK189" s="218">
        <f>ROUND(I189*H189,2)</f>
        <v>0</v>
      </c>
      <c r="BL189" s="19" t="s">
        <v>140</v>
      </c>
      <c r="BM189" s="217" t="s">
        <v>649</v>
      </c>
    </row>
    <row r="190" spans="1:47" s="2" customFormat="1" ht="12">
      <c r="A190" s="40"/>
      <c r="B190" s="41"/>
      <c r="C190" s="42"/>
      <c r="D190" s="219" t="s">
        <v>142</v>
      </c>
      <c r="E190" s="42"/>
      <c r="F190" s="220" t="s">
        <v>648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142</v>
      </c>
      <c r="AU190" s="19" t="s">
        <v>82</v>
      </c>
    </row>
    <row r="191" spans="1:65" s="2" customFormat="1" ht="16.5" customHeight="1">
      <c r="A191" s="40"/>
      <c r="B191" s="41"/>
      <c r="C191" s="206" t="s">
        <v>397</v>
      </c>
      <c r="D191" s="206" t="s">
        <v>135</v>
      </c>
      <c r="E191" s="207" t="s">
        <v>650</v>
      </c>
      <c r="F191" s="208" t="s">
        <v>651</v>
      </c>
      <c r="G191" s="209" t="s">
        <v>161</v>
      </c>
      <c r="H191" s="210">
        <v>816.16</v>
      </c>
      <c r="I191" s="211"/>
      <c r="J191" s="212">
        <f>ROUND(I191*H191,2)</f>
        <v>0</v>
      </c>
      <c r="K191" s="208" t="s">
        <v>19</v>
      </c>
      <c r="L191" s="46"/>
      <c r="M191" s="213" t="s">
        <v>19</v>
      </c>
      <c r="N191" s="214" t="s">
        <v>45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140</v>
      </c>
      <c r="AT191" s="217" t="s">
        <v>135</v>
      </c>
      <c r="AU191" s="217" t="s">
        <v>82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82</v>
      </c>
      <c r="BK191" s="218">
        <f>ROUND(I191*H191,2)</f>
        <v>0</v>
      </c>
      <c r="BL191" s="19" t="s">
        <v>140</v>
      </c>
      <c r="BM191" s="217" t="s">
        <v>652</v>
      </c>
    </row>
    <row r="192" spans="1:47" s="2" customFormat="1" ht="12">
      <c r="A192" s="40"/>
      <c r="B192" s="41"/>
      <c r="C192" s="42"/>
      <c r="D192" s="219" t="s">
        <v>142</v>
      </c>
      <c r="E192" s="42"/>
      <c r="F192" s="220" t="s">
        <v>651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142</v>
      </c>
      <c r="AU192" s="19" t="s">
        <v>82</v>
      </c>
    </row>
    <row r="193" spans="1:65" s="2" customFormat="1" ht="16.5" customHeight="1">
      <c r="A193" s="40"/>
      <c r="B193" s="41"/>
      <c r="C193" s="206" t="s">
        <v>401</v>
      </c>
      <c r="D193" s="206" t="s">
        <v>135</v>
      </c>
      <c r="E193" s="207" t="s">
        <v>653</v>
      </c>
      <c r="F193" s="208" t="s">
        <v>654</v>
      </c>
      <c r="G193" s="209" t="s">
        <v>161</v>
      </c>
      <c r="H193" s="210">
        <v>865.13</v>
      </c>
      <c r="I193" s="211"/>
      <c r="J193" s="212">
        <f>ROUND(I193*H193,2)</f>
        <v>0</v>
      </c>
      <c r="K193" s="208" t="s">
        <v>19</v>
      </c>
      <c r="L193" s="46"/>
      <c r="M193" s="213" t="s">
        <v>19</v>
      </c>
      <c r="N193" s="214" t="s">
        <v>45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140</v>
      </c>
      <c r="AT193" s="217" t="s">
        <v>135</v>
      </c>
      <c r="AU193" s="217" t="s">
        <v>82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140</v>
      </c>
      <c r="BM193" s="217" t="s">
        <v>655</v>
      </c>
    </row>
    <row r="194" spans="1:47" s="2" customFormat="1" ht="12">
      <c r="A194" s="40"/>
      <c r="B194" s="41"/>
      <c r="C194" s="42"/>
      <c r="D194" s="219" t="s">
        <v>142</v>
      </c>
      <c r="E194" s="42"/>
      <c r="F194" s="220" t="s">
        <v>654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142</v>
      </c>
      <c r="AU194" s="19" t="s">
        <v>82</v>
      </c>
    </row>
    <row r="195" spans="1:63" s="12" customFormat="1" ht="25.9" customHeight="1">
      <c r="A195" s="12"/>
      <c r="B195" s="190"/>
      <c r="C195" s="191"/>
      <c r="D195" s="192" t="s">
        <v>73</v>
      </c>
      <c r="E195" s="193" t="s">
        <v>656</v>
      </c>
      <c r="F195" s="193" t="s">
        <v>657</v>
      </c>
      <c r="G195" s="191"/>
      <c r="H195" s="191"/>
      <c r="I195" s="194"/>
      <c r="J195" s="195">
        <f>BK195</f>
        <v>0</v>
      </c>
      <c r="K195" s="191"/>
      <c r="L195" s="196"/>
      <c r="M195" s="197"/>
      <c r="N195" s="198"/>
      <c r="O195" s="198"/>
      <c r="P195" s="199">
        <f>SUM(P196:P197)</f>
        <v>0</v>
      </c>
      <c r="Q195" s="198"/>
      <c r="R195" s="199">
        <f>SUM(R196:R197)</f>
        <v>0</v>
      </c>
      <c r="S195" s="198"/>
      <c r="T195" s="200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82</v>
      </c>
      <c r="AT195" s="202" t="s">
        <v>73</v>
      </c>
      <c r="AU195" s="202" t="s">
        <v>74</v>
      </c>
      <c r="AY195" s="201" t="s">
        <v>133</v>
      </c>
      <c r="BK195" s="203">
        <f>SUM(BK196:BK197)</f>
        <v>0</v>
      </c>
    </row>
    <row r="196" spans="1:65" s="2" customFormat="1" ht="21.75" customHeight="1">
      <c r="A196" s="40"/>
      <c r="B196" s="41"/>
      <c r="C196" s="206" t="s">
        <v>406</v>
      </c>
      <c r="D196" s="206" t="s">
        <v>135</v>
      </c>
      <c r="E196" s="207" t="s">
        <v>658</v>
      </c>
      <c r="F196" s="208" t="s">
        <v>659</v>
      </c>
      <c r="G196" s="209" t="s">
        <v>241</v>
      </c>
      <c r="H196" s="210">
        <v>571.716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140</v>
      </c>
      <c r="AT196" s="217" t="s">
        <v>135</v>
      </c>
      <c r="AU196" s="217" t="s">
        <v>82</v>
      </c>
      <c r="AY196" s="19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140</v>
      </c>
      <c r="BM196" s="217" t="s">
        <v>660</v>
      </c>
    </row>
    <row r="197" spans="1:47" s="2" customFormat="1" ht="12">
      <c r="A197" s="40"/>
      <c r="B197" s="41"/>
      <c r="C197" s="42"/>
      <c r="D197" s="219" t="s">
        <v>142</v>
      </c>
      <c r="E197" s="42"/>
      <c r="F197" s="220" t="s">
        <v>659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142</v>
      </c>
      <c r="AU197" s="19" t="s">
        <v>82</v>
      </c>
    </row>
    <row r="198" spans="1:63" s="12" customFormat="1" ht="25.9" customHeight="1">
      <c r="A198" s="12"/>
      <c r="B198" s="190"/>
      <c r="C198" s="191"/>
      <c r="D198" s="192" t="s">
        <v>73</v>
      </c>
      <c r="E198" s="193" t="s">
        <v>661</v>
      </c>
      <c r="F198" s="193" t="s">
        <v>662</v>
      </c>
      <c r="G198" s="191"/>
      <c r="H198" s="191"/>
      <c r="I198" s="194"/>
      <c r="J198" s="195">
        <f>BK198</f>
        <v>0</v>
      </c>
      <c r="K198" s="191"/>
      <c r="L198" s="196"/>
      <c r="M198" s="197"/>
      <c r="N198" s="198"/>
      <c r="O198" s="198"/>
      <c r="P198" s="199">
        <f>SUM(P199:P200)</f>
        <v>0</v>
      </c>
      <c r="Q198" s="198"/>
      <c r="R198" s="199">
        <f>SUM(R199:R200)</f>
        <v>0</v>
      </c>
      <c r="S198" s="198"/>
      <c r="T198" s="200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82</v>
      </c>
      <c r="AT198" s="202" t="s">
        <v>73</v>
      </c>
      <c r="AU198" s="202" t="s">
        <v>74</v>
      </c>
      <c r="AY198" s="201" t="s">
        <v>133</v>
      </c>
      <c r="BK198" s="203">
        <f>SUM(BK199:BK200)</f>
        <v>0</v>
      </c>
    </row>
    <row r="199" spans="1:65" s="2" customFormat="1" ht="16.5" customHeight="1">
      <c r="A199" s="40"/>
      <c r="B199" s="41"/>
      <c r="C199" s="206" t="s">
        <v>411</v>
      </c>
      <c r="D199" s="206" t="s">
        <v>135</v>
      </c>
      <c r="E199" s="207" t="s">
        <v>663</v>
      </c>
      <c r="F199" s="208" t="s">
        <v>664</v>
      </c>
      <c r="G199" s="209" t="s">
        <v>241</v>
      </c>
      <c r="H199" s="210">
        <v>571.09</v>
      </c>
      <c r="I199" s="211"/>
      <c r="J199" s="212">
        <f>ROUND(I199*H199,2)</f>
        <v>0</v>
      </c>
      <c r="K199" s="208" t="s">
        <v>19</v>
      </c>
      <c r="L199" s="46"/>
      <c r="M199" s="213" t="s">
        <v>19</v>
      </c>
      <c r="N199" s="214" t="s">
        <v>45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140</v>
      </c>
      <c r="AT199" s="217" t="s">
        <v>135</v>
      </c>
      <c r="AU199" s="217" t="s">
        <v>82</v>
      </c>
      <c r="AY199" s="19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82</v>
      </c>
      <c r="BK199" s="218">
        <f>ROUND(I199*H199,2)</f>
        <v>0</v>
      </c>
      <c r="BL199" s="19" t="s">
        <v>140</v>
      </c>
      <c r="BM199" s="217" t="s">
        <v>665</v>
      </c>
    </row>
    <row r="200" spans="1:47" s="2" customFormat="1" ht="12">
      <c r="A200" s="40"/>
      <c r="B200" s="41"/>
      <c r="C200" s="42"/>
      <c r="D200" s="219" t="s">
        <v>142</v>
      </c>
      <c r="E200" s="42"/>
      <c r="F200" s="220" t="s">
        <v>664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142</v>
      </c>
      <c r="AU200" s="19" t="s">
        <v>82</v>
      </c>
    </row>
    <row r="201" spans="1:63" s="12" customFormat="1" ht="25.9" customHeight="1">
      <c r="A201" s="12"/>
      <c r="B201" s="190"/>
      <c r="C201" s="191"/>
      <c r="D201" s="192" t="s">
        <v>73</v>
      </c>
      <c r="E201" s="193" t="s">
        <v>666</v>
      </c>
      <c r="F201" s="193" t="s">
        <v>667</v>
      </c>
      <c r="G201" s="191"/>
      <c r="H201" s="191"/>
      <c r="I201" s="194"/>
      <c r="J201" s="195">
        <f>BK201</f>
        <v>0</v>
      </c>
      <c r="K201" s="191"/>
      <c r="L201" s="196"/>
      <c r="M201" s="197"/>
      <c r="N201" s="198"/>
      <c r="O201" s="198"/>
      <c r="P201" s="199">
        <f>SUM(P202:P205)</f>
        <v>0</v>
      </c>
      <c r="Q201" s="198"/>
      <c r="R201" s="199">
        <f>SUM(R202:R205)</f>
        <v>0</v>
      </c>
      <c r="S201" s="198"/>
      <c r="T201" s="20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1" t="s">
        <v>82</v>
      </c>
      <c r="AT201" s="202" t="s">
        <v>73</v>
      </c>
      <c r="AU201" s="202" t="s">
        <v>74</v>
      </c>
      <c r="AY201" s="201" t="s">
        <v>133</v>
      </c>
      <c r="BK201" s="203">
        <f>SUM(BK202:BK205)</f>
        <v>0</v>
      </c>
    </row>
    <row r="202" spans="1:65" s="2" customFormat="1" ht="24.15" customHeight="1">
      <c r="A202" s="40"/>
      <c r="B202" s="41"/>
      <c r="C202" s="206" t="s">
        <v>416</v>
      </c>
      <c r="D202" s="206" t="s">
        <v>135</v>
      </c>
      <c r="E202" s="207" t="s">
        <v>668</v>
      </c>
      <c r="F202" s="208" t="s">
        <v>669</v>
      </c>
      <c r="G202" s="209" t="s">
        <v>670</v>
      </c>
      <c r="H202" s="210">
        <v>1</v>
      </c>
      <c r="I202" s="211"/>
      <c r="J202" s="212">
        <f>ROUND(I202*H202,2)</f>
        <v>0</v>
      </c>
      <c r="K202" s="208" t="s">
        <v>19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82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140</v>
      </c>
      <c r="BM202" s="217" t="s">
        <v>671</v>
      </c>
    </row>
    <row r="203" spans="1:47" s="2" customFormat="1" ht="12">
      <c r="A203" s="40"/>
      <c r="B203" s="41"/>
      <c r="C203" s="42"/>
      <c r="D203" s="219" t="s">
        <v>142</v>
      </c>
      <c r="E203" s="42"/>
      <c r="F203" s="220" t="s">
        <v>669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82</v>
      </c>
    </row>
    <row r="204" spans="1:65" s="2" customFormat="1" ht="24.15" customHeight="1">
      <c r="A204" s="40"/>
      <c r="B204" s="41"/>
      <c r="C204" s="206" t="s">
        <v>420</v>
      </c>
      <c r="D204" s="206" t="s">
        <v>135</v>
      </c>
      <c r="E204" s="207" t="s">
        <v>672</v>
      </c>
      <c r="F204" s="208" t="s">
        <v>673</v>
      </c>
      <c r="G204" s="209" t="s">
        <v>670</v>
      </c>
      <c r="H204" s="210">
        <v>1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45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140</v>
      </c>
      <c r="AT204" s="217" t="s">
        <v>135</v>
      </c>
      <c r="AU204" s="217" t="s">
        <v>82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140</v>
      </c>
      <c r="BM204" s="217" t="s">
        <v>674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673</v>
      </c>
      <c r="G205" s="42"/>
      <c r="H205" s="42"/>
      <c r="I205" s="221"/>
      <c r="J205" s="42"/>
      <c r="K205" s="42"/>
      <c r="L205" s="46"/>
      <c r="M205" s="277"/>
      <c r="N205" s="278"/>
      <c r="O205" s="279"/>
      <c r="P205" s="279"/>
      <c r="Q205" s="279"/>
      <c r="R205" s="279"/>
      <c r="S205" s="279"/>
      <c r="T205" s="28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82</v>
      </c>
    </row>
    <row r="206" spans="1:31" s="2" customFormat="1" ht="6.95" customHeight="1">
      <c r="A206" s="40"/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46"/>
      <c r="M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</row>
  </sheetData>
  <sheetProtection password="CC35" sheet="1" objects="1" scenarios="1" formatColumns="0" formatRows="0" autoFilter="0"/>
  <autoFilter ref="C84:K20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675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ROUND((SUM(BE87:BE207)),2)</f>
        <v>0</v>
      </c>
      <c r="G33" s="40"/>
      <c r="H33" s="40"/>
      <c r="I33" s="150">
        <v>0.21</v>
      </c>
      <c r="J33" s="149">
        <f>ROUND(((SUM(BE87:BE207))*I33),2)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ROUND((SUM(BF87:BF207)),2)</f>
        <v>0</v>
      </c>
      <c r="G34" s="40"/>
      <c r="H34" s="40"/>
      <c r="I34" s="150">
        <v>0.15</v>
      </c>
      <c r="J34" s="149">
        <f>ROUND(((SUM(BF87:BF207))*I34),2)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ROUND((SUM(BG87:BG207)),2)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ROUND((SUM(BH87:BH207)),2)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ROUND((SUM(BI87:BI207)),2)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302 - Splašková kanalizace a přípojky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497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676</v>
      </c>
      <c r="E61" s="170"/>
      <c r="F61" s="170"/>
      <c r="G61" s="170"/>
      <c r="H61" s="170"/>
      <c r="I61" s="170"/>
      <c r="J61" s="171">
        <f>J125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498</v>
      </c>
      <c r="E62" s="170"/>
      <c r="F62" s="170"/>
      <c r="G62" s="170"/>
      <c r="H62" s="170"/>
      <c r="I62" s="170"/>
      <c r="J62" s="171">
        <f>J130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499</v>
      </c>
      <c r="E63" s="170"/>
      <c r="F63" s="170"/>
      <c r="G63" s="170"/>
      <c r="H63" s="170"/>
      <c r="I63" s="170"/>
      <c r="J63" s="171">
        <f>J133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677</v>
      </c>
      <c r="E64" s="170"/>
      <c r="F64" s="170"/>
      <c r="G64" s="170"/>
      <c r="H64" s="170"/>
      <c r="I64" s="170"/>
      <c r="J64" s="171">
        <f>J194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500</v>
      </c>
      <c r="E65" s="170"/>
      <c r="F65" s="170"/>
      <c r="G65" s="170"/>
      <c r="H65" s="170"/>
      <c r="I65" s="170"/>
      <c r="J65" s="171">
        <f>J197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501</v>
      </c>
      <c r="E66" s="170"/>
      <c r="F66" s="170"/>
      <c r="G66" s="170"/>
      <c r="H66" s="170"/>
      <c r="I66" s="170"/>
      <c r="J66" s="171">
        <f>J200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502</v>
      </c>
      <c r="E67" s="170"/>
      <c r="F67" s="170"/>
      <c r="G67" s="170"/>
      <c r="H67" s="170"/>
      <c r="I67" s="170"/>
      <c r="J67" s="171">
        <f>J203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Stavební úpravy MK Libušina a Tyršova v Třeboni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302 - Splašková kanalizace a přípojky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Třeboň</v>
      </c>
      <c r="G81" s="42"/>
      <c r="H81" s="42"/>
      <c r="I81" s="34" t="s">
        <v>23</v>
      </c>
      <c r="J81" s="74" t="str">
        <f>IF(J12="","",J12)</f>
        <v>7. 12. 2020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 Město Třeboň, Palackého nám. 46/II, 379 01 Třeboň</v>
      </c>
      <c r="G83" s="42"/>
      <c r="H83" s="42"/>
      <c r="I83" s="34" t="s">
        <v>31</v>
      </c>
      <c r="J83" s="38" t="str">
        <f>E21</f>
        <v>INVENTE,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119</v>
      </c>
      <c r="D86" s="182" t="s">
        <v>59</v>
      </c>
      <c r="E86" s="182" t="s">
        <v>55</v>
      </c>
      <c r="F86" s="182" t="s">
        <v>56</v>
      </c>
      <c r="G86" s="182" t="s">
        <v>120</v>
      </c>
      <c r="H86" s="182" t="s">
        <v>121</v>
      </c>
      <c r="I86" s="182" t="s">
        <v>122</v>
      </c>
      <c r="J86" s="182" t="s">
        <v>109</v>
      </c>
      <c r="K86" s="183" t="s">
        <v>123</v>
      </c>
      <c r="L86" s="184"/>
      <c r="M86" s="94" t="s">
        <v>19</v>
      </c>
      <c r="N86" s="95" t="s">
        <v>44</v>
      </c>
      <c r="O86" s="95" t="s">
        <v>124</v>
      </c>
      <c r="P86" s="95" t="s">
        <v>125</v>
      </c>
      <c r="Q86" s="95" t="s">
        <v>126</v>
      </c>
      <c r="R86" s="95" t="s">
        <v>127</v>
      </c>
      <c r="S86" s="95" t="s">
        <v>128</v>
      </c>
      <c r="T86" s="96" t="s">
        <v>129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130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P88+P125+P130+P133+P194+P197+P200+P203</f>
        <v>0</v>
      </c>
      <c r="Q87" s="98"/>
      <c r="R87" s="187">
        <f>R88+R125+R130+R133+R194+R197+R200+R203</f>
        <v>0</v>
      </c>
      <c r="S87" s="98"/>
      <c r="T87" s="188">
        <f>T88+T125+T130+T133+T194+T197+T200+T203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110</v>
      </c>
      <c r="BK87" s="189">
        <f>BK88+BK125+BK130+BK133+BK194+BK197+BK200+BK203</f>
        <v>0</v>
      </c>
    </row>
    <row r="88" spans="1:63" s="12" customFormat="1" ht="25.9" customHeight="1">
      <c r="A88" s="12"/>
      <c r="B88" s="190"/>
      <c r="C88" s="191"/>
      <c r="D88" s="192" t="s">
        <v>73</v>
      </c>
      <c r="E88" s="193" t="s">
        <v>82</v>
      </c>
      <c r="F88" s="193" t="s">
        <v>134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SUM(P89:P124)</f>
        <v>0</v>
      </c>
      <c r="Q88" s="198"/>
      <c r="R88" s="199">
        <f>SUM(R89:R124)</f>
        <v>0</v>
      </c>
      <c r="S88" s="198"/>
      <c r="T88" s="200">
        <f>SUM(T89:T124)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74</v>
      </c>
      <c r="AY88" s="201" t="s">
        <v>133</v>
      </c>
      <c r="BK88" s="203">
        <f>SUM(BK89:BK124)</f>
        <v>0</v>
      </c>
    </row>
    <row r="89" spans="1:65" s="2" customFormat="1" ht="16.5" customHeight="1">
      <c r="A89" s="40"/>
      <c r="B89" s="41"/>
      <c r="C89" s="206" t="s">
        <v>82</v>
      </c>
      <c r="D89" s="206" t="s">
        <v>135</v>
      </c>
      <c r="E89" s="207" t="s">
        <v>678</v>
      </c>
      <c r="F89" s="208" t="s">
        <v>679</v>
      </c>
      <c r="G89" s="209" t="s">
        <v>505</v>
      </c>
      <c r="H89" s="210">
        <v>120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82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680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679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82</v>
      </c>
    </row>
    <row r="91" spans="1:65" s="2" customFormat="1" ht="16.5" customHeight="1">
      <c r="A91" s="40"/>
      <c r="B91" s="41"/>
      <c r="C91" s="206" t="s">
        <v>163</v>
      </c>
      <c r="D91" s="206" t="s">
        <v>135</v>
      </c>
      <c r="E91" s="207" t="s">
        <v>507</v>
      </c>
      <c r="F91" s="208" t="s">
        <v>508</v>
      </c>
      <c r="G91" s="209" t="s">
        <v>177</v>
      </c>
      <c r="H91" s="210">
        <v>290.046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82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140</v>
      </c>
      <c r="BM91" s="217" t="s">
        <v>681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508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82</v>
      </c>
    </row>
    <row r="93" spans="1:51" s="13" customFormat="1" ht="12">
      <c r="A93" s="13"/>
      <c r="B93" s="224"/>
      <c r="C93" s="225"/>
      <c r="D93" s="219" t="s">
        <v>154</v>
      </c>
      <c r="E93" s="226" t="s">
        <v>19</v>
      </c>
      <c r="F93" s="227" t="s">
        <v>682</v>
      </c>
      <c r="G93" s="225"/>
      <c r="H93" s="228">
        <v>290.046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154</v>
      </c>
      <c r="AU93" s="234" t="s">
        <v>82</v>
      </c>
      <c r="AV93" s="13" t="s">
        <v>84</v>
      </c>
      <c r="AW93" s="13" t="s">
        <v>35</v>
      </c>
      <c r="AX93" s="13" t="s">
        <v>74</v>
      </c>
      <c r="AY93" s="234" t="s">
        <v>133</v>
      </c>
    </row>
    <row r="94" spans="1:51" s="14" customFormat="1" ht="12">
      <c r="A94" s="14"/>
      <c r="B94" s="235"/>
      <c r="C94" s="236"/>
      <c r="D94" s="219" t="s">
        <v>154</v>
      </c>
      <c r="E94" s="237" t="s">
        <v>19</v>
      </c>
      <c r="F94" s="238" t="s">
        <v>157</v>
      </c>
      <c r="G94" s="236"/>
      <c r="H94" s="239">
        <v>290.046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154</v>
      </c>
      <c r="AU94" s="245" t="s">
        <v>82</v>
      </c>
      <c r="AV94" s="14" t="s">
        <v>140</v>
      </c>
      <c r="AW94" s="14" t="s">
        <v>35</v>
      </c>
      <c r="AX94" s="14" t="s">
        <v>82</v>
      </c>
      <c r="AY94" s="245" t="s">
        <v>133</v>
      </c>
    </row>
    <row r="95" spans="1:65" s="2" customFormat="1" ht="16.5" customHeight="1">
      <c r="A95" s="40"/>
      <c r="B95" s="41"/>
      <c r="C95" s="206" t="s">
        <v>84</v>
      </c>
      <c r="D95" s="206" t="s">
        <v>135</v>
      </c>
      <c r="E95" s="207" t="s">
        <v>511</v>
      </c>
      <c r="F95" s="208" t="s">
        <v>512</v>
      </c>
      <c r="G95" s="209" t="s">
        <v>177</v>
      </c>
      <c r="H95" s="210">
        <v>1933.64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82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683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512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82</v>
      </c>
    </row>
    <row r="97" spans="1:65" s="2" customFormat="1" ht="16.5" customHeight="1">
      <c r="A97" s="40"/>
      <c r="B97" s="41"/>
      <c r="C97" s="206" t="s">
        <v>146</v>
      </c>
      <c r="D97" s="206" t="s">
        <v>135</v>
      </c>
      <c r="E97" s="207" t="s">
        <v>514</v>
      </c>
      <c r="F97" s="208" t="s">
        <v>515</v>
      </c>
      <c r="G97" s="209" t="s">
        <v>177</v>
      </c>
      <c r="H97" s="210">
        <v>1933.64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140</v>
      </c>
      <c r="AT97" s="217" t="s">
        <v>135</v>
      </c>
      <c r="AU97" s="217" t="s">
        <v>82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140</v>
      </c>
      <c r="BM97" s="217" t="s">
        <v>684</v>
      </c>
    </row>
    <row r="98" spans="1:47" s="2" customFormat="1" ht="12">
      <c r="A98" s="40"/>
      <c r="B98" s="41"/>
      <c r="C98" s="42"/>
      <c r="D98" s="219" t="s">
        <v>142</v>
      </c>
      <c r="E98" s="42"/>
      <c r="F98" s="220" t="s">
        <v>515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82</v>
      </c>
    </row>
    <row r="99" spans="1:65" s="2" customFormat="1" ht="16.5" customHeight="1">
      <c r="A99" s="40"/>
      <c r="B99" s="41"/>
      <c r="C99" s="206" t="s">
        <v>169</v>
      </c>
      <c r="D99" s="206" t="s">
        <v>135</v>
      </c>
      <c r="E99" s="207" t="s">
        <v>517</v>
      </c>
      <c r="F99" s="208" t="s">
        <v>518</v>
      </c>
      <c r="G99" s="209" t="s">
        <v>149</v>
      </c>
      <c r="H99" s="210">
        <v>1306.73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140</v>
      </c>
      <c r="AT99" s="217" t="s">
        <v>135</v>
      </c>
      <c r="AU99" s="217" t="s">
        <v>82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140</v>
      </c>
      <c r="BM99" s="217" t="s">
        <v>685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518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82</v>
      </c>
    </row>
    <row r="101" spans="1:65" s="2" customFormat="1" ht="16.5" customHeight="1">
      <c r="A101" s="40"/>
      <c r="B101" s="41"/>
      <c r="C101" s="206" t="s">
        <v>182</v>
      </c>
      <c r="D101" s="206" t="s">
        <v>135</v>
      </c>
      <c r="E101" s="207" t="s">
        <v>520</v>
      </c>
      <c r="F101" s="208" t="s">
        <v>521</v>
      </c>
      <c r="G101" s="209" t="s">
        <v>149</v>
      </c>
      <c r="H101" s="210">
        <v>1660.43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82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140</v>
      </c>
      <c r="BM101" s="217" t="s">
        <v>686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521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82</v>
      </c>
    </row>
    <row r="103" spans="1:65" s="2" customFormat="1" ht="16.5" customHeight="1">
      <c r="A103" s="40"/>
      <c r="B103" s="41"/>
      <c r="C103" s="206" t="s">
        <v>174</v>
      </c>
      <c r="D103" s="206" t="s">
        <v>135</v>
      </c>
      <c r="E103" s="207" t="s">
        <v>523</v>
      </c>
      <c r="F103" s="208" t="s">
        <v>524</v>
      </c>
      <c r="G103" s="209" t="s">
        <v>149</v>
      </c>
      <c r="H103" s="210">
        <v>1306.73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82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140</v>
      </c>
      <c r="BM103" s="217" t="s">
        <v>687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524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82</v>
      </c>
    </row>
    <row r="105" spans="1:65" s="2" customFormat="1" ht="16.5" customHeight="1">
      <c r="A105" s="40"/>
      <c r="B105" s="41"/>
      <c r="C105" s="206" t="s">
        <v>188</v>
      </c>
      <c r="D105" s="206" t="s">
        <v>135</v>
      </c>
      <c r="E105" s="207" t="s">
        <v>526</v>
      </c>
      <c r="F105" s="208" t="s">
        <v>527</v>
      </c>
      <c r="G105" s="209" t="s">
        <v>149</v>
      </c>
      <c r="H105" s="210">
        <v>1660.43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82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688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527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82</v>
      </c>
    </row>
    <row r="107" spans="1:65" s="2" customFormat="1" ht="16.5" customHeight="1">
      <c r="A107" s="40"/>
      <c r="B107" s="41"/>
      <c r="C107" s="206" t="s">
        <v>140</v>
      </c>
      <c r="D107" s="206" t="s">
        <v>135</v>
      </c>
      <c r="E107" s="207" t="s">
        <v>529</v>
      </c>
      <c r="F107" s="208" t="s">
        <v>530</v>
      </c>
      <c r="G107" s="209" t="s">
        <v>177</v>
      </c>
      <c r="H107" s="210">
        <v>1465.91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140</v>
      </c>
      <c r="AT107" s="217" t="s">
        <v>135</v>
      </c>
      <c r="AU107" s="217" t="s">
        <v>82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140</v>
      </c>
      <c r="BM107" s="217" t="s">
        <v>689</v>
      </c>
    </row>
    <row r="108" spans="1:47" s="2" customFormat="1" ht="12">
      <c r="A108" s="40"/>
      <c r="B108" s="41"/>
      <c r="C108" s="42"/>
      <c r="D108" s="219" t="s">
        <v>142</v>
      </c>
      <c r="E108" s="42"/>
      <c r="F108" s="220" t="s">
        <v>530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142</v>
      </c>
      <c r="AU108" s="19" t="s">
        <v>82</v>
      </c>
    </row>
    <row r="109" spans="1:65" s="2" customFormat="1" ht="16.5" customHeight="1">
      <c r="A109" s="40"/>
      <c r="B109" s="41"/>
      <c r="C109" s="206" t="s">
        <v>158</v>
      </c>
      <c r="D109" s="206" t="s">
        <v>135</v>
      </c>
      <c r="E109" s="207" t="s">
        <v>690</v>
      </c>
      <c r="F109" s="208" t="s">
        <v>691</v>
      </c>
      <c r="G109" s="209" t="s">
        <v>177</v>
      </c>
      <c r="H109" s="210">
        <v>467.73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82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140</v>
      </c>
      <c r="BM109" s="217" t="s">
        <v>692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691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82</v>
      </c>
    </row>
    <row r="111" spans="1:65" s="2" customFormat="1" ht="16.5" customHeight="1">
      <c r="A111" s="40"/>
      <c r="B111" s="41"/>
      <c r="C111" s="206" t="s">
        <v>216</v>
      </c>
      <c r="D111" s="206" t="s">
        <v>135</v>
      </c>
      <c r="E111" s="207" t="s">
        <v>693</v>
      </c>
      <c r="F111" s="208" t="s">
        <v>694</v>
      </c>
      <c r="G111" s="209" t="s">
        <v>177</v>
      </c>
      <c r="H111" s="210">
        <v>661.2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140</v>
      </c>
      <c r="AT111" s="217" t="s">
        <v>135</v>
      </c>
      <c r="AU111" s="217" t="s">
        <v>82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140</v>
      </c>
      <c r="BM111" s="217" t="s">
        <v>695</v>
      </c>
    </row>
    <row r="112" spans="1:47" s="2" customFormat="1" ht="12">
      <c r="A112" s="40"/>
      <c r="B112" s="41"/>
      <c r="C112" s="42"/>
      <c r="D112" s="219" t="s">
        <v>142</v>
      </c>
      <c r="E112" s="42"/>
      <c r="F112" s="220" t="s">
        <v>694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142</v>
      </c>
      <c r="AU112" s="19" t="s">
        <v>82</v>
      </c>
    </row>
    <row r="113" spans="1:65" s="2" customFormat="1" ht="16.5" customHeight="1">
      <c r="A113" s="40"/>
      <c r="B113" s="41"/>
      <c r="C113" s="206" t="s">
        <v>204</v>
      </c>
      <c r="D113" s="206" t="s">
        <v>135</v>
      </c>
      <c r="E113" s="207" t="s">
        <v>535</v>
      </c>
      <c r="F113" s="208" t="s">
        <v>536</v>
      </c>
      <c r="G113" s="209" t="s">
        <v>177</v>
      </c>
      <c r="H113" s="210">
        <v>661.2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140</v>
      </c>
      <c r="BM113" s="217" t="s">
        <v>696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536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82</v>
      </c>
    </row>
    <row r="115" spans="1:51" s="13" customFormat="1" ht="12">
      <c r="A115" s="13"/>
      <c r="B115" s="224"/>
      <c r="C115" s="225"/>
      <c r="D115" s="219" t="s">
        <v>154</v>
      </c>
      <c r="E115" s="226" t="s">
        <v>19</v>
      </c>
      <c r="F115" s="227" t="s">
        <v>697</v>
      </c>
      <c r="G115" s="225"/>
      <c r="H115" s="228">
        <v>661.2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154</v>
      </c>
      <c r="AU115" s="234" t="s">
        <v>82</v>
      </c>
      <c r="AV115" s="13" t="s">
        <v>84</v>
      </c>
      <c r="AW115" s="13" t="s">
        <v>35</v>
      </c>
      <c r="AX115" s="13" t="s">
        <v>74</v>
      </c>
      <c r="AY115" s="234" t="s">
        <v>133</v>
      </c>
    </row>
    <row r="116" spans="1:51" s="14" customFormat="1" ht="12">
      <c r="A116" s="14"/>
      <c r="B116" s="235"/>
      <c r="C116" s="236"/>
      <c r="D116" s="219" t="s">
        <v>154</v>
      </c>
      <c r="E116" s="237" t="s">
        <v>19</v>
      </c>
      <c r="F116" s="238" t="s">
        <v>157</v>
      </c>
      <c r="G116" s="236"/>
      <c r="H116" s="239">
        <v>661.2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154</v>
      </c>
      <c r="AU116" s="245" t="s">
        <v>82</v>
      </c>
      <c r="AV116" s="14" t="s">
        <v>140</v>
      </c>
      <c r="AW116" s="14" t="s">
        <v>35</v>
      </c>
      <c r="AX116" s="14" t="s">
        <v>82</v>
      </c>
      <c r="AY116" s="245" t="s">
        <v>133</v>
      </c>
    </row>
    <row r="117" spans="1:65" s="2" customFormat="1" ht="16.5" customHeight="1">
      <c r="A117" s="40"/>
      <c r="B117" s="41"/>
      <c r="C117" s="206" t="s">
        <v>8</v>
      </c>
      <c r="D117" s="206" t="s">
        <v>135</v>
      </c>
      <c r="E117" s="207" t="s">
        <v>539</v>
      </c>
      <c r="F117" s="208" t="s">
        <v>540</v>
      </c>
      <c r="G117" s="209" t="s">
        <v>177</v>
      </c>
      <c r="H117" s="210">
        <v>661.2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82</v>
      </c>
      <c r="AY117" s="19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140</v>
      </c>
      <c r="BM117" s="217" t="s">
        <v>698</v>
      </c>
    </row>
    <row r="118" spans="1:47" s="2" customFormat="1" ht="12">
      <c r="A118" s="40"/>
      <c r="B118" s="41"/>
      <c r="C118" s="42"/>
      <c r="D118" s="219" t="s">
        <v>142</v>
      </c>
      <c r="E118" s="42"/>
      <c r="F118" s="220" t="s">
        <v>540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142</v>
      </c>
      <c r="AU118" s="19" t="s">
        <v>82</v>
      </c>
    </row>
    <row r="119" spans="1:65" s="2" customFormat="1" ht="16.5" customHeight="1">
      <c r="A119" s="40"/>
      <c r="B119" s="41"/>
      <c r="C119" s="206" t="s">
        <v>199</v>
      </c>
      <c r="D119" s="206" t="s">
        <v>135</v>
      </c>
      <c r="E119" s="207" t="s">
        <v>542</v>
      </c>
      <c r="F119" s="208" t="s">
        <v>543</v>
      </c>
      <c r="G119" s="209" t="s">
        <v>177</v>
      </c>
      <c r="H119" s="210">
        <v>1272.44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140</v>
      </c>
      <c r="AT119" s="217" t="s">
        <v>135</v>
      </c>
      <c r="AU119" s="217" t="s">
        <v>82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140</v>
      </c>
      <c r="BM119" s="217" t="s">
        <v>699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543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82</v>
      </c>
    </row>
    <row r="121" spans="1:51" s="13" customFormat="1" ht="12">
      <c r="A121" s="13"/>
      <c r="B121" s="224"/>
      <c r="C121" s="225"/>
      <c r="D121" s="219" t="s">
        <v>154</v>
      </c>
      <c r="E121" s="226" t="s">
        <v>19</v>
      </c>
      <c r="F121" s="227" t="s">
        <v>700</v>
      </c>
      <c r="G121" s="225"/>
      <c r="H121" s="228">
        <v>1272.44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154</v>
      </c>
      <c r="AU121" s="234" t="s">
        <v>82</v>
      </c>
      <c r="AV121" s="13" t="s">
        <v>84</v>
      </c>
      <c r="AW121" s="13" t="s">
        <v>35</v>
      </c>
      <c r="AX121" s="13" t="s">
        <v>74</v>
      </c>
      <c r="AY121" s="234" t="s">
        <v>133</v>
      </c>
    </row>
    <row r="122" spans="1:51" s="14" customFormat="1" ht="12">
      <c r="A122" s="14"/>
      <c r="B122" s="235"/>
      <c r="C122" s="236"/>
      <c r="D122" s="219" t="s">
        <v>154</v>
      </c>
      <c r="E122" s="237" t="s">
        <v>19</v>
      </c>
      <c r="F122" s="238" t="s">
        <v>157</v>
      </c>
      <c r="G122" s="236"/>
      <c r="H122" s="239">
        <v>1272.44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154</v>
      </c>
      <c r="AU122" s="245" t="s">
        <v>82</v>
      </c>
      <c r="AV122" s="14" t="s">
        <v>140</v>
      </c>
      <c r="AW122" s="14" t="s">
        <v>35</v>
      </c>
      <c r="AX122" s="14" t="s">
        <v>82</v>
      </c>
      <c r="AY122" s="245" t="s">
        <v>133</v>
      </c>
    </row>
    <row r="123" spans="1:65" s="2" customFormat="1" ht="16.5" customHeight="1">
      <c r="A123" s="40"/>
      <c r="B123" s="41"/>
      <c r="C123" s="206" t="s">
        <v>192</v>
      </c>
      <c r="D123" s="206" t="s">
        <v>135</v>
      </c>
      <c r="E123" s="207" t="s">
        <v>546</v>
      </c>
      <c r="F123" s="208" t="s">
        <v>547</v>
      </c>
      <c r="G123" s="209" t="s">
        <v>177</v>
      </c>
      <c r="H123" s="210">
        <v>445.97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140</v>
      </c>
      <c r="AT123" s="217" t="s">
        <v>135</v>
      </c>
      <c r="AU123" s="217" t="s">
        <v>82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140</v>
      </c>
      <c r="BM123" s="217" t="s">
        <v>701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547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142</v>
      </c>
      <c r="AU124" s="19" t="s">
        <v>82</v>
      </c>
    </row>
    <row r="125" spans="1:63" s="12" customFormat="1" ht="25.9" customHeight="1">
      <c r="A125" s="12"/>
      <c r="B125" s="190"/>
      <c r="C125" s="191"/>
      <c r="D125" s="192" t="s">
        <v>73</v>
      </c>
      <c r="E125" s="193" t="s">
        <v>84</v>
      </c>
      <c r="F125" s="193" t="s">
        <v>702</v>
      </c>
      <c r="G125" s="191"/>
      <c r="H125" s="191"/>
      <c r="I125" s="194"/>
      <c r="J125" s="195">
        <f>BK125</f>
        <v>0</v>
      </c>
      <c r="K125" s="191"/>
      <c r="L125" s="196"/>
      <c r="M125" s="197"/>
      <c r="N125" s="198"/>
      <c r="O125" s="198"/>
      <c r="P125" s="199">
        <f>SUM(P126:P129)</f>
        <v>0</v>
      </c>
      <c r="Q125" s="198"/>
      <c r="R125" s="199">
        <f>SUM(R126:R129)</f>
        <v>0</v>
      </c>
      <c r="S125" s="198"/>
      <c r="T125" s="200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82</v>
      </c>
      <c r="AT125" s="202" t="s">
        <v>73</v>
      </c>
      <c r="AU125" s="202" t="s">
        <v>74</v>
      </c>
      <c r="AY125" s="201" t="s">
        <v>133</v>
      </c>
      <c r="BK125" s="203">
        <f>SUM(BK126:BK129)</f>
        <v>0</v>
      </c>
    </row>
    <row r="126" spans="1:65" s="2" customFormat="1" ht="16.5" customHeight="1">
      <c r="A126" s="40"/>
      <c r="B126" s="41"/>
      <c r="C126" s="206" t="s">
        <v>226</v>
      </c>
      <c r="D126" s="206" t="s">
        <v>135</v>
      </c>
      <c r="E126" s="207" t="s">
        <v>703</v>
      </c>
      <c r="F126" s="208" t="s">
        <v>704</v>
      </c>
      <c r="G126" s="209" t="s">
        <v>161</v>
      </c>
      <c r="H126" s="210">
        <v>83.63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140</v>
      </c>
      <c r="AT126" s="217" t="s">
        <v>135</v>
      </c>
      <c r="AU126" s="217" t="s">
        <v>82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140</v>
      </c>
      <c r="BM126" s="217" t="s">
        <v>705</v>
      </c>
    </row>
    <row r="127" spans="1:47" s="2" customFormat="1" ht="12">
      <c r="A127" s="40"/>
      <c r="B127" s="41"/>
      <c r="C127" s="42"/>
      <c r="D127" s="219" t="s">
        <v>142</v>
      </c>
      <c r="E127" s="42"/>
      <c r="F127" s="220" t="s">
        <v>704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82</v>
      </c>
    </row>
    <row r="128" spans="1:65" s="2" customFormat="1" ht="16.5" customHeight="1">
      <c r="A128" s="40"/>
      <c r="B128" s="41"/>
      <c r="C128" s="206" t="s">
        <v>238</v>
      </c>
      <c r="D128" s="206" t="s">
        <v>135</v>
      </c>
      <c r="E128" s="207" t="s">
        <v>706</v>
      </c>
      <c r="F128" s="208" t="s">
        <v>707</v>
      </c>
      <c r="G128" s="209" t="s">
        <v>161</v>
      </c>
      <c r="H128" s="210">
        <v>83.63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140</v>
      </c>
      <c r="AT128" s="217" t="s">
        <v>135</v>
      </c>
      <c r="AU128" s="217" t="s">
        <v>82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140</v>
      </c>
      <c r="BM128" s="217" t="s">
        <v>708</v>
      </c>
    </row>
    <row r="129" spans="1:47" s="2" customFormat="1" ht="12">
      <c r="A129" s="40"/>
      <c r="B129" s="41"/>
      <c r="C129" s="42"/>
      <c r="D129" s="219" t="s">
        <v>142</v>
      </c>
      <c r="E129" s="42"/>
      <c r="F129" s="220" t="s">
        <v>707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82</v>
      </c>
    </row>
    <row r="130" spans="1:63" s="12" customFormat="1" ht="25.9" customHeight="1">
      <c r="A130" s="12"/>
      <c r="B130" s="190"/>
      <c r="C130" s="191"/>
      <c r="D130" s="192" t="s">
        <v>73</v>
      </c>
      <c r="E130" s="193" t="s">
        <v>140</v>
      </c>
      <c r="F130" s="193" t="s">
        <v>552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SUM(P131:P132)</f>
        <v>0</v>
      </c>
      <c r="Q130" s="198"/>
      <c r="R130" s="199">
        <f>SUM(R131:R132)</f>
        <v>0</v>
      </c>
      <c r="S130" s="198"/>
      <c r="T130" s="20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82</v>
      </c>
      <c r="AT130" s="202" t="s">
        <v>73</v>
      </c>
      <c r="AU130" s="202" t="s">
        <v>74</v>
      </c>
      <c r="AY130" s="201" t="s">
        <v>133</v>
      </c>
      <c r="BK130" s="203">
        <f>SUM(BK131:BK132)</f>
        <v>0</v>
      </c>
    </row>
    <row r="131" spans="1:65" s="2" customFormat="1" ht="16.5" customHeight="1">
      <c r="A131" s="40"/>
      <c r="B131" s="41"/>
      <c r="C131" s="206" t="s">
        <v>244</v>
      </c>
      <c r="D131" s="206" t="s">
        <v>135</v>
      </c>
      <c r="E131" s="207" t="s">
        <v>553</v>
      </c>
      <c r="F131" s="208" t="s">
        <v>554</v>
      </c>
      <c r="G131" s="209" t="s">
        <v>177</v>
      </c>
      <c r="H131" s="210">
        <v>215.23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45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140</v>
      </c>
      <c r="AT131" s="217" t="s">
        <v>135</v>
      </c>
      <c r="AU131" s="217" t="s">
        <v>82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140</v>
      </c>
      <c r="BM131" s="217" t="s">
        <v>709</v>
      </c>
    </row>
    <row r="132" spans="1:47" s="2" customFormat="1" ht="12">
      <c r="A132" s="40"/>
      <c r="B132" s="41"/>
      <c r="C132" s="42"/>
      <c r="D132" s="219" t="s">
        <v>142</v>
      </c>
      <c r="E132" s="42"/>
      <c r="F132" s="220" t="s">
        <v>554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142</v>
      </c>
      <c r="AU132" s="19" t="s">
        <v>82</v>
      </c>
    </row>
    <row r="133" spans="1:63" s="12" customFormat="1" ht="25.9" customHeight="1">
      <c r="A133" s="12"/>
      <c r="B133" s="190"/>
      <c r="C133" s="191"/>
      <c r="D133" s="192" t="s">
        <v>73</v>
      </c>
      <c r="E133" s="193" t="s">
        <v>174</v>
      </c>
      <c r="F133" s="193" t="s">
        <v>556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SUM(P134:P193)</f>
        <v>0</v>
      </c>
      <c r="Q133" s="198"/>
      <c r="R133" s="199">
        <f>SUM(R134:R193)</f>
        <v>0</v>
      </c>
      <c r="S133" s="198"/>
      <c r="T133" s="200">
        <f>SUM(T134:T193)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73</v>
      </c>
      <c r="AU133" s="202" t="s">
        <v>74</v>
      </c>
      <c r="AY133" s="201" t="s">
        <v>133</v>
      </c>
      <c r="BK133" s="203">
        <f>SUM(BK134:BK193)</f>
        <v>0</v>
      </c>
    </row>
    <row r="134" spans="1:65" s="2" customFormat="1" ht="16.5" customHeight="1">
      <c r="A134" s="40"/>
      <c r="B134" s="41"/>
      <c r="C134" s="206" t="s">
        <v>319</v>
      </c>
      <c r="D134" s="206" t="s">
        <v>135</v>
      </c>
      <c r="E134" s="207" t="s">
        <v>710</v>
      </c>
      <c r="F134" s="208" t="s">
        <v>711</v>
      </c>
      <c r="G134" s="209" t="s">
        <v>138</v>
      </c>
      <c r="H134" s="210">
        <v>36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140</v>
      </c>
      <c r="AT134" s="217" t="s">
        <v>135</v>
      </c>
      <c r="AU134" s="217" t="s">
        <v>82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140</v>
      </c>
      <c r="BM134" s="217" t="s">
        <v>712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711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82</v>
      </c>
    </row>
    <row r="136" spans="1:65" s="2" customFormat="1" ht="16.5" customHeight="1">
      <c r="A136" s="40"/>
      <c r="B136" s="41"/>
      <c r="C136" s="206" t="s">
        <v>325</v>
      </c>
      <c r="D136" s="206" t="s">
        <v>135</v>
      </c>
      <c r="E136" s="207" t="s">
        <v>713</v>
      </c>
      <c r="F136" s="208" t="s">
        <v>714</v>
      </c>
      <c r="G136" s="209" t="s">
        <v>138</v>
      </c>
      <c r="H136" s="210">
        <v>12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140</v>
      </c>
      <c r="AT136" s="217" t="s">
        <v>135</v>
      </c>
      <c r="AU136" s="217" t="s">
        <v>82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140</v>
      </c>
      <c r="BM136" s="217" t="s">
        <v>715</v>
      </c>
    </row>
    <row r="137" spans="1:47" s="2" customFormat="1" ht="12">
      <c r="A137" s="40"/>
      <c r="B137" s="41"/>
      <c r="C137" s="42"/>
      <c r="D137" s="219" t="s">
        <v>142</v>
      </c>
      <c r="E137" s="42"/>
      <c r="F137" s="220" t="s">
        <v>714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142</v>
      </c>
      <c r="AU137" s="19" t="s">
        <v>82</v>
      </c>
    </row>
    <row r="138" spans="1:65" s="2" customFormat="1" ht="16.5" customHeight="1">
      <c r="A138" s="40"/>
      <c r="B138" s="41"/>
      <c r="C138" s="206" t="s">
        <v>329</v>
      </c>
      <c r="D138" s="206" t="s">
        <v>135</v>
      </c>
      <c r="E138" s="207" t="s">
        <v>716</v>
      </c>
      <c r="F138" s="208" t="s">
        <v>717</v>
      </c>
      <c r="G138" s="209" t="s">
        <v>138</v>
      </c>
      <c r="H138" s="210">
        <v>29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140</v>
      </c>
      <c r="AT138" s="217" t="s">
        <v>135</v>
      </c>
      <c r="AU138" s="217" t="s">
        <v>82</v>
      </c>
      <c r="AY138" s="19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140</v>
      </c>
      <c r="BM138" s="217" t="s">
        <v>718</v>
      </c>
    </row>
    <row r="139" spans="1:47" s="2" customFormat="1" ht="12">
      <c r="A139" s="40"/>
      <c r="B139" s="41"/>
      <c r="C139" s="42"/>
      <c r="D139" s="219" t="s">
        <v>142</v>
      </c>
      <c r="E139" s="42"/>
      <c r="F139" s="220" t="s">
        <v>717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142</v>
      </c>
      <c r="AU139" s="19" t="s">
        <v>82</v>
      </c>
    </row>
    <row r="140" spans="1:65" s="2" customFormat="1" ht="16.5" customHeight="1">
      <c r="A140" s="40"/>
      <c r="B140" s="41"/>
      <c r="C140" s="206" t="s">
        <v>334</v>
      </c>
      <c r="D140" s="206" t="s">
        <v>135</v>
      </c>
      <c r="E140" s="207" t="s">
        <v>719</v>
      </c>
      <c r="F140" s="208" t="s">
        <v>720</v>
      </c>
      <c r="G140" s="209" t="s">
        <v>138</v>
      </c>
      <c r="H140" s="210">
        <v>14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45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140</v>
      </c>
      <c r="AT140" s="217" t="s">
        <v>135</v>
      </c>
      <c r="AU140" s="217" t="s">
        <v>82</v>
      </c>
      <c r="AY140" s="19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82</v>
      </c>
      <c r="BK140" s="218">
        <f>ROUND(I140*H140,2)</f>
        <v>0</v>
      </c>
      <c r="BL140" s="19" t="s">
        <v>140</v>
      </c>
      <c r="BM140" s="217" t="s">
        <v>721</v>
      </c>
    </row>
    <row r="141" spans="1:47" s="2" customFormat="1" ht="12">
      <c r="A141" s="40"/>
      <c r="B141" s="41"/>
      <c r="C141" s="42"/>
      <c r="D141" s="219" t="s">
        <v>142</v>
      </c>
      <c r="E141" s="42"/>
      <c r="F141" s="220" t="s">
        <v>720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142</v>
      </c>
      <c r="AU141" s="19" t="s">
        <v>82</v>
      </c>
    </row>
    <row r="142" spans="1:65" s="2" customFormat="1" ht="16.5" customHeight="1">
      <c r="A142" s="40"/>
      <c r="B142" s="41"/>
      <c r="C142" s="206" t="s">
        <v>302</v>
      </c>
      <c r="D142" s="206" t="s">
        <v>135</v>
      </c>
      <c r="E142" s="207" t="s">
        <v>722</v>
      </c>
      <c r="F142" s="208" t="s">
        <v>723</v>
      </c>
      <c r="G142" s="209" t="s">
        <v>138</v>
      </c>
      <c r="H142" s="210">
        <v>32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45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140</v>
      </c>
      <c r="AT142" s="217" t="s">
        <v>135</v>
      </c>
      <c r="AU142" s="217" t="s">
        <v>82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140</v>
      </c>
      <c r="BM142" s="217" t="s">
        <v>724</v>
      </c>
    </row>
    <row r="143" spans="1:47" s="2" customFormat="1" ht="12">
      <c r="A143" s="40"/>
      <c r="B143" s="41"/>
      <c r="C143" s="42"/>
      <c r="D143" s="219" t="s">
        <v>142</v>
      </c>
      <c r="E143" s="42"/>
      <c r="F143" s="220" t="s">
        <v>723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142</v>
      </c>
      <c r="AU143" s="19" t="s">
        <v>82</v>
      </c>
    </row>
    <row r="144" spans="1:65" s="2" customFormat="1" ht="16.5" customHeight="1">
      <c r="A144" s="40"/>
      <c r="B144" s="41"/>
      <c r="C144" s="206" t="s">
        <v>355</v>
      </c>
      <c r="D144" s="206" t="s">
        <v>135</v>
      </c>
      <c r="E144" s="207" t="s">
        <v>725</v>
      </c>
      <c r="F144" s="208" t="s">
        <v>726</v>
      </c>
      <c r="G144" s="209" t="s">
        <v>138</v>
      </c>
      <c r="H144" s="210">
        <v>16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140</v>
      </c>
      <c r="AT144" s="217" t="s">
        <v>135</v>
      </c>
      <c r="AU144" s="217" t="s">
        <v>82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140</v>
      </c>
      <c r="BM144" s="217" t="s">
        <v>727</v>
      </c>
    </row>
    <row r="145" spans="1:47" s="2" customFormat="1" ht="12">
      <c r="A145" s="40"/>
      <c r="B145" s="41"/>
      <c r="C145" s="42"/>
      <c r="D145" s="219" t="s">
        <v>142</v>
      </c>
      <c r="E145" s="42"/>
      <c r="F145" s="220" t="s">
        <v>726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142</v>
      </c>
      <c r="AU145" s="19" t="s">
        <v>82</v>
      </c>
    </row>
    <row r="146" spans="1:65" s="2" customFormat="1" ht="16.5" customHeight="1">
      <c r="A146" s="40"/>
      <c r="B146" s="41"/>
      <c r="C146" s="206" t="s">
        <v>359</v>
      </c>
      <c r="D146" s="206" t="s">
        <v>135</v>
      </c>
      <c r="E146" s="207" t="s">
        <v>728</v>
      </c>
      <c r="F146" s="208" t="s">
        <v>729</v>
      </c>
      <c r="G146" s="209" t="s">
        <v>138</v>
      </c>
      <c r="H146" s="210">
        <v>3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140</v>
      </c>
      <c r="AT146" s="217" t="s">
        <v>135</v>
      </c>
      <c r="AU146" s="217" t="s">
        <v>82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140</v>
      </c>
      <c r="BM146" s="217" t="s">
        <v>730</v>
      </c>
    </row>
    <row r="147" spans="1:47" s="2" customFormat="1" ht="12">
      <c r="A147" s="40"/>
      <c r="B147" s="41"/>
      <c r="C147" s="42"/>
      <c r="D147" s="219" t="s">
        <v>142</v>
      </c>
      <c r="E147" s="42"/>
      <c r="F147" s="220" t="s">
        <v>729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142</v>
      </c>
      <c r="AU147" s="19" t="s">
        <v>82</v>
      </c>
    </row>
    <row r="148" spans="1:65" s="2" customFormat="1" ht="16.5" customHeight="1">
      <c r="A148" s="40"/>
      <c r="B148" s="41"/>
      <c r="C148" s="206" t="s">
        <v>343</v>
      </c>
      <c r="D148" s="206" t="s">
        <v>135</v>
      </c>
      <c r="E148" s="207" t="s">
        <v>731</v>
      </c>
      <c r="F148" s="208" t="s">
        <v>732</v>
      </c>
      <c r="G148" s="209" t="s">
        <v>138</v>
      </c>
      <c r="H148" s="210">
        <v>14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82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733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732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82</v>
      </c>
    </row>
    <row r="150" spans="1:65" s="2" customFormat="1" ht="16.5" customHeight="1">
      <c r="A150" s="40"/>
      <c r="B150" s="41"/>
      <c r="C150" s="206" t="s">
        <v>290</v>
      </c>
      <c r="D150" s="206" t="s">
        <v>135</v>
      </c>
      <c r="E150" s="207" t="s">
        <v>734</v>
      </c>
      <c r="F150" s="208" t="s">
        <v>735</v>
      </c>
      <c r="G150" s="209" t="s">
        <v>161</v>
      </c>
      <c r="H150" s="210">
        <v>190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45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140</v>
      </c>
      <c r="AT150" s="217" t="s">
        <v>135</v>
      </c>
      <c r="AU150" s="217" t="s">
        <v>82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82</v>
      </c>
      <c r="BK150" s="218">
        <f>ROUND(I150*H150,2)</f>
        <v>0</v>
      </c>
      <c r="BL150" s="19" t="s">
        <v>140</v>
      </c>
      <c r="BM150" s="217" t="s">
        <v>736</v>
      </c>
    </row>
    <row r="151" spans="1:47" s="2" customFormat="1" ht="12">
      <c r="A151" s="40"/>
      <c r="B151" s="41"/>
      <c r="C151" s="42"/>
      <c r="D151" s="219" t="s">
        <v>142</v>
      </c>
      <c r="E151" s="42"/>
      <c r="F151" s="220" t="s">
        <v>735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142</v>
      </c>
      <c r="AU151" s="19" t="s">
        <v>82</v>
      </c>
    </row>
    <row r="152" spans="1:65" s="2" customFormat="1" ht="16.5" customHeight="1">
      <c r="A152" s="40"/>
      <c r="B152" s="41"/>
      <c r="C152" s="206" t="s">
        <v>284</v>
      </c>
      <c r="D152" s="206" t="s">
        <v>135</v>
      </c>
      <c r="E152" s="207" t="s">
        <v>737</v>
      </c>
      <c r="F152" s="208" t="s">
        <v>738</v>
      </c>
      <c r="G152" s="209" t="s">
        <v>161</v>
      </c>
      <c r="H152" s="210">
        <v>212.11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45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140</v>
      </c>
      <c r="AT152" s="217" t="s">
        <v>135</v>
      </c>
      <c r="AU152" s="217" t="s">
        <v>82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140</v>
      </c>
      <c r="BM152" s="217" t="s">
        <v>739</v>
      </c>
    </row>
    <row r="153" spans="1:47" s="2" customFormat="1" ht="12">
      <c r="A153" s="40"/>
      <c r="B153" s="41"/>
      <c r="C153" s="42"/>
      <c r="D153" s="219" t="s">
        <v>142</v>
      </c>
      <c r="E153" s="42"/>
      <c r="F153" s="220" t="s">
        <v>738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142</v>
      </c>
      <c r="AU153" s="19" t="s">
        <v>82</v>
      </c>
    </row>
    <row r="154" spans="1:65" s="2" customFormat="1" ht="16.5" customHeight="1">
      <c r="A154" s="40"/>
      <c r="B154" s="41"/>
      <c r="C154" s="206" t="s">
        <v>279</v>
      </c>
      <c r="D154" s="206" t="s">
        <v>135</v>
      </c>
      <c r="E154" s="207" t="s">
        <v>740</v>
      </c>
      <c r="F154" s="208" t="s">
        <v>741</v>
      </c>
      <c r="G154" s="209" t="s">
        <v>161</v>
      </c>
      <c r="H154" s="210">
        <v>70.2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140</v>
      </c>
      <c r="AT154" s="217" t="s">
        <v>135</v>
      </c>
      <c r="AU154" s="217" t="s">
        <v>82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140</v>
      </c>
      <c r="BM154" s="217" t="s">
        <v>742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741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82</v>
      </c>
    </row>
    <row r="156" spans="1:65" s="2" customFormat="1" ht="16.5" customHeight="1">
      <c r="A156" s="40"/>
      <c r="B156" s="41"/>
      <c r="C156" s="206" t="s">
        <v>275</v>
      </c>
      <c r="D156" s="206" t="s">
        <v>135</v>
      </c>
      <c r="E156" s="207" t="s">
        <v>743</v>
      </c>
      <c r="F156" s="208" t="s">
        <v>744</v>
      </c>
      <c r="G156" s="209" t="s">
        <v>161</v>
      </c>
      <c r="H156" s="210">
        <v>169.02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82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140</v>
      </c>
      <c r="BM156" s="217" t="s">
        <v>745</v>
      </c>
    </row>
    <row r="157" spans="1:47" s="2" customFormat="1" ht="12">
      <c r="A157" s="40"/>
      <c r="B157" s="41"/>
      <c r="C157" s="42"/>
      <c r="D157" s="219" t="s">
        <v>142</v>
      </c>
      <c r="E157" s="42"/>
      <c r="F157" s="220" t="s">
        <v>744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82</v>
      </c>
    </row>
    <row r="158" spans="1:65" s="2" customFormat="1" ht="16.5" customHeight="1">
      <c r="A158" s="40"/>
      <c r="B158" s="41"/>
      <c r="C158" s="206" t="s">
        <v>271</v>
      </c>
      <c r="D158" s="206" t="s">
        <v>135</v>
      </c>
      <c r="E158" s="207" t="s">
        <v>746</v>
      </c>
      <c r="F158" s="208" t="s">
        <v>747</v>
      </c>
      <c r="G158" s="209" t="s">
        <v>161</v>
      </c>
      <c r="H158" s="210">
        <v>83.63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45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140</v>
      </c>
      <c r="AT158" s="217" t="s">
        <v>135</v>
      </c>
      <c r="AU158" s="217" t="s">
        <v>82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140</v>
      </c>
      <c r="BM158" s="217" t="s">
        <v>748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747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142</v>
      </c>
      <c r="AU159" s="19" t="s">
        <v>82</v>
      </c>
    </row>
    <row r="160" spans="1:65" s="2" customFormat="1" ht="16.5" customHeight="1">
      <c r="A160" s="40"/>
      <c r="B160" s="41"/>
      <c r="C160" s="206" t="s">
        <v>347</v>
      </c>
      <c r="D160" s="206" t="s">
        <v>135</v>
      </c>
      <c r="E160" s="207" t="s">
        <v>749</v>
      </c>
      <c r="F160" s="208" t="s">
        <v>750</v>
      </c>
      <c r="G160" s="209" t="s">
        <v>138</v>
      </c>
      <c r="H160" s="210">
        <v>16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140</v>
      </c>
      <c r="AT160" s="217" t="s">
        <v>135</v>
      </c>
      <c r="AU160" s="217" t="s">
        <v>82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140</v>
      </c>
      <c r="BM160" s="217" t="s">
        <v>751</v>
      </c>
    </row>
    <row r="161" spans="1:47" s="2" customFormat="1" ht="12">
      <c r="A161" s="40"/>
      <c r="B161" s="41"/>
      <c r="C161" s="42"/>
      <c r="D161" s="219" t="s">
        <v>142</v>
      </c>
      <c r="E161" s="42"/>
      <c r="F161" s="220" t="s">
        <v>750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142</v>
      </c>
      <c r="AU161" s="19" t="s">
        <v>82</v>
      </c>
    </row>
    <row r="162" spans="1:65" s="2" customFormat="1" ht="16.5" customHeight="1">
      <c r="A162" s="40"/>
      <c r="B162" s="41"/>
      <c r="C162" s="206" t="s">
        <v>351</v>
      </c>
      <c r="D162" s="206" t="s">
        <v>135</v>
      </c>
      <c r="E162" s="207" t="s">
        <v>752</v>
      </c>
      <c r="F162" s="208" t="s">
        <v>753</v>
      </c>
      <c r="G162" s="209" t="s">
        <v>138</v>
      </c>
      <c r="H162" s="210">
        <v>3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140</v>
      </c>
      <c r="AT162" s="217" t="s">
        <v>135</v>
      </c>
      <c r="AU162" s="217" t="s">
        <v>82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140</v>
      </c>
      <c r="BM162" s="217" t="s">
        <v>754</v>
      </c>
    </row>
    <row r="163" spans="1:47" s="2" customFormat="1" ht="12">
      <c r="A163" s="40"/>
      <c r="B163" s="41"/>
      <c r="C163" s="42"/>
      <c r="D163" s="219" t="s">
        <v>142</v>
      </c>
      <c r="E163" s="42"/>
      <c r="F163" s="220" t="s">
        <v>753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142</v>
      </c>
      <c r="AU163" s="19" t="s">
        <v>82</v>
      </c>
    </row>
    <row r="164" spans="1:65" s="2" customFormat="1" ht="16.5" customHeight="1">
      <c r="A164" s="40"/>
      <c r="B164" s="41"/>
      <c r="C164" s="206" t="s">
        <v>338</v>
      </c>
      <c r="D164" s="206" t="s">
        <v>135</v>
      </c>
      <c r="E164" s="207" t="s">
        <v>755</v>
      </c>
      <c r="F164" s="208" t="s">
        <v>756</v>
      </c>
      <c r="G164" s="209" t="s">
        <v>138</v>
      </c>
      <c r="H164" s="210">
        <v>14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140</v>
      </c>
      <c r="AT164" s="217" t="s">
        <v>135</v>
      </c>
      <c r="AU164" s="217" t="s">
        <v>82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140</v>
      </c>
      <c r="BM164" s="217" t="s">
        <v>757</v>
      </c>
    </row>
    <row r="165" spans="1:47" s="2" customFormat="1" ht="12">
      <c r="A165" s="40"/>
      <c r="B165" s="41"/>
      <c r="C165" s="42"/>
      <c r="D165" s="219" t="s">
        <v>142</v>
      </c>
      <c r="E165" s="42"/>
      <c r="F165" s="220" t="s">
        <v>756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142</v>
      </c>
      <c r="AU165" s="19" t="s">
        <v>82</v>
      </c>
    </row>
    <row r="166" spans="1:65" s="2" customFormat="1" ht="16.5" customHeight="1">
      <c r="A166" s="40"/>
      <c r="B166" s="41"/>
      <c r="C166" s="206" t="s">
        <v>363</v>
      </c>
      <c r="D166" s="206" t="s">
        <v>135</v>
      </c>
      <c r="E166" s="207" t="s">
        <v>758</v>
      </c>
      <c r="F166" s="208" t="s">
        <v>759</v>
      </c>
      <c r="G166" s="209" t="s">
        <v>161</v>
      </c>
      <c r="H166" s="210">
        <v>190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140</v>
      </c>
      <c r="AT166" s="217" t="s">
        <v>135</v>
      </c>
      <c r="AU166" s="217" t="s">
        <v>82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140</v>
      </c>
      <c r="BM166" s="217" t="s">
        <v>760</v>
      </c>
    </row>
    <row r="167" spans="1:47" s="2" customFormat="1" ht="12">
      <c r="A167" s="40"/>
      <c r="B167" s="41"/>
      <c r="C167" s="42"/>
      <c r="D167" s="219" t="s">
        <v>142</v>
      </c>
      <c r="E167" s="42"/>
      <c r="F167" s="220" t="s">
        <v>759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142</v>
      </c>
      <c r="AU167" s="19" t="s">
        <v>82</v>
      </c>
    </row>
    <row r="168" spans="1:65" s="2" customFormat="1" ht="16.5" customHeight="1">
      <c r="A168" s="40"/>
      <c r="B168" s="41"/>
      <c r="C168" s="206" t="s">
        <v>367</v>
      </c>
      <c r="D168" s="206" t="s">
        <v>135</v>
      </c>
      <c r="E168" s="207" t="s">
        <v>761</v>
      </c>
      <c r="F168" s="208" t="s">
        <v>762</v>
      </c>
      <c r="G168" s="209" t="s">
        <v>763</v>
      </c>
      <c r="H168" s="210">
        <v>33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140</v>
      </c>
      <c r="AT168" s="217" t="s">
        <v>135</v>
      </c>
      <c r="AU168" s="217" t="s">
        <v>82</v>
      </c>
      <c r="AY168" s="19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140</v>
      </c>
      <c r="BM168" s="217" t="s">
        <v>764</v>
      </c>
    </row>
    <row r="169" spans="1:47" s="2" customFormat="1" ht="12">
      <c r="A169" s="40"/>
      <c r="B169" s="41"/>
      <c r="C169" s="42"/>
      <c r="D169" s="219" t="s">
        <v>142</v>
      </c>
      <c r="E169" s="42"/>
      <c r="F169" s="220" t="s">
        <v>762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142</v>
      </c>
      <c r="AU169" s="19" t="s">
        <v>82</v>
      </c>
    </row>
    <row r="170" spans="1:65" s="2" customFormat="1" ht="16.5" customHeight="1">
      <c r="A170" s="40"/>
      <c r="B170" s="41"/>
      <c r="C170" s="206" t="s">
        <v>371</v>
      </c>
      <c r="D170" s="206" t="s">
        <v>135</v>
      </c>
      <c r="E170" s="207" t="s">
        <v>765</v>
      </c>
      <c r="F170" s="208" t="s">
        <v>766</v>
      </c>
      <c r="G170" s="209" t="s">
        <v>161</v>
      </c>
      <c r="H170" s="210">
        <v>212.11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140</v>
      </c>
      <c r="AT170" s="217" t="s">
        <v>135</v>
      </c>
      <c r="AU170" s="217" t="s">
        <v>82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140</v>
      </c>
      <c r="BM170" s="217" t="s">
        <v>767</v>
      </c>
    </row>
    <row r="171" spans="1:47" s="2" customFormat="1" ht="12">
      <c r="A171" s="40"/>
      <c r="B171" s="41"/>
      <c r="C171" s="42"/>
      <c r="D171" s="219" t="s">
        <v>142</v>
      </c>
      <c r="E171" s="42"/>
      <c r="F171" s="220" t="s">
        <v>766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142</v>
      </c>
      <c r="AU171" s="19" t="s">
        <v>82</v>
      </c>
    </row>
    <row r="172" spans="1:65" s="2" customFormat="1" ht="16.5" customHeight="1">
      <c r="A172" s="40"/>
      <c r="B172" s="41"/>
      <c r="C172" s="206" t="s">
        <v>375</v>
      </c>
      <c r="D172" s="206" t="s">
        <v>135</v>
      </c>
      <c r="E172" s="207" t="s">
        <v>768</v>
      </c>
      <c r="F172" s="208" t="s">
        <v>769</v>
      </c>
      <c r="G172" s="209" t="s">
        <v>763</v>
      </c>
      <c r="H172" s="210">
        <v>6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140</v>
      </c>
      <c r="AT172" s="217" t="s">
        <v>135</v>
      </c>
      <c r="AU172" s="217" t="s">
        <v>82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140</v>
      </c>
      <c r="BM172" s="217" t="s">
        <v>770</v>
      </c>
    </row>
    <row r="173" spans="1:47" s="2" customFormat="1" ht="12">
      <c r="A173" s="40"/>
      <c r="B173" s="41"/>
      <c r="C173" s="42"/>
      <c r="D173" s="219" t="s">
        <v>142</v>
      </c>
      <c r="E173" s="42"/>
      <c r="F173" s="220" t="s">
        <v>769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142</v>
      </c>
      <c r="AU173" s="19" t="s">
        <v>82</v>
      </c>
    </row>
    <row r="174" spans="1:65" s="2" customFormat="1" ht="16.5" customHeight="1">
      <c r="A174" s="40"/>
      <c r="B174" s="41"/>
      <c r="C174" s="206" t="s">
        <v>379</v>
      </c>
      <c r="D174" s="206" t="s">
        <v>135</v>
      </c>
      <c r="E174" s="207" t="s">
        <v>771</v>
      </c>
      <c r="F174" s="208" t="s">
        <v>772</v>
      </c>
      <c r="G174" s="209" t="s">
        <v>161</v>
      </c>
      <c r="H174" s="210">
        <v>70.2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45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140</v>
      </c>
      <c r="AT174" s="217" t="s">
        <v>135</v>
      </c>
      <c r="AU174" s="217" t="s">
        <v>82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140</v>
      </c>
      <c r="BM174" s="217" t="s">
        <v>773</v>
      </c>
    </row>
    <row r="175" spans="1:47" s="2" customFormat="1" ht="12">
      <c r="A175" s="40"/>
      <c r="B175" s="41"/>
      <c r="C175" s="42"/>
      <c r="D175" s="219" t="s">
        <v>142</v>
      </c>
      <c r="E175" s="42"/>
      <c r="F175" s="220" t="s">
        <v>772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142</v>
      </c>
      <c r="AU175" s="19" t="s">
        <v>82</v>
      </c>
    </row>
    <row r="176" spans="1:65" s="2" customFormat="1" ht="16.5" customHeight="1">
      <c r="A176" s="40"/>
      <c r="B176" s="41"/>
      <c r="C176" s="206" t="s">
        <v>385</v>
      </c>
      <c r="D176" s="206" t="s">
        <v>135</v>
      </c>
      <c r="E176" s="207" t="s">
        <v>774</v>
      </c>
      <c r="F176" s="208" t="s">
        <v>775</v>
      </c>
      <c r="G176" s="209" t="s">
        <v>763</v>
      </c>
      <c r="H176" s="210">
        <v>3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140</v>
      </c>
      <c r="AT176" s="217" t="s">
        <v>135</v>
      </c>
      <c r="AU176" s="217" t="s">
        <v>82</v>
      </c>
      <c r="AY176" s="19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140</v>
      </c>
      <c r="BM176" s="217" t="s">
        <v>776</v>
      </c>
    </row>
    <row r="177" spans="1:47" s="2" customFormat="1" ht="12">
      <c r="A177" s="40"/>
      <c r="B177" s="41"/>
      <c r="C177" s="42"/>
      <c r="D177" s="219" t="s">
        <v>142</v>
      </c>
      <c r="E177" s="42"/>
      <c r="F177" s="220" t="s">
        <v>775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142</v>
      </c>
      <c r="AU177" s="19" t="s">
        <v>82</v>
      </c>
    </row>
    <row r="178" spans="1:65" s="2" customFormat="1" ht="16.5" customHeight="1">
      <c r="A178" s="40"/>
      <c r="B178" s="41"/>
      <c r="C178" s="206" t="s">
        <v>391</v>
      </c>
      <c r="D178" s="206" t="s">
        <v>135</v>
      </c>
      <c r="E178" s="207" t="s">
        <v>777</v>
      </c>
      <c r="F178" s="208" t="s">
        <v>778</v>
      </c>
      <c r="G178" s="209" t="s">
        <v>161</v>
      </c>
      <c r="H178" s="210">
        <v>252.65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45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140</v>
      </c>
      <c r="AT178" s="217" t="s">
        <v>135</v>
      </c>
      <c r="AU178" s="217" t="s">
        <v>82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82</v>
      </c>
      <c r="BK178" s="218">
        <f>ROUND(I178*H178,2)</f>
        <v>0</v>
      </c>
      <c r="BL178" s="19" t="s">
        <v>140</v>
      </c>
      <c r="BM178" s="217" t="s">
        <v>779</v>
      </c>
    </row>
    <row r="179" spans="1:47" s="2" customFormat="1" ht="12">
      <c r="A179" s="40"/>
      <c r="B179" s="41"/>
      <c r="C179" s="42"/>
      <c r="D179" s="219" t="s">
        <v>142</v>
      </c>
      <c r="E179" s="42"/>
      <c r="F179" s="220" t="s">
        <v>778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142</v>
      </c>
      <c r="AU179" s="19" t="s">
        <v>82</v>
      </c>
    </row>
    <row r="180" spans="1:65" s="2" customFormat="1" ht="16.5" customHeight="1">
      <c r="A180" s="40"/>
      <c r="B180" s="41"/>
      <c r="C180" s="206" t="s">
        <v>397</v>
      </c>
      <c r="D180" s="206" t="s">
        <v>135</v>
      </c>
      <c r="E180" s="207" t="s">
        <v>780</v>
      </c>
      <c r="F180" s="208" t="s">
        <v>781</v>
      </c>
      <c r="G180" s="209" t="s">
        <v>763</v>
      </c>
      <c r="H180" s="210">
        <v>8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45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140</v>
      </c>
      <c r="AT180" s="217" t="s">
        <v>135</v>
      </c>
      <c r="AU180" s="217" t="s">
        <v>82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140</v>
      </c>
      <c r="BM180" s="217" t="s">
        <v>782</v>
      </c>
    </row>
    <row r="181" spans="1:47" s="2" customFormat="1" ht="12">
      <c r="A181" s="40"/>
      <c r="B181" s="41"/>
      <c r="C181" s="42"/>
      <c r="D181" s="219" t="s">
        <v>142</v>
      </c>
      <c r="E181" s="42"/>
      <c r="F181" s="220" t="s">
        <v>781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142</v>
      </c>
      <c r="AU181" s="19" t="s">
        <v>82</v>
      </c>
    </row>
    <row r="182" spans="1:65" s="2" customFormat="1" ht="16.5" customHeight="1">
      <c r="A182" s="40"/>
      <c r="B182" s="41"/>
      <c r="C182" s="206" t="s">
        <v>401</v>
      </c>
      <c r="D182" s="206" t="s">
        <v>135</v>
      </c>
      <c r="E182" s="207" t="s">
        <v>783</v>
      </c>
      <c r="F182" s="208" t="s">
        <v>784</v>
      </c>
      <c r="G182" s="209" t="s">
        <v>161</v>
      </c>
      <c r="H182" s="210">
        <v>724.96</v>
      </c>
      <c r="I182" s="211"/>
      <c r="J182" s="212">
        <f>ROUND(I182*H182,2)</f>
        <v>0</v>
      </c>
      <c r="K182" s="208" t="s">
        <v>19</v>
      </c>
      <c r="L182" s="46"/>
      <c r="M182" s="213" t="s">
        <v>19</v>
      </c>
      <c r="N182" s="214" t="s">
        <v>45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140</v>
      </c>
      <c r="AT182" s="217" t="s">
        <v>135</v>
      </c>
      <c r="AU182" s="217" t="s">
        <v>82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82</v>
      </c>
      <c r="BK182" s="218">
        <f>ROUND(I182*H182,2)</f>
        <v>0</v>
      </c>
      <c r="BL182" s="19" t="s">
        <v>140</v>
      </c>
      <c r="BM182" s="217" t="s">
        <v>785</v>
      </c>
    </row>
    <row r="183" spans="1:47" s="2" customFormat="1" ht="12">
      <c r="A183" s="40"/>
      <c r="B183" s="41"/>
      <c r="C183" s="42"/>
      <c r="D183" s="219" t="s">
        <v>142</v>
      </c>
      <c r="E183" s="42"/>
      <c r="F183" s="220" t="s">
        <v>784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142</v>
      </c>
      <c r="AU183" s="19" t="s">
        <v>82</v>
      </c>
    </row>
    <row r="184" spans="1:65" s="2" customFormat="1" ht="21.75" customHeight="1">
      <c r="A184" s="40"/>
      <c r="B184" s="41"/>
      <c r="C184" s="206" t="s">
        <v>249</v>
      </c>
      <c r="D184" s="206" t="s">
        <v>135</v>
      </c>
      <c r="E184" s="207" t="s">
        <v>786</v>
      </c>
      <c r="F184" s="208" t="s">
        <v>787</v>
      </c>
      <c r="G184" s="209" t="s">
        <v>138</v>
      </c>
      <c r="H184" s="210">
        <v>9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45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140</v>
      </c>
      <c r="AT184" s="217" t="s">
        <v>135</v>
      </c>
      <c r="AU184" s="217" t="s">
        <v>82</v>
      </c>
      <c r="AY184" s="19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82</v>
      </c>
      <c r="BK184" s="218">
        <f>ROUND(I184*H184,2)</f>
        <v>0</v>
      </c>
      <c r="BL184" s="19" t="s">
        <v>140</v>
      </c>
      <c r="BM184" s="217" t="s">
        <v>788</v>
      </c>
    </row>
    <row r="185" spans="1:47" s="2" customFormat="1" ht="12">
      <c r="A185" s="40"/>
      <c r="B185" s="41"/>
      <c r="C185" s="42"/>
      <c r="D185" s="219" t="s">
        <v>142</v>
      </c>
      <c r="E185" s="42"/>
      <c r="F185" s="220" t="s">
        <v>787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142</v>
      </c>
      <c r="AU185" s="19" t="s">
        <v>82</v>
      </c>
    </row>
    <row r="186" spans="1:65" s="2" customFormat="1" ht="21.75" customHeight="1">
      <c r="A186" s="40"/>
      <c r="B186" s="41"/>
      <c r="C186" s="206" t="s">
        <v>267</v>
      </c>
      <c r="D186" s="206" t="s">
        <v>135</v>
      </c>
      <c r="E186" s="207" t="s">
        <v>789</v>
      </c>
      <c r="F186" s="208" t="s">
        <v>790</v>
      </c>
      <c r="G186" s="209" t="s">
        <v>138</v>
      </c>
      <c r="H186" s="210">
        <v>5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45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140</v>
      </c>
      <c r="AT186" s="217" t="s">
        <v>135</v>
      </c>
      <c r="AU186" s="217" t="s">
        <v>82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82</v>
      </c>
      <c r="BK186" s="218">
        <f>ROUND(I186*H186,2)</f>
        <v>0</v>
      </c>
      <c r="BL186" s="19" t="s">
        <v>140</v>
      </c>
      <c r="BM186" s="217" t="s">
        <v>791</v>
      </c>
    </row>
    <row r="187" spans="1:47" s="2" customFormat="1" ht="12">
      <c r="A187" s="40"/>
      <c r="B187" s="41"/>
      <c r="C187" s="42"/>
      <c r="D187" s="219" t="s">
        <v>142</v>
      </c>
      <c r="E187" s="42"/>
      <c r="F187" s="220" t="s">
        <v>790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142</v>
      </c>
      <c r="AU187" s="19" t="s">
        <v>82</v>
      </c>
    </row>
    <row r="188" spans="1:65" s="2" customFormat="1" ht="21.75" customHeight="1">
      <c r="A188" s="40"/>
      <c r="B188" s="41"/>
      <c r="C188" s="206" t="s">
        <v>254</v>
      </c>
      <c r="D188" s="206" t="s">
        <v>135</v>
      </c>
      <c r="E188" s="207" t="s">
        <v>792</v>
      </c>
      <c r="F188" s="208" t="s">
        <v>793</v>
      </c>
      <c r="G188" s="209" t="s">
        <v>138</v>
      </c>
      <c r="H188" s="210">
        <v>1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45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140</v>
      </c>
      <c r="AT188" s="217" t="s">
        <v>135</v>
      </c>
      <c r="AU188" s="217" t="s">
        <v>82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140</v>
      </c>
      <c r="BM188" s="217" t="s">
        <v>794</v>
      </c>
    </row>
    <row r="189" spans="1:47" s="2" customFormat="1" ht="12">
      <c r="A189" s="40"/>
      <c r="B189" s="41"/>
      <c r="C189" s="42"/>
      <c r="D189" s="219" t="s">
        <v>142</v>
      </c>
      <c r="E189" s="42"/>
      <c r="F189" s="220" t="s">
        <v>793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82</v>
      </c>
    </row>
    <row r="190" spans="1:65" s="2" customFormat="1" ht="21.75" customHeight="1">
      <c r="A190" s="40"/>
      <c r="B190" s="41"/>
      <c r="C190" s="206" t="s">
        <v>7</v>
      </c>
      <c r="D190" s="206" t="s">
        <v>135</v>
      </c>
      <c r="E190" s="207" t="s">
        <v>795</v>
      </c>
      <c r="F190" s="208" t="s">
        <v>796</v>
      </c>
      <c r="G190" s="209" t="s">
        <v>138</v>
      </c>
      <c r="H190" s="210">
        <v>2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140</v>
      </c>
      <c r="AT190" s="217" t="s">
        <v>135</v>
      </c>
      <c r="AU190" s="217" t="s">
        <v>82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140</v>
      </c>
      <c r="BM190" s="217" t="s">
        <v>797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796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82</v>
      </c>
    </row>
    <row r="192" spans="1:65" s="2" customFormat="1" ht="16.5" customHeight="1">
      <c r="A192" s="40"/>
      <c r="B192" s="41"/>
      <c r="C192" s="206" t="s">
        <v>297</v>
      </c>
      <c r="D192" s="206" t="s">
        <v>135</v>
      </c>
      <c r="E192" s="207" t="s">
        <v>650</v>
      </c>
      <c r="F192" s="208" t="s">
        <v>651</v>
      </c>
      <c r="G192" s="209" t="s">
        <v>161</v>
      </c>
      <c r="H192" s="210">
        <v>724.96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45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140</v>
      </c>
      <c r="AT192" s="217" t="s">
        <v>135</v>
      </c>
      <c r="AU192" s="217" t="s">
        <v>82</v>
      </c>
      <c r="AY192" s="19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82</v>
      </c>
      <c r="BK192" s="218">
        <f>ROUND(I192*H192,2)</f>
        <v>0</v>
      </c>
      <c r="BL192" s="19" t="s">
        <v>140</v>
      </c>
      <c r="BM192" s="217" t="s">
        <v>798</v>
      </c>
    </row>
    <row r="193" spans="1:47" s="2" customFormat="1" ht="12">
      <c r="A193" s="40"/>
      <c r="B193" s="41"/>
      <c r="C193" s="42"/>
      <c r="D193" s="219" t="s">
        <v>142</v>
      </c>
      <c r="E193" s="42"/>
      <c r="F193" s="220" t="s">
        <v>651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142</v>
      </c>
      <c r="AU193" s="19" t="s">
        <v>82</v>
      </c>
    </row>
    <row r="194" spans="1:63" s="12" customFormat="1" ht="25.9" customHeight="1">
      <c r="A194" s="12"/>
      <c r="B194" s="190"/>
      <c r="C194" s="191"/>
      <c r="D194" s="192" t="s">
        <v>73</v>
      </c>
      <c r="E194" s="193" t="s">
        <v>799</v>
      </c>
      <c r="F194" s="193" t="s">
        <v>800</v>
      </c>
      <c r="G194" s="191"/>
      <c r="H194" s="191"/>
      <c r="I194" s="194"/>
      <c r="J194" s="195">
        <f>BK194</f>
        <v>0</v>
      </c>
      <c r="K194" s="191"/>
      <c r="L194" s="196"/>
      <c r="M194" s="197"/>
      <c r="N194" s="198"/>
      <c r="O194" s="198"/>
      <c r="P194" s="199">
        <f>SUM(P195:P196)</f>
        <v>0</v>
      </c>
      <c r="Q194" s="198"/>
      <c r="R194" s="199">
        <f>SUM(R195:R196)</f>
        <v>0</v>
      </c>
      <c r="S194" s="198"/>
      <c r="T194" s="200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82</v>
      </c>
      <c r="AT194" s="202" t="s">
        <v>73</v>
      </c>
      <c r="AU194" s="202" t="s">
        <v>74</v>
      </c>
      <c r="AY194" s="201" t="s">
        <v>133</v>
      </c>
      <c r="BK194" s="203">
        <f>SUM(BK195:BK196)</f>
        <v>0</v>
      </c>
    </row>
    <row r="195" spans="1:65" s="2" customFormat="1" ht="16.5" customHeight="1">
      <c r="A195" s="40"/>
      <c r="B195" s="41"/>
      <c r="C195" s="206" t="s">
        <v>406</v>
      </c>
      <c r="D195" s="206" t="s">
        <v>135</v>
      </c>
      <c r="E195" s="207" t="s">
        <v>801</v>
      </c>
      <c r="F195" s="208" t="s">
        <v>802</v>
      </c>
      <c r="G195" s="209" t="s">
        <v>161</v>
      </c>
      <c r="H195" s="210">
        <v>546</v>
      </c>
      <c r="I195" s="211"/>
      <c r="J195" s="212">
        <f>ROUND(I195*H195,2)</f>
        <v>0</v>
      </c>
      <c r="K195" s="208" t="s">
        <v>19</v>
      </c>
      <c r="L195" s="46"/>
      <c r="M195" s="213" t="s">
        <v>19</v>
      </c>
      <c r="N195" s="214" t="s">
        <v>45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140</v>
      </c>
      <c r="AT195" s="217" t="s">
        <v>135</v>
      </c>
      <c r="AU195" s="217" t="s">
        <v>82</v>
      </c>
      <c r="AY195" s="19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82</v>
      </c>
      <c r="BK195" s="218">
        <f>ROUND(I195*H195,2)</f>
        <v>0</v>
      </c>
      <c r="BL195" s="19" t="s">
        <v>140</v>
      </c>
      <c r="BM195" s="217" t="s">
        <v>803</v>
      </c>
    </row>
    <row r="196" spans="1:47" s="2" customFormat="1" ht="12">
      <c r="A196" s="40"/>
      <c r="B196" s="41"/>
      <c r="C196" s="42"/>
      <c r="D196" s="219" t="s">
        <v>142</v>
      </c>
      <c r="E196" s="42"/>
      <c r="F196" s="220" t="s">
        <v>802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142</v>
      </c>
      <c r="AU196" s="19" t="s">
        <v>82</v>
      </c>
    </row>
    <row r="197" spans="1:63" s="12" customFormat="1" ht="25.9" customHeight="1">
      <c r="A197" s="12"/>
      <c r="B197" s="190"/>
      <c r="C197" s="191"/>
      <c r="D197" s="192" t="s">
        <v>73</v>
      </c>
      <c r="E197" s="193" t="s">
        <v>656</v>
      </c>
      <c r="F197" s="193" t="s">
        <v>657</v>
      </c>
      <c r="G197" s="191"/>
      <c r="H197" s="191"/>
      <c r="I197" s="194"/>
      <c r="J197" s="195">
        <f>BK197</f>
        <v>0</v>
      </c>
      <c r="K197" s="191"/>
      <c r="L197" s="196"/>
      <c r="M197" s="197"/>
      <c r="N197" s="198"/>
      <c r="O197" s="198"/>
      <c r="P197" s="199">
        <f>SUM(P198:P199)</f>
        <v>0</v>
      </c>
      <c r="Q197" s="198"/>
      <c r="R197" s="199">
        <f>SUM(R198:R199)</f>
        <v>0</v>
      </c>
      <c r="S197" s="198"/>
      <c r="T197" s="200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82</v>
      </c>
      <c r="AT197" s="202" t="s">
        <v>73</v>
      </c>
      <c r="AU197" s="202" t="s">
        <v>74</v>
      </c>
      <c r="AY197" s="201" t="s">
        <v>133</v>
      </c>
      <c r="BK197" s="203">
        <f>SUM(BK198:BK199)</f>
        <v>0</v>
      </c>
    </row>
    <row r="198" spans="1:65" s="2" customFormat="1" ht="21.75" customHeight="1">
      <c r="A198" s="40"/>
      <c r="B198" s="41"/>
      <c r="C198" s="206" t="s">
        <v>411</v>
      </c>
      <c r="D198" s="206" t="s">
        <v>135</v>
      </c>
      <c r="E198" s="207" t="s">
        <v>658</v>
      </c>
      <c r="F198" s="208" t="s">
        <v>659</v>
      </c>
      <c r="G198" s="209" t="s">
        <v>241</v>
      </c>
      <c r="H198" s="210">
        <v>1274.46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82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804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659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82</v>
      </c>
    </row>
    <row r="200" spans="1:63" s="12" customFormat="1" ht="25.9" customHeight="1">
      <c r="A200" s="12"/>
      <c r="B200" s="190"/>
      <c r="C200" s="191"/>
      <c r="D200" s="192" t="s">
        <v>73</v>
      </c>
      <c r="E200" s="193" t="s">
        <v>661</v>
      </c>
      <c r="F200" s="193" t="s">
        <v>662</v>
      </c>
      <c r="G200" s="191"/>
      <c r="H200" s="191"/>
      <c r="I200" s="194"/>
      <c r="J200" s="195">
        <f>BK200</f>
        <v>0</v>
      </c>
      <c r="K200" s="191"/>
      <c r="L200" s="196"/>
      <c r="M200" s="197"/>
      <c r="N200" s="198"/>
      <c r="O200" s="198"/>
      <c r="P200" s="199">
        <f>SUM(P201:P202)</f>
        <v>0</v>
      </c>
      <c r="Q200" s="198"/>
      <c r="R200" s="199">
        <f>SUM(R201:R202)</f>
        <v>0</v>
      </c>
      <c r="S200" s="198"/>
      <c r="T200" s="200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82</v>
      </c>
      <c r="AT200" s="202" t="s">
        <v>73</v>
      </c>
      <c r="AU200" s="202" t="s">
        <v>74</v>
      </c>
      <c r="AY200" s="201" t="s">
        <v>133</v>
      </c>
      <c r="BK200" s="203">
        <f>SUM(BK201:BK202)</f>
        <v>0</v>
      </c>
    </row>
    <row r="201" spans="1:65" s="2" customFormat="1" ht="16.5" customHeight="1">
      <c r="A201" s="40"/>
      <c r="B201" s="41"/>
      <c r="C201" s="206" t="s">
        <v>416</v>
      </c>
      <c r="D201" s="206" t="s">
        <v>135</v>
      </c>
      <c r="E201" s="207" t="s">
        <v>663</v>
      </c>
      <c r="F201" s="208" t="s">
        <v>664</v>
      </c>
      <c r="G201" s="209" t="s">
        <v>241</v>
      </c>
      <c r="H201" s="210">
        <v>1258.78</v>
      </c>
      <c r="I201" s="211"/>
      <c r="J201" s="212">
        <f>ROUND(I201*H201,2)</f>
        <v>0</v>
      </c>
      <c r="K201" s="208" t="s">
        <v>19</v>
      </c>
      <c r="L201" s="46"/>
      <c r="M201" s="213" t="s">
        <v>19</v>
      </c>
      <c r="N201" s="214" t="s">
        <v>45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140</v>
      </c>
      <c r="AT201" s="217" t="s">
        <v>135</v>
      </c>
      <c r="AU201" s="217" t="s">
        <v>82</v>
      </c>
      <c r="AY201" s="19" t="s">
        <v>133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82</v>
      </c>
      <c r="BK201" s="218">
        <f>ROUND(I201*H201,2)</f>
        <v>0</v>
      </c>
      <c r="BL201" s="19" t="s">
        <v>140</v>
      </c>
      <c r="BM201" s="217" t="s">
        <v>805</v>
      </c>
    </row>
    <row r="202" spans="1:47" s="2" customFormat="1" ht="12">
      <c r="A202" s="40"/>
      <c r="B202" s="41"/>
      <c r="C202" s="42"/>
      <c r="D202" s="219" t="s">
        <v>142</v>
      </c>
      <c r="E202" s="42"/>
      <c r="F202" s="220" t="s">
        <v>664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142</v>
      </c>
      <c r="AU202" s="19" t="s">
        <v>82</v>
      </c>
    </row>
    <row r="203" spans="1:63" s="12" customFormat="1" ht="25.9" customHeight="1">
      <c r="A203" s="12"/>
      <c r="B203" s="190"/>
      <c r="C203" s="191"/>
      <c r="D203" s="192" t="s">
        <v>73</v>
      </c>
      <c r="E203" s="193" t="s">
        <v>666</v>
      </c>
      <c r="F203" s="193" t="s">
        <v>667</v>
      </c>
      <c r="G203" s="191"/>
      <c r="H203" s="191"/>
      <c r="I203" s="194"/>
      <c r="J203" s="195">
        <f>BK203</f>
        <v>0</v>
      </c>
      <c r="K203" s="191"/>
      <c r="L203" s="196"/>
      <c r="M203" s="197"/>
      <c r="N203" s="198"/>
      <c r="O203" s="198"/>
      <c r="P203" s="199">
        <f>SUM(P204:P207)</f>
        <v>0</v>
      </c>
      <c r="Q203" s="198"/>
      <c r="R203" s="199">
        <f>SUM(R204:R207)</f>
        <v>0</v>
      </c>
      <c r="S203" s="198"/>
      <c r="T203" s="200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82</v>
      </c>
      <c r="AT203" s="202" t="s">
        <v>73</v>
      </c>
      <c r="AU203" s="202" t="s">
        <v>74</v>
      </c>
      <c r="AY203" s="201" t="s">
        <v>133</v>
      </c>
      <c r="BK203" s="203">
        <f>SUM(BK204:BK207)</f>
        <v>0</v>
      </c>
    </row>
    <row r="204" spans="1:65" s="2" customFormat="1" ht="24.15" customHeight="1">
      <c r="A204" s="40"/>
      <c r="B204" s="41"/>
      <c r="C204" s="206" t="s">
        <v>420</v>
      </c>
      <c r="D204" s="206" t="s">
        <v>135</v>
      </c>
      <c r="E204" s="207" t="s">
        <v>668</v>
      </c>
      <c r="F204" s="208" t="s">
        <v>669</v>
      </c>
      <c r="G204" s="209" t="s">
        <v>670</v>
      </c>
      <c r="H204" s="210">
        <v>1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45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140</v>
      </c>
      <c r="AT204" s="217" t="s">
        <v>135</v>
      </c>
      <c r="AU204" s="217" t="s">
        <v>82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140</v>
      </c>
      <c r="BM204" s="217" t="s">
        <v>806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669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82</v>
      </c>
    </row>
    <row r="206" spans="1:65" s="2" customFormat="1" ht="24.15" customHeight="1">
      <c r="A206" s="40"/>
      <c r="B206" s="41"/>
      <c r="C206" s="206" t="s">
        <v>428</v>
      </c>
      <c r="D206" s="206" t="s">
        <v>135</v>
      </c>
      <c r="E206" s="207" t="s">
        <v>672</v>
      </c>
      <c r="F206" s="208" t="s">
        <v>673</v>
      </c>
      <c r="G206" s="209" t="s">
        <v>670</v>
      </c>
      <c r="H206" s="210">
        <v>1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140</v>
      </c>
      <c r="AT206" s="217" t="s">
        <v>135</v>
      </c>
      <c r="AU206" s="217" t="s">
        <v>82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807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673</v>
      </c>
      <c r="G207" s="42"/>
      <c r="H207" s="42"/>
      <c r="I207" s="221"/>
      <c r="J207" s="42"/>
      <c r="K207" s="42"/>
      <c r="L207" s="46"/>
      <c r="M207" s="277"/>
      <c r="N207" s="278"/>
      <c r="O207" s="279"/>
      <c r="P207" s="279"/>
      <c r="Q207" s="279"/>
      <c r="R207" s="279"/>
      <c r="S207" s="279"/>
      <c r="T207" s="28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82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86:K20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808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ROUND((SUM(BE88:BE217)),2)</f>
        <v>0</v>
      </c>
      <c r="G33" s="40"/>
      <c r="H33" s="40"/>
      <c r="I33" s="150">
        <v>0.21</v>
      </c>
      <c r="J33" s="149">
        <f>ROUND(((SUM(BE88:BE217))*I33),2)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ROUND((SUM(BF88:BF217)),2)</f>
        <v>0</v>
      </c>
      <c r="G34" s="40"/>
      <c r="H34" s="40"/>
      <c r="I34" s="150">
        <v>0.15</v>
      </c>
      <c r="J34" s="149">
        <f>ROUND(((SUM(BF88:BF217))*I34),2)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ROUND((SUM(BG88:BG217)),2)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ROUND((SUM(BH88:BH217)),2)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ROUND((SUM(BI88:BI217)),2)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303 - Odvodnění komunikace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497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676</v>
      </c>
      <c r="E61" s="170"/>
      <c r="F61" s="170"/>
      <c r="G61" s="170"/>
      <c r="H61" s="170"/>
      <c r="I61" s="170"/>
      <c r="J61" s="171">
        <f>J142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498</v>
      </c>
      <c r="E62" s="170"/>
      <c r="F62" s="170"/>
      <c r="G62" s="170"/>
      <c r="H62" s="170"/>
      <c r="I62" s="170"/>
      <c r="J62" s="171">
        <f>J147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809</v>
      </c>
      <c r="E63" s="170"/>
      <c r="F63" s="170"/>
      <c r="G63" s="170"/>
      <c r="H63" s="170"/>
      <c r="I63" s="170"/>
      <c r="J63" s="171">
        <f>J152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499</v>
      </c>
      <c r="E64" s="170"/>
      <c r="F64" s="170"/>
      <c r="G64" s="170"/>
      <c r="H64" s="170"/>
      <c r="I64" s="170"/>
      <c r="J64" s="171">
        <f>J155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677</v>
      </c>
      <c r="E65" s="170"/>
      <c r="F65" s="170"/>
      <c r="G65" s="170"/>
      <c r="H65" s="170"/>
      <c r="I65" s="170"/>
      <c r="J65" s="171">
        <f>J204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500</v>
      </c>
      <c r="E66" s="170"/>
      <c r="F66" s="170"/>
      <c r="G66" s="170"/>
      <c r="H66" s="170"/>
      <c r="I66" s="170"/>
      <c r="J66" s="171">
        <f>J207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501</v>
      </c>
      <c r="E67" s="170"/>
      <c r="F67" s="170"/>
      <c r="G67" s="170"/>
      <c r="H67" s="170"/>
      <c r="I67" s="170"/>
      <c r="J67" s="171">
        <f>J210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502</v>
      </c>
      <c r="E68" s="170"/>
      <c r="F68" s="170"/>
      <c r="G68" s="170"/>
      <c r="H68" s="170"/>
      <c r="I68" s="170"/>
      <c r="J68" s="171">
        <f>J213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Stavební úpravy MK Libušina a Tyršova v Třeboni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104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303 - Odvodnění komunikace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Třeboň</v>
      </c>
      <c r="G82" s="42"/>
      <c r="H82" s="42"/>
      <c r="I82" s="34" t="s">
        <v>23</v>
      </c>
      <c r="J82" s="74" t="str">
        <f>IF(J12="","",J12)</f>
        <v>7. 12. 2020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 xml:space="preserve"> Město Třeboň, Palackého nám. 46/II, 379 01 Třeboň</v>
      </c>
      <c r="G84" s="42"/>
      <c r="H84" s="42"/>
      <c r="I84" s="34" t="s">
        <v>31</v>
      </c>
      <c r="J84" s="38" t="str">
        <f>E21</f>
        <v>INVENTE,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36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119</v>
      </c>
      <c r="D87" s="182" t="s">
        <v>59</v>
      </c>
      <c r="E87" s="182" t="s">
        <v>55</v>
      </c>
      <c r="F87" s="182" t="s">
        <v>56</v>
      </c>
      <c r="G87" s="182" t="s">
        <v>120</v>
      </c>
      <c r="H87" s="182" t="s">
        <v>121</v>
      </c>
      <c r="I87" s="182" t="s">
        <v>122</v>
      </c>
      <c r="J87" s="182" t="s">
        <v>109</v>
      </c>
      <c r="K87" s="183" t="s">
        <v>123</v>
      </c>
      <c r="L87" s="184"/>
      <c r="M87" s="94" t="s">
        <v>19</v>
      </c>
      <c r="N87" s="95" t="s">
        <v>44</v>
      </c>
      <c r="O87" s="95" t="s">
        <v>124</v>
      </c>
      <c r="P87" s="95" t="s">
        <v>125</v>
      </c>
      <c r="Q87" s="95" t="s">
        <v>126</v>
      </c>
      <c r="R87" s="95" t="s">
        <v>127</v>
      </c>
      <c r="S87" s="95" t="s">
        <v>128</v>
      </c>
      <c r="T87" s="96" t="s">
        <v>129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130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P89+P142+P147+P152+P155+P204+P207+P210+P213</f>
        <v>0</v>
      </c>
      <c r="Q88" s="98"/>
      <c r="R88" s="187">
        <f>R89+R142+R147+R152+R155+R204+R207+R210+R213</f>
        <v>0</v>
      </c>
      <c r="S88" s="98"/>
      <c r="T88" s="188">
        <f>T89+T142+T147+T152+T155+T204+T207+T210+T213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73</v>
      </c>
      <c r="AU88" s="19" t="s">
        <v>110</v>
      </c>
      <c r="BK88" s="189">
        <f>BK89+BK142+BK147+BK152+BK155+BK204+BK207+BK210+BK213</f>
        <v>0</v>
      </c>
    </row>
    <row r="89" spans="1:63" s="12" customFormat="1" ht="25.9" customHeight="1">
      <c r="A89" s="12"/>
      <c r="B89" s="190"/>
      <c r="C89" s="191"/>
      <c r="D89" s="192" t="s">
        <v>73</v>
      </c>
      <c r="E89" s="193" t="s">
        <v>82</v>
      </c>
      <c r="F89" s="193" t="s">
        <v>134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SUM(P90:P141)</f>
        <v>0</v>
      </c>
      <c r="Q89" s="198"/>
      <c r="R89" s="199">
        <f>SUM(R90:R141)</f>
        <v>0</v>
      </c>
      <c r="S89" s="198"/>
      <c r="T89" s="200">
        <f>SUM(T90:T141)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73</v>
      </c>
      <c r="AU89" s="202" t="s">
        <v>74</v>
      </c>
      <c r="AY89" s="201" t="s">
        <v>133</v>
      </c>
      <c r="BK89" s="203">
        <f>SUM(BK90:BK141)</f>
        <v>0</v>
      </c>
    </row>
    <row r="90" spans="1:65" s="2" customFormat="1" ht="16.5" customHeight="1">
      <c r="A90" s="40"/>
      <c r="B90" s="41"/>
      <c r="C90" s="206" t="s">
        <v>82</v>
      </c>
      <c r="D90" s="206" t="s">
        <v>135</v>
      </c>
      <c r="E90" s="207" t="s">
        <v>678</v>
      </c>
      <c r="F90" s="208" t="s">
        <v>679</v>
      </c>
      <c r="G90" s="209" t="s">
        <v>505</v>
      </c>
      <c r="H90" s="210">
        <v>90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45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140</v>
      </c>
      <c r="AT90" s="217" t="s">
        <v>135</v>
      </c>
      <c r="AU90" s="217" t="s">
        <v>82</v>
      </c>
      <c r="AY90" s="19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82</v>
      </c>
      <c r="BK90" s="218">
        <f>ROUND(I90*H90,2)</f>
        <v>0</v>
      </c>
      <c r="BL90" s="19" t="s">
        <v>140</v>
      </c>
      <c r="BM90" s="217" t="s">
        <v>810</v>
      </c>
    </row>
    <row r="91" spans="1:47" s="2" customFormat="1" ht="12">
      <c r="A91" s="40"/>
      <c r="B91" s="41"/>
      <c r="C91" s="42"/>
      <c r="D91" s="219" t="s">
        <v>142</v>
      </c>
      <c r="E91" s="42"/>
      <c r="F91" s="220" t="s">
        <v>679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142</v>
      </c>
      <c r="AU91" s="19" t="s">
        <v>82</v>
      </c>
    </row>
    <row r="92" spans="1:65" s="2" customFormat="1" ht="16.5" customHeight="1">
      <c r="A92" s="40"/>
      <c r="B92" s="41"/>
      <c r="C92" s="206" t="s">
        <v>163</v>
      </c>
      <c r="D92" s="206" t="s">
        <v>135</v>
      </c>
      <c r="E92" s="207" t="s">
        <v>507</v>
      </c>
      <c r="F92" s="208" t="s">
        <v>508</v>
      </c>
      <c r="G92" s="209" t="s">
        <v>177</v>
      </c>
      <c r="H92" s="210">
        <v>470.96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45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140</v>
      </c>
      <c r="AT92" s="217" t="s">
        <v>135</v>
      </c>
      <c r="AU92" s="217" t="s">
        <v>82</v>
      </c>
      <c r="AY92" s="19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82</v>
      </c>
      <c r="BK92" s="218">
        <f>ROUND(I92*H92,2)</f>
        <v>0</v>
      </c>
      <c r="BL92" s="19" t="s">
        <v>140</v>
      </c>
      <c r="BM92" s="217" t="s">
        <v>811</v>
      </c>
    </row>
    <row r="93" spans="1:47" s="2" customFormat="1" ht="12">
      <c r="A93" s="40"/>
      <c r="B93" s="41"/>
      <c r="C93" s="42"/>
      <c r="D93" s="219" t="s">
        <v>142</v>
      </c>
      <c r="E93" s="42"/>
      <c r="F93" s="220" t="s">
        <v>508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142</v>
      </c>
      <c r="AU93" s="19" t="s">
        <v>82</v>
      </c>
    </row>
    <row r="94" spans="1:51" s="13" customFormat="1" ht="12">
      <c r="A94" s="13"/>
      <c r="B94" s="224"/>
      <c r="C94" s="225"/>
      <c r="D94" s="219" t="s">
        <v>154</v>
      </c>
      <c r="E94" s="226" t="s">
        <v>19</v>
      </c>
      <c r="F94" s="227" t="s">
        <v>812</v>
      </c>
      <c r="G94" s="225"/>
      <c r="H94" s="228">
        <v>470.96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154</v>
      </c>
      <c r="AU94" s="234" t="s">
        <v>82</v>
      </c>
      <c r="AV94" s="13" t="s">
        <v>84</v>
      </c>
      <c r="AW94" s="13" t="s">
        <v>35</v>
      </c>
      <c r="AX94" s="13" t="s">
        <v>74</v>
      </c>
      <c r="AY94" s="234" t="s">
        <v>133</v>
      </c>
    </row>
    <row r="95" spans="1:51" s="14" customFormat="1" ht="12">
      <c r="A95" s="14"/>
      <c r="B95" s="235"/>
      <c r="C95" s="236"/>
      <c r="D95" s="219" t="s">
        <v>154</v>
      </c>
      <c r="E95" s="237" t="s">
        <v>19</v>
      </c>
      <c r="F95" s="238" t="s">
        <v>157</v>
      </c>
      <c r="G95" s="236"/>
      <c r="H95" s="239">
        <v>470.96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154</v>
      </c>
      <c r="AU95" s="245" t="s">
        <v>82</v>
      </c>
      <c r="AV95" s="14" t="s">
        <v>140</v>
      </c>
      <c r="AW95" s="14" t="s">
        <v>35</v>
      </c>
      <c r="AX95" s="14" t="s">
        <v>82</v>
      </c>
      <c r="AY95" s="245" t="s">
        <v>133</v>
      </c>
    </row>
    <row r="96" spans="1:65" s="2" customFormat="1" ht="16.5" customHeight="1">
      <c r="A96" s="40"/>
      <c r="B96" s="41"/>
      <c r="C96" s="206" t="s">
        <v>84</v>
      </c>
      <c r="D96" s="206" t="s">
        <v>135</v>
      </c>
      <c r="E96" s="207" t="s">
        <v>511</v>
      </c>
      <c r="F96" s="208" t="s">
        <v>512</v>
      </c>
      <c r="G96" s="209" t="s">
        <v>177</v>
      </c>
      <c r="H96" s="210">
        <v>1177.4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45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140</v>
      </c>
      <c r="AT96" s="217" t="s">
        <v>135</v>
      </c>
      <c r="AU96" s="217" t="s">
        <v>82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82</v>
      </c>
      <c r="BK96" s="218">
        <f>ROUND(I96*H96,2)</f>
        <v>0</v>
      </c>
      <c r="BL96" s="19" t="s">
        <v>140</v>
      </c>
      <c r="BM96" s="217" t="s">
        <v>813</v>
      </c>
    </row>
    <row r="97" spans="1:47" s="2" customFormat="1" ht="12">
      <c r="A97" s="40"/>
      <c r="B97" s="41"/>
      <c r="C97" s="42"/>
      <c r="D97" s="219" t="s">
        <v>142</v>
      </c>
      <c r="E97" s="42"/>
      <c r="F97" s="220" t="s">
        <v>512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142</v>
      </c>
      <c r="AU97" s="19" t="s">
        <v>82</v>
      </c>
    </row>
    <row r="98" spans="1:51" s="13" customFormat="1" ht="12">
      <c r="A98" s="13"/>
      <c r="B98" s="224"/>
      <c r="C98" s="225"/>
      <c r="D98" s="219" t="s">
        <v>154</v>
      </c>
      <c r="E98" s="226" t="s">
        <v>19</v>
      </c>
      <c r="F98" s="227" t="s">
        <v>814</v>
      </c>
      <c r="G98" s="225"/>
      <c r="H98" s="228">
        <v>1177.4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154</v>
      </c>
      <c r="AU98" s="234" t="s">
        <v>82</v>
      </c>
      <c r="AV98" s="13" t="s">
        <v>84</v>
      </c>
      <c r="AW98" s="13" t="s">
        <v>35</v>
      </c>
      <c r="AX98" s="13" t="s">
        <v>74</v>
      </c>
      <c r="AY98" s="234" t="s">
        <v>133</v>
      </c>
    </row>
    <row r="99" spans="1:51" s="14" customFormat="1" ht="12">
      <c r="A99" s="14"/>
      <c r="B99" s="235"/>
      <c r="C99" s="236"/>
      <c r="D99" s="219" t="s">
        <v>154</v>
      </c>
      <c r="E99" s="237" t="s">
        <v>19</v>
      </c>
      <c r="F99" s="238" t="s">
        <v>157</v>
      </c>
      <c r="G99" s="236"/>
      <c r="H99" s="239">
        <v>1177.4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154</v>
      </c>
      <c r="AU99" s="245" t="s">
        <v>82</v>
      </c>
      <c r="AV99" s="14" t="s">
        <v>140</v>
      </c>
      <c r="AW99" s="14" t="s">
        <v>35</v>
      </c>
      <c r="AX99" s="14" t="s">
        <v>82</v>
      </c>
      <c r="AY99" s="245" t="s">
        <v>133</v>
      </c>
    </row>
    <row r="100" spans="1:65" s="2" customFormat="1" ht="16.5" customHeight="1">
      <c r="A100" s="40"/>
      <c r="B100" s="41"/>
      <c r="C100" s="206" t="s">
        <v>146</v>
      </c>
      <c r="D100" s="206" t="s">
        <v>135</v>
      </c>
      <c r="E100" s="207" t="s">
        <v>514</v>
      </c>
      <c r="F100" s="208" t="s">
        <v>515</v>
      </c>
      <c r="G100" s="209" t="s">
        <v>177</v>
      </c>
      <c r="H100" s="210">
        <v>1177.4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140</v>
      </c>
      <c r="AT100" s="217" t="s">
        <v>135</v>
      </c>
      <c r="AU100" s="217" t="s">
        <v>82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140</v>
      </c>
      <c r="BM100" s="217" t="s">
        <v>815</v>
      </c>
    </row>
    <row r="101" spans="1:47" s="2" customFormat="1" ht="12">
      <c r="A101" s="40"/>
      <c r="B101" s="41"/>
      <c r="C101" s="42"/>
      <c r="D101" s="219" t="s">
        <v>142</v>
      </c>
      <c r="E101" s="42"/>
      <c r="F101" s="220" t="s">
        <v>515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142</v>
      </c>
      <c r="AU101" s="19" t="s">
        <v>82</v>
      </c>
    </row>
    <row r="102" spans="1:65" s="2" customFormat="1" ht="16.5" customHeight="1">
      <c r="A102" s="40"/>
      <c r="B102" s="41"/>
      <c r="C102" s="206" t="s">
        <v>169</v>
      </c>
      <c r="D102" s="206" t="s">
        <v>135</v>
      </c>
      <c r="E102" s="207" t="s">
        <v>517</v>
      </c>
      <c r="F102" s="208" t="s">
        <v>518</v>
      </c>
      <c r="G102" s="209" t="s">
        <v>149</v>
      </c>
      <c r="H102" s="210">
        <v>930.53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140</v>
      </c>
      <c r="AT102" s="217" t="s">
        <v>135</v>
      </c>
      <c r="AU102" s="217" t="s">
        <v>82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140</v>
      </c>
      <c r="BM102" s="217" t="s">
        <v>816</v>
      </c>
    </row>
    <row r="103" spans="1:47" s="2" customFormat="1" ht="12">
      <c r="A103" s="40"/>
      <c r="B103" s="41"/>
      <c r="C103" s="42"/>
      <c r="D103" s="219" t="s">
        <v>142</v>
      </c>
      <c r="E103" s="42"/>
      <c r="F103" s="220" t="s">
        <v>518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142</v>
      </c>
      <c r="AU103" s="19" t="s">
        <v>82</v>
      </c>
    </row>
    <row r="104" spans="1:51" s="13" customFormat="1" ht="12">
      <c r="A104" s="13"/>
      <c r="B104" s="224"/>
      <c r="C104" s="225"/>
      <c r="D104" s="219" t="s">
        <v>154</v>
      </c>
      <c r="E104" s="226" t="s">
        <v>19</v>
      </c>
      <c r="F104" s="227" t="s">
        <v>817</v>
      </c>
      <c r="G104" s="225"/>
      <c r="H104" s="228">
        <v>930.53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154</v>
      </c>
      <c r="AU104" s="234" t="s">
        <v>82</v>
      </c>
      <c r="AV104" s="13" t="s">
        <v>84</v>
      </c>
      <c r="AW104" s="13" t="s">
        <v>35</v>
      </c>
      <c r="AX104" s="13" t="s">
        <v>74</v>
      </c>
      <c r="AY104" s="234" t="s">
        <v>133</v>
      </c>
    </row>
    <row r="105" spans="1:51" s="14" customFormat="1" ht="12">
      <c r="A105" s="14"/>
      <c r="B105" s="235"/>
      <c r="C105" s="236"/>
      <c r="D105" s="219" t="s">
        <v>154</v>
      </c>
      <c r="E105" s="237" t="s">
        <v>19</v>
      </c>
      <c r="F105" s="238" t="s">
        <v>157</v>
      </c>
      <c r="G105" s="236"/>
      <c r="H105" s="239">
        <v>930.53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154</v>
      </c>
      <c r="AU105" s="245" t="s">
        <v>82</v>
      </c>
      <c r="AV105" s="14" t="s">
        <v>140</v>
      </c>
      <c r="AW105" s="14" t="s">
        <v>35</v>
      </c>
      <c r="AX105" s="14" t="s">
        <v>82</v>
      </c>
      <c r="AY105" s="245" t="s">
        <v>133</v>
      </c>
    </row>
    <row r="106" spans="1:65" s="2" customFormat="1" ht="16.5" customHeight="1">
      <c r="A106" s="40"/>
      <c r="B106" s="41"/>
      <c r="C106" s="206" t="s">
        <v>182</v>
      </c>
      <c r="D106" s="206" t="s">
        <v>135</v>
      </c>
      <c r="E106" s="207" t="s">
        <v>520</v>
      </c>
      <c r="F106" s="208" t="s">
        <v>521</v>
      </c>
      <c r="G106" s="209" t="s">
        <v>149</v>
      </c>
      <c r="H106" s="210">
        <v>950.4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140</v>
      </c>
      <c r="AT106" s="217" t="s">
        <v>135</v>
      </c>
      <c r="AU106" s="217" t="s">
        <v>82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140</v>
      </c>
      <c r="BM106" s="217" t="s">
        <v>818</v>
      </c>
    </row>
    <row r="107" spans="1:47" s="2" customFormat="1" ht="12">
      <c r="A107" s="40"/>
      <c r="B107" s="41"/>
      <c r="C107" s="42"/>
      <c r="D107" s="219" t="s">
        <v>142</v>
      </c>
      <c r="E107" s="42"/>
      <c r="F107" s="220" t="s">
        <v>521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142</v>
      </c>
      <c r="AU107" s="19" t="s">
        <v>82</v>
      </c>
    </row>
    <row r="108" spans="1:51" s="13" customFormat="1" ht="12">
      <c r="A108" s="13"/>
      <c r="B108" s="224"/>
      <c r="C108" s="225"/>
      <c r="D108" s="219" t="s">
        <v>154</v>
      </c>
      <c r="E108" s="226" t="s">
        <v>19</v>
      </c>
      <c r="F108" s="227" t="s">
        <v>819</v>
      </c>
      <c r="G108" s="225"/>
      <c r="H108" s="228">
        <v>950.4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154</v>
      </c>
      <c r="AU108" s="234" t="s">
        <v>82</v>
      </c>
      <c r="AV108" s="13" t="s">
        <v>84</v>
      </c>
      <c r="AW108" s="13" t="s">
        <v>35</v>
      </c>
      <c r="AX108" s="13" t="s">
        <v>74</v>
      </c>
      <c r="AY108" s="234" t="s">
        <v>133</v>
      </c>
    </row>
    <row r="109" spans="1:51" s="14" customFormat="1" ht="12">
      <c r="A109" s="14"/>
      <c r="B109" s="235"/>
      <c r="C109" s="236"/>
      <c r="D109" s="219" t="s">
        <v>154</v>
      </c>
      <c r="E109" s="237" t="s">
        <v>19</v>
      </c>
      <c r="F109" s="238" t="s">
        <v>157</v>
      </c>
      <c r="G109" s="236"/>
      <c r="H109" s="239">
        <v>950.4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154</v>
      </c>
      <c r="AU109" s="245" t="s">
        <v>82</v>
      </c>
      <c r="AV109" s="14" t="s">
        <v>140</v>
      </c>
      <c r="AW109" s="14" t="s">
        <v>35</v>
      </c>
      <c r="AX109" s="14" t="s">
        <v>82</v>
      </c>
      <c r="AY109" s="245" t="s">
        <v>133</v>
      </c>
    </row>
    <row r="110" spans="1:65" s="2" customFormat="1" ht="16.5" customHeight="1">
      <c r="A110" s="40"/>
      <c r="B110" s="41"/>
      <c r="C110" s="206" t="s">
        <v>174</v>
      </c>
      <c r="D110" s="206" t="s">
        <v>135</v>
      </c>
      <c r="E110" s="207" t="s">
        <v>523</v>
      </c>
      <c r="F110" s="208" t="s">
        <v>524</v>
      </c>
      <c r="G110" s="209" t="s">
        <v>149</v>
      </c>
      <c r="H110" s="210">
        <v>930.53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140</v>
      </c>
      <c r="AT110" s="217" t="s">
        <v>135</v>
      </c>
      <c r="AU110" s="217" t="s">
        <v>82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140</v>
      </c>
      <c r="BM110" s="217" t="s">
        <v>820</v>
      </c>
    </row>
    <row r="111" spans="1:47" s="2" customFormat="1" ht="12">
      <c r="A111" s="40"/>
      <c r="B111" s="41"/>
      <c r="C111" s="42"/>
      <c r="D111" s="219" t="s">
        <v>142</v>
      </c>
      <c r="E111" s="42"/>
      <c r="F111" s="220" t="s">
        <v>524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142</v>
      </c>
      <c r="AU111" s="19" t="s">
        <v>82</v>
      </c>
    </row>
    <row r="112" spans="1:51" s="13" customFormat="1" ht="12">
      <c r="A112" s="13"/>
      <c r="B112" s="224"/>
      <c r="C112" s="225"/>
      <c r="D112" s="219" t="s">
        <v>154</v>
      </c>
      <c r="E112" s="226" t="s">
        <v>19</v>
      </c>
      <c r="F112" s="227" t="s">
        <v>817</v>
      </c>
      <c r="G112" s="225"/>
      <c r="H112" s="228">
        <v>930.53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154</v>
      </c>
      <c r="AU112" s="234" t="s">
        <v>82</v>
      </c>
      <c r="AV112" s="13" t="s">
        <v>84</v>
      </c>
      <c r="AW112" s="13" t="s">
        <v>35</v>
      </c>
      <c r="AX112" s="13" t="s">
        <v>74</v>
      </c>
      <c r="AY112" s="234" t="s">
        <v>133</v>
      </c>
    </row>
    <row r="113" spans="1:51" s="14" customFormat="1" ht="12">
      <c r="A113" s="14"/>
      <c r="B113" s="235"/>
      <c r="C113" s="236"/>
      <c r="D113" s="219" t="s">
        <v>154</v>
      </c>
      <c r="E113" s="237" t="s">
        <v>19</v>
      </c>
      <c r="F113" s="238" t="s">
        <v>157</v>
      </c>
      <c r="G113" s="236"/>
      <c r="H113" s="239">
        <v>930.53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154</v>
      </c>
      <c r="AU113" s="245" t="s">
        <v>82</v>
      </c>
      <c r="AV113" s="14" t="s">
        <v>140</v>
      </c>
      <c r="AW113" s="14" t="s">
        <v>35</v>
      </c>
      <c r="AX113" s="14" t="s">
        <v>82</v>
      </c>
      <c r="AY113" s="245" t="s">
        <v>133</v>
      </c>
    </row>
    <row r="114" spans="1:65" s="2" customFormat="1" ht="16.5" customHeight="1">
      <c r="A114" s="40"/>
      <c r="B114" s="41"/>
      <c r="C114" s="206" t="s">
        <v>188</v>
      </c>
      <c r="D114" s="206" t="s">
        <v>135</v>
      </c>
      <c r="E114" s="207" t="s">
        <v>526</v>
      </c>
      <c r="F114" s="208" t="s">
        <v>527</v>
      </c>
      <c r="G114" s="209" t="s">
        <v>149</v>
      </c>
      <c r="H114" s="210">
        <v>950.4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45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140</v>
      </c>
      <c r="AT114" s="217" t="s">
        <v>135</v>
      </c>
      <c r="AU114" s="217" t="s">
        <v>82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82</v>
      </c>
      <c r="BK114" s="218">
        <f>ROUND(I114*H114,2)</f>
        <v>0</v>
      </c>
      <c r="BL114" s="19" t="s">
        <v>140</v>
      </c>
      <c r="BM114" s="217" t="s">
        <v>821</v>
      </c>
    </row>
    <row r="115" spans="1:47" s="2" customFormat="1" ht="12">
      <c r="A115" s="40"/>
      <c r="B115" s="41"/>
      <c r="C115" s="42"/>
      <c r="D115" s="219" t="s">
        <v>142</v>
      </c>
      <c r="E115" s="42"/>
      <c r="F115" s="220" t="s">
        <v>527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142</v>
      </c>
      <c r="AU115" s="19" t="s">
        <v>82</v>
      </c>
    </row>
    <row r="116" spans="1:51" s="13" customFormat="1" ht="12">
      <c r="A116" s="13"/>
      <c r="B116" s="224"/>
      <c r="C116" s="225"/>
      <c r="D116" s="219" t="s">
        <v>154</v>
      </c>
      <c r="E116" s="226" t="s">
        <v>19</v>
      </c>
      <c r="F116" s="227" t="s">
        <v>819</v>
      </c>
      <c r="G116" s="225"/>
      <c r="H116" s="228">
        <v>950.4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154</v>
      </c>
      <c r="AU116" s="234" t="s">
        <v>82</v>
      </c>
      <c r="AV116" s="13" t="s">
        <v>84</v>
      </c>
      <c r="AW116" s="13" t="s">
        <v>35</v>
      </c>
      <c r="AX116" s="13" t="s">
        <v>74</v>
      </c>
      <c r="AY116" s="234" t="s">
        <v>133</v>
      </c>
    </row>
    <row r="117" spans="1:51" s="14" customFormat="1" ht="12">
      <c r="A117" s="14"/>
      <c r="B117" s="235"/>
      <c r="C117" s="236"/>
      <c r="D117" s="219" t="s">
        <v>154</v>
      </c>
      <c r="E117" s="237" t="s">
        <v>19</v>
      </c>
      <c r="F117" s="238" t="s">
        <v>157</v>
      </c>
      <c r="G117" s="236"/>
      <c r="H117" s="239">
        <v>950.4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154</v>
      </c>
      <c r="AU117" s="245" t="s">
        <v>82</v>
      </c>
      <c r="AV117" s="14" t="s">
        <v>140</v>
      </c>
      <c r="AW117" s="14" t="s">
        <v>35</v>
      </c>
      <c r="AX117" s="14" t="s">
        <v>82</v>
      </c>
      <c r="AY117" s="245" t="s">
        <v>133</v>
      </c>
    </row>
    <row r="118" spans="1:65" s="2" customFormat="1" ht="16.5" customHeight="1">
      <c r="A118" s="40"/>
      <c r="B118" s="41"/>
      <c r="C118" s="206" t="s">
        <v>140</v>
      </c>
      <c r="D118" s="206" t="s">
        <v>135</v>
      </c>
      <c r="E118" s="207" t="s">
        <v>529</v>
      </c>
      <c r="F118" s="208" t="s">
        <v>530</v>
      </c>
      <c r="G118" s="209" t="s">
        <v>177</v>
      </c>
      <c r="H118" s="210">
        <v>883.68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140</v>
      </c>
      <c r="AT118" s="217" t="s">
        <v>135</v>
      </c>
      <c r="AU118" s="217" t="s">
        <v>82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140</v>
      </c>
      <c r="BM118" s="217" t="s">
        <v>822</v>
      </c>
    </row>
    <row r="119" spans="1:47" s="2" customFormat="1" ht="12">
      <c r="A119" s="40"/>
      <c r="B119" s="41"/>
      <c r="C119" s="42"/>
      <c r="D119" s="219" t="s">
        <v>142</v>
      </c>
      <c r="E119" s="42"/>
      <c r="F119" s="220" t="s">
        <v>530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142</v>
      </c>
      <c r="AU119" s="19" t="s">
        <v>82</v>
      </c>
    </row>
    <row r="120" spans="1:51" s="13" customFormat="1" ht="12">
      <c r="A120" s="13"/>
      <c r="B120" s="224"/>
      <c r="C120" s="225"/>
      <c r="D120" s="219" t="s">
        <v>154</v>
      </c>
      <c r="E120" s="226" t="s">
        <v>19</v>
      </c>
      <c r="F120" s="227" t="s">
        <v>823</v>
      </c>
      <c r="G120" s="225"/>
      <c r="H120" s="228">
        <v>883.68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154</v>
      </c>
      <c r="AU120" s="234" t="s">
        <v>82</v>
      </c>
      <c r="AV120" s="13" t="s">
        <v>84</v>
      </c>
      <c r="AW120" s="13" t="s">
        <v>35</v>
      </c>
      <c r="AX120" s="13" t="s">
        <v>74</v>
      </c>
      <c r="AY120" s="234" t="s">
        <v>133</v>
      </c>
    </row>
    <row r="121" spans="1:51" s="14" customFormat="1" ht="12">
      <c r="A121" s="14"/>
      <c r="B121" s="235"/>
      <c r="C121" s="236"/>
      <c r="D121" s="219" t="s">
        <v>154</v>
      </c>
      <c r="E121" s="237" t="s">
        <v>19</v>
      </c>
      <c r="F121" s="238" t="s">
        <v>157</v>
      </c>
      <c r="G121" s="236"/>
      <c r="H121" s="239">
        <v>883.68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154</v>
      </c>
      <c r="AU121" s="245" t="s">
        <v>82</v>
      </c>
      <c r="AV121" s="14" t="s">
        <v>140</v>
      </c>
      <c r="AW121" s="14" t="s">
        <v>35</v>
      </c>
      <c r="AX121" s="14" t="s">
        <v>82</v>
      </c>
      <c r="AY121" s="245" t="s">
        <v>133</v>
      </c>
    </row>
    <row r="122" spans="1:65" s="2" customFormat="1" ht="16.5" customHeight="1">
      <c r="A122" s="40"/>
      <c r="B122" s="41"/>
      <c r="C122" s="206" t="s">
        <v>158</v>
      </c>
      <c r="D122" s="206" t="s">
        <v>135</v>
      </c>
      <c r="E122" s="207" t="s">
        <v>690</v>
      </c>
      <c r="F122" s="208" t="s">
        <v>691</v>
      </c>
      <c r="G122" s="209" t="s">
        <v>177</v>
      </c>
      <c r="H122" s="210">
        <v>293.72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140</v>
      </c>
      <c r="AT122" s="217" t="s">
        <v>135</v>
      </c>
      <c r="AU122" s="217" t="s">
        <v>82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140</v>
      </c>
      <c r="BM122" s="217" t="s">
        <v>824</v>
      </c>
    </row>
    <row r="123" spans="1:47" s="2" customFormat="1" ht="12">
      <c r="A123" s="40"/>
      <c r="B123" s="41"/>
      <c r="C123" s="42"/>
      <c r="D123" s="219" t="s">
        <v>142</v>
      </c>
      <c r="E123" s="42"/>
      <c r="F123" s="220" t="s">
        <v>691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142</v>
      </c>
      <c r="AU123" s="19" t="s">
        <v>82</v>
      </c>
    </row>
    <row r="124" spans="1:51" s="13" customFormat="1" ht="12">
      <c r="A124" s="13"/>
      <c r="B124" s="224"/>
      <c r="C124" s="225"/>
      <c r="D124" s="219" t="s">
        <v>154</v>
      </c>
      <c r="E124" s="226" t="s">
        <v>19</v>
      </c>
      <c r="F124" s="227" t="s">
        <v>825</v>
      </c>
      <c r="G124" s="225"/>
      <c r="H124" s="228">
        <v>293.72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154</v>
      </c>
      <c r="AU124" s="234" t="s">
        <v>82</v>
      </c>
      <c r="AV124" s="13" t="s">
        <v>84</v>
      </c>
      <c r="AW124" s="13" t="s">
        <v>35</v>
      </c>
      <c r="AX124" s="13" t="s">
        <v>74</v>
      </c>
      <c r="AY124" s="234" t="s">
        <v>133</v>
      </c>
    </row>
    <row r="125" spans="1:51" s="14" customFormat="1" ht="12">
      <c r="A125" s="14"/>
      <c r="B125" s="235"/>
      <c r="C125" s="236"/>
      <c r="D125" s="219" t="s">
        <v>154</v>
      </c>
      <c r="E125" s="237" t="s">
        <v>19</v>
      </c>
      <c r="F125" s="238" t="s">
        <v>157</v>
      </c>
      <c r="G125" s="236"/>
      <c r="H125" s="239">
        <v>293.72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154</v>
      </c>
      <c r="AU125" s="245" t="s">
        <v>82</v>
      </c>
      <c r="AV125" s="14" t="s">
        <v>140</v>
      </c>
      <c r="AW125" s="14" t="s">
        <v>35</v>
      </c>
      <c r="AX125" s="14" t="s">
        <v>82</v>
      </c>
      <c r="AY125" s="245" t="s">
        <v>133</v>
      </c>
    </row>
    <row r="126" spans="1:65" s="2" customFormat="1" ht="16.5" customHeight="1">
      <c r="A126" s="40"/>
      <c r="B126" s="41"/>
      <c r="C126" s="206" t="s">
        <v>216</v>
      </c>
      <c r="D126" s="206" t="s">
        <v>135</v>
      </c>
      <c r="E126" s="207" t="s">
        <v>693</v>
      </c>
      <c r="F126" s="208" t="s">
        <v>694</v>
      </c>
      <c r="G126" s="209" t="s">
        <v>177</v>
      </c>
      <c r="H126" s="210">
        <v>387.66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140</v>
      </c>
      <c r="AT126" s="217" t="s">
        <v>135</v>
      </c>
      <c r="AU126" s="217" t="s">
        <v>82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140</v>
      </c>
      <c r="BM126" s="217" t="s">
        <v>826</v>
      </c>
    </row>
    <row r="127" spans="1:47" s="2" customFormat="1" ht="12">
      <c r="A127" s="40"/>
      <c r="B127" s="41"/>
      <c r="C127" s="42"/>
      <c r="D127" s="219" t="s">
        <v>142</v>
      </c>
      <c r="E127" s="42"/>
      <c r="F127" s="220" t="s">
        <v>694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82</v>
      </c>
    </row>
    <row r="128" spans="1:65" s="2" customFormat="1" ht="16.5" customHeight="1">
      <c r="A128" s="40"/>
      <c r="B128" s="41"/>
      <c r="C128" s="206" t="s">
        <v>204</v>
      </c>
      <c r="D128" s="206" t="s">
        <v>135</v>
      </c>
      <c r="E128" s="207" t="s">
        <v>535</v>
      </c>
      <c r="F128" s="208" t="s">
        <v>536</v>
      </c>
      <c r="G128" s="209" t="s">
        <v>177</v>
      </c>
      <c r="H128" s="210">
        <v>387.66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140</v>
      </c>
      <c r="AT128" s="217" t="s">
        <v>135</v>
      </c>
      <c r="AU128" s="217" t="s">
        <v>82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140</v>
      </c>
      <c r="BM128" s="217" t="s">
        <v>827</v>
      </c>
    </row>
    <row r="129" spans="1:47" s="2" customFormat="1" ht="12">
      <c r="A129" s="40"/>
      <c r="B129" s="41"/>
      <c r="C129" s="42"/>
      <c r="D129" s="219" t="s">
        <v>142</v>
      </c>
      <c r="E129" s="42"/>
      <c r="F129" s="220" t="s">
        <v>536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82</v>
      </c>
    </row>
    <row r="130" spans="1:51" s="13" customFormat="1" ht="12">
      <c r="A130" s="13"/>
      <c r="B130" s="224"/>
      <c r="C130" s="225"/>
      <c r="D130" s="219" t="s">
        <v>154</v>
      </c>
      <c r="E130" s="226" t="s">
        <v>19</v>
      </c>
      <c r="F130" s="227" t="s">
        <v>828</v>
      </c>
      <c r="G130" s="225"/>
      <c r="H130" s="228">
        <v>387.66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154</v>
      </c>
      <c r="AU130" s="234" t="s">
        <v>82</v>
      </c>
      <c r="AV130" s="13" t="s">
        <v>84</v>
      </c>
      <c r="AW130" s="13" t="s">
        <v>35</v>
      </c>
      <c r="AX130" s="13" t="s">
        <v>74</v>
      </c>
      <c r="AY130" s="234" t="s">
        <v>133</v>
      </c>
    </row>
    <row r="131" spans="1:51" s="14" customFormat="1" ht="12">
      <c r="A131" s="14"/>
      <c r="B131" s="235"/>
      <c r="C131" s="236"/>
      <c r="D131" s="219" t="s">
        <v>154</v>
      </c>
      <c r="E131" s="237" t="s">
        <v>19</v>
      </c>
      <c r="F131" s="238" t="s">
        <v>157</v>
      </c>
      <c r="G131" s="236"/>
      <c r="H131" s="239">
        <v>387.66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154</v>
      </c>
      <c r="AU131" s="245" t="s">
        <v>82</v>
      </c>
      <c r="AV131" s="14" t="s">
        <v>140</v>
      </c>
      <c r="AW131" s="14" t="s">
        <v>35</v>
      </c>
      <c r="AX131" s="14" t="s">
        <v>82</v>
      </c>
      <c r="AY131" s="245" t="s">
        <v>133</v>
      </c>
    </row>
    <row r="132" spans="1:65" s="2" customFormat="1" ht="16.5" customHeight="1">
      <c r="A132" s="40"/>
      <c r="B132" s="41"/>
      <c r="C132" s="206" t="s">
        <v>8</v>
      </c>
      <c r="D132" s="206" t="s">
        <v>135</v>
      </c>
      <c r="E132" s="207" t="s">
        <v>539</v>
      </c>
      <c r="F132" s="208" t="s">
        <v>540</v>
      </c>
      <c r="G132" s="209" t="s">
        <v>177</v>
      </c>
      <c r="H132" s="210">
        <v>387.66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45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140</v>
      </c>
      <c r="AT132" s="217" t="s">
        <v>135</v>
      </c>
      <c r="AU132" s="217" t="s">
        <v>82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140</v>
      </c>
      <c r="BM132" s="217" t="s">
        <v>829</v>
      </c>
    </row>
    <row r="133" spans="1:47" s="2" customFormat="1" ht="12">
      <c r="A133" s="40"/>
      <c r="B133" s="41"/>
      <c r="C133" s="42"/>
      <c r="D133" s="219" t="s">
        <v>142</v>
      </c>
      <c r="E133" s="42"/>
      <c r="F133" s="220" t="s">
        <v>540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142</v>
      </c>
      <c r="AU133" s="19" t="s">
        <v>82</v>
      </c>
    </row>
    <row r="134" spans="1:65" s="2" customFormat="1" ht="16.5" customHeight="1">
      <c r="A134" s="40"/>
      <c r="B134" s="41"/>
      <c r="C134" s="206" t="s">
        <v>199</v>
      </c>
      <c r="D134" s="206" t="s">
        <v>135</v>
      </c>
      <c r="E134" s="207" t="s">
        <v>542</v>
      </c>
      <c r="F134" s="208" t="s">
        <v>543</v>
      </c>
      <c r="G134" s="209" t="s">
        <v>177</v>
      </c>
      <c r="H134" s="210">
        <v>789.74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140</v>
      </c>
      <c r="AT134" s="217" t="s">
        <v>135</v>
      </c>
      <c r="AU134" s="217" t="s">
        <v>82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140</v>
      </c>
      <c r="BM134" s="217" t="s">
        <v>830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543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82</v>
      </c>
    </row>
    <row r="136" spans="1:51" s="13" customFormat="1" ht="12">
      <c r="A136" s="13"/>
      <c r="B136" s="224"/>
      <c r="C136" s="225"/>
      <c r="D136" s="219" t="s">
        <v>154</v>
      </c>
      <c r="E136" s="226" t="s">
        <v>19</v>
      </c>
      <c r="F136" s="227" t="s">
        <v>831</v>
      </c>
      <c r="G136" s="225"/>
      <c r="H136" s="228">
        <v>789.74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154</v>
      </c>
      <c r="AU136" s="234" t="s">
        <v>82</v>
      </c>
      <c r="AV136" s="13" t="s">
        <v>84</v>
      </c>
      <c r="AW136" s="13" t="s">
        <v>35</v>
      </c>
      <c r="AX136" s="13" t="s">
        <v>74</v>
      </c>
      <c r="AY136" s="234" t="s">
        <v>133</v>
      </c>
    </row>
    <row r="137" spans="1:51" s="14" customFormat="1" ht="12">
      <c r="A137" s="14"/>
      <c r="B137" s="235"/>
      <c r="C137" s="236"/>
      <c r="D137" s="219" t="s">
        <v>154</v>
      </c>
      <c r="E137" s="237" t="s">
        <v>19</v>
      </c>
      <c r="F137" s="238" t="s">
        <v>157</v>
      </c>
      <c r="G137" s="236"/>
      <c r="H137" s="239">
        <v>789.74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154</v>
      </c>
      <c r="AU137" s="245" t="s">
        <v>82</v>
      </c>
      <c r="AV137" s="14" t="s">
        <v>140</v>
      </c>
      <c r="AW137" s="14" t="s">
        <v>35</v>
      </c>
      <c r="AX137" s="14" t="s">
        <v>82</v>
      </c>
      <c r="AY137" s="245" t="s">
        <v>133</v>
      </c>
    </row>
    <row r="138" spans="1:65" s="2" customFormat="1" ht="16.5" customHeight="1">
      <c r="A138" s="40"/>
      <c r="B138" s="41"/>
      <c r="C138" s="206" t="s">
        <v>192</v>
      </c>
      <c r="D138" s="206" t="s">
        <v>135</v>
      </c>
      <c r="E138" s="207" t="s">
        <v>546</v>
      </c>
      <c r="F138" s="208" t="s">
        <v>547</v>
      </c>
      <c r="G138" s="209" t="s">
        <v>177</v>
      </c>
      <c r="H138" s="210">
        <v>262.93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140</v>
      </c>
      <c r="AT138" s="217" t="s">
        <v>135</v>
      </c>
      <c r="AU138" s="217" t="s">
        <v>82</v>
      </c>
      <c r="AY138" s="19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140</v>
      </c>
      <c r="BM138" s="217" t="s">
        <v>832</v>
      </c>
    </row>
    <row r="139" spans="1:47" s="2" customFormat="1" ht="12">
      <c r="A139" s="40"/>
      <c r="B139" s="41"/>
      <c r="C139" s="42"/>
      <c r="D139" s="219" t="s">
        <v>142</v>
      </c>
      <c r="E139" s="42"/>
      <c r="F139" s="220" t="s">
        <v>547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142</v>
      </c>
      <c r="AU139" s="19" t="s">
        <v>82</v>
      </c>
    </row>
    <row r="140" spans="1:51" s="13" customFormat="1" ht="12">
      <c r="A140" s="13"/>
      <c r="B140" s="224"/>
      <c r="C140" s="225"/>
      <c r="D140" s="219" t="s">
        <v>154</v>
      </c>
      <c r="E140" s="226" t="s">
        <v>19</v>
      </c>
      <c r="F140" s="227" t="s">
        <v>833</v>
      </c>
      <c r="G140" s="225"/>
      <c r="H140" s="228">
        <v>262.93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154</v>
      </c>
      <c r="AU140" s="234" t="s">
        <v>82</v>
      </c>
      <c r="AV140" s="13" t="s">
        <v>84</v>
      </c>
      <c r="AW140" s="13" t="s">
        <v>35</v>
      </c>
      <c r="AX140" s="13" t="s">
        <v>74</v>
      </c>
      <c r="AY140" s="234" t="s">
        <v>133</v>
      </c>
    </row>
    <row r="141" spans="1:51" s="14" customFormat="1" ht="12">
      <c r="A141" s="14"/>
      <c r="B141" s="235"/>
      <c r="C141" s="236"/>
      <c r="D141" s="219" t="s">
        <v>154</v>
      </c>
      <c r="E141" s="237" t="s">
        <v>19</v>
      </c>
      <c r="F141" s="238" t="s">
        <v>157</v>
      </c>
      <c r="G141" s="236"/>
      <c r="H141" s="239">
        <v>262.93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154</v>
      </c>
      <c r="AU141" s="245" t="s">
        <v>82</v>
      </c>
      <c r="AV141" s="14" t="s">
        <v>140</v>
      </c>
      <c r="AW141" s="14" t="s">
        <v>35</v>
      </c>
      <c r="AX141" s="14" t="s">
        <v>82</v>
      </c>
      <c r="AY141" s="245" t="s">
        <v>133</v>
      </c>
    </row>
    <row r="142" spans="1:63" s="12" customFormat="1" ht="25.9" customHeight="1">
      <c r="A142" s="12"/>
      <c r="B142" s="190"/>
      <c r="C142" s="191"/>
      <c r="D142" s="192" t="s">
        <v>73</v>
      </c>
      <c r="E142" s="193" t="s">
        <v>84</v>
      </c>
      <c r="F142" s="193" t="s">
        <v>702</v>
      </c>
      <c r="G142" s="191"/>
      <c r="H142" s="191"/>
      <c r="I142" s="194"/>
      <c r="J142" s="195">
        <f>BK142</f>
        <v>0</v>
      </c>
      <c r="K142" s="191"/>
      <c r="L142" s="196"/>
      <c r="M142" s="197"/>
      <c r="N142" s="198"/>
      <c r="O142" s="198"/>
      <c r="P142" s="199">
        <f>SUM(P143:P146)</f>
        <v>0</v>
      </c>
      <c r="Q142" s="198"/>
      <c r="R142" s="199">
        <f>SUM(R143:R146)</f>
        <v>0</v>
      </c>
      <c r="S142" s="198"/>
      <c r="T142" s="20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73</v>
      </c>
      <c r="AU142" s="202" t="s">
        <v>74</v>
      </c>
      <c r="AY142" s="201" t="s">
        <v>133</v>
      </c>
      <c r="BK142" s="203">
        <f>SUM(BK143:BK146)</f>
        <v>0</v>
      </c>
    </row>
    <row r="143" spans="1:65" s="2" customFormat="1" ht="16.5" customHeight="1">
      <c r="A143" s="40"/>
      <c r="B143" s="41"/>
      <c r="C143" s="206" t="s">
        <v>226</v>
      </c>
      <c r="D143" s="206" t="s">
        <v>135</v>
      </c>
      <c r="E143" s="207" t="s">
        <v>703</v>
      </c>
      <c r="F143" s="208" t="s">
        <v>704</v>
      </c>
      <c r="G143" s="209" t="s">
        <v>161</v>
      </c>
      <c r="H143" s="210">
        <v>33.79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82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140</v>
      </c>
      <c r="BM143" s="217" t="s">
        <v>834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704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82</v>
      </c>
    </row>
    <row r="145" spans="1:65" s="2" customFormat="1" ht="16.5" customHeight="1">
      <c r="A145" s="40"/>
      <c r="B145" s="41"/>
      <c r="C145" s="206" t="s">
        <v>238</v>
      </c>
      <c r="D145" s="206" t="s">
        <v>135</v>
      </c>
      <c r="E145" s="207" t="s">
        <v>706</v>
      </c>
      <c r="F145" s="208" t="s">
        <v>707</v>
      </c>
      <c r="G145" s="209" t="s">
        <v>161</v>
      </c>
      <c r="H145" s="210">
        <v>33.79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140</v>
      </c>
      <c r="AT145" s="217" t="s">
        <v>135</v>
      </c>
      <c r="AU145" s="217" t="s">
        <v>82</v>
      </c>
      <c r="AY145" s="19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140</v>
      </c>
      <c r="BM145" s="217" t="s">
        <v>835</v>
      </c>
    </row>
    <row r="146" spans="1:47" s="2" customFormat="1" ht="12">
      <c r="A146" s="40"/>
      <c r="B146" s="41"/>
      <c r="C146" s="42"/>
      <c r="D146" s="219" t="s">
        <v>142</v>
      </c>
      <c r="E146" s="42"/>
      <c r="F146" s="220" t="s">
        <v>707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142</v>
      </c>
      <c r="AU146" s="19" t="s">
        <v>82</v>
      </c>
    </row>
    <row r="147" spans="1:63" s="12" customFormat="1" ht="25.9" customHeight="1">
      <c r="A147" s="12"/>
      <c r="B147" s="190"/>
      <c r="C147" s="191"/>
      <c r="D147" s="192" t="s">
        <v>73</v>
      </c>
      <c r="E147" s="193" t="s">
        <v>140</v>
      </c>
      <c r="F147" s="193" t="s">
        <v>552</v>
      </c>
      <c r="G147" s="191"/>
      <c r="H147" s="191"/>
      <c r="I147" s="194"/>
      <c r="J147" s="195">
        <f>BK147</f>
        <v>0</v>
      </c>
      <c r="K147" s="191"/>
      <c r="L147" s="196"/>
      <c r="M147" s="197"/>
      <c r="N147" s="198"/>
      <c r="O147" s="198"/>
      <c r="P147" s="199">
        <f>SUM(P148:P151)</f>
        <v>0</v>
      </c>
      <c r="Q147" s="198"/>
      <c r="R147" s="199">
        <f>SUM(R148:R151)</f>
        <v>0</v>
      </c>
      <c r="S147" s="198"/>
      <c r="T147" s="200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82</v>
      </c>
      <c r="AT147" s="202" t="s">
        <v>73</v>
      </c>
      <c r="AU147" s="202" t="s">
        <v>74</v>
      </c>
      <c r="AY147" s="201" t="s">
        <v>133</v>
      </c>
      <c r="BK147" s="203">
        <f>SUM(BK148:BK151)</f>
        <v>0</v>
      </c>
    </row>
    <row r="148" spans="1:65" s="2" customFormat="1" ht="16.5" customHeight="1">
      <c r="A148" s="40"/>
      <c r="B148" s="41"/>
      <c r="C148" s="206" t="s">
        <v>244</v>
      </c>
      <c r="D148" s="206" t="s">
        <v>135</v>
      </c>
      <c r="E148" s="207" t="s">
        <v>553</v>
      </c>
      <c r="F148" s="208" t="s">
        <v>554</v>
      </c>
      <c r="G148" s="209" t="s">
        <v>177</v>
      </c>
      <c r="H148" s="210">
        <v>124.73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82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836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554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82</v>
      </c>
    </row>
    <row r="150" spans="1:51" s="13" customFormat="1" ht="12">
      <c r="A150" s="13"/>
      <c r="B150" s="224"/>
      <c r="C150" s="225"/>
      <c r="D150" s="219" t="s">
        <v>154</v>
      </c>
      <c r="E150" s="226" t="s">
        <v>19</v>
      </c>
      <c r="F150" s="227" t="s">
        <v>837</v>
      </c>
      <c r="G150" s="225"/>
      <c r="H150" s="228">
        <v>124.73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154</v>
      </c>
      <c r="AU150" s="234" t="s">
        <v>82</v>
      </c>
      <c r="AV150" s="13" t="s">
        <v>84</v>
      </c>
      <c r="AW150" s="13" t="s">
        <v>35</v>
      </c>
      <c r="AX150" s="13" t="s">
        <v>74</v>
      </c>
      <c r="AY150" s="234" t="s">
        <v>133</v>
      </c>
    </row>
    <row r="151" spans="1:51" s="14" customFormat="1" ht="12">
      <c r="A151" s="14"/>
      <c r="B151" s="235"/>
      <c r="C151" s="236"/>
      <c r="D151" s="219" t="s">
        <v>154</v>
      </c>
      <c r="E151" s="237" t="s">
        <v>19</v>
      </c>
      <c r="F151" s="238" t="s">
        <v>157</v>
      </c>
      <c r="G151" s="236"/>
      <c r="H151" s="239">
        <v>124.73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154</v>
      </c>
      <c r="AU151" s="245" t="s">
        <v>82</v>
      </c>
      <c r="AV151" s="14" t="s">
        <v>140</v>
      </c>
      <c r="AW151" s="14" t="s">
        <v>35</v>
      </c>
      <c r="AX151" s="14" t="s">
        <v>82</v>
      </c>
      <c r="AY151" s="245" t="s">
        <v>133</v>
      </c>
    </row>
    <row r="152" spans="1:63" s="12" customFormat="1" ht="25.9" customHeight="1">
      <c r="A152" s="12"/>
      <c r="B152" s="190"/>
      <c r="C152" s="191"/>
      <c r="D152" s="192" t="s">
        <v>73</v>
      </c>
      <c r="E152" s="193" t="s">
        <v>158</v>
      </c>
      <c r="F152" s="193" t="s">
        <v>838</v>
      </c>
      <c r="G152" s="191"/>
      <c r="H152" s="191"/>
      <c r="I152" s="194"/>
      <c r="J152" s="195">
        <f>BK152</f>
        <v>0</v>
      </c>
      <c r="K152" s="191"/>
      <c r="L152" s="196"/>
      <c r="M152" s="197"/>
      <c r="N152" s="198"/>
      <c r="O152" s="198"/>
      <c r="P152" s="199">
        <f>SUM(P153:P154)</f>
        <v>0</v>
      </c>
      <c r="Q152" s="198"/>
      <c r="R152" s="199">
        <f>SUM(R153:R154)</f>
        <v>0</v>
      </c>
      <c r="S152" s="198"/>
      <c r="T152" s="200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82</v>
      </c>
      <c r="AT152" s="202" t="s">
        <v>73</v>
      </c>
      <c r="AU152" s="202" t="s">
        <v>74</v>
      </c>
      <c r="AY152" s="201" t="s">
        <v>133</v>
      </c>
      <c r="BK152" s="203">
        <f>SUM(BK153:BK154)</f>
        <v>0</v>
      </c>
    </row>
    <row r="153" spans="1:65" s="2" customFormat="1" ht="21.75" customHeight="1">
      <c r="A153" s="40"/>
      <c r="B153" s="41"/>
      <c r="C153" s="206" t="s">
        <v>249</v>
      </c>
      <c r="D153" s="206" t="s">
        <v>135</v>
      </c>
      <c r="E153" s="207" t="s">
        <v>839</v>
      </c>
      <c r="F153" s="208" t="s">
        <v>840</v>
      </c>
      <c r="G153" s="209" t="s">
        <v>161</v>
      </c>
      <c r="H153" s="210">
        <v>50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140</v>
      </c>
      <c r="AT153" s="217" t="s">
        <v>135</v>
      </c>
      <c r="AU153" s="217" t="s">
        <v>82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140</v>
      </c>
      <c r="BM153" s="217" t="s">
        <v>841</v>
      </c>
    </row>
    <row r="154" spans="1:47" s="2" customFormat="1" ht="12">
      <c r="A154" s="40"/>
      <c r="B154" s="41"/>
      <c r="C154" s="42"/>
      <c r="D154" s="219" t="s">
        <v>142</v>
      </c>
      <c r="E154" s="42"/>
      <c r="F154" s="220" t="s">
        <v>842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142</v>
      </c>
      <c r="AU154" s="19" t="s">
        <v>82</v>
      </c>
    </row>
    <row r="155" spans="1:63" s="12" customFormat="1" ht="25.9" customHeight="1">
      <c r="A155" s="12"/>
      <c r="B155" s="190"/>
      <c r="C155" s="191"/>
      <c r="D155" s="192" t="s">
        <v>73</v>
      </c>
      <c r="E155" s="193" t="s">
        <v>174</v>
      </c>
      <c r="F155" s="193" t="s">
        <v>556</v>
      </c>
      <c r="G155" s="191"/>
      <c r="H155" s="191"/>
      <c r="I155" s="194"/>
      <c r="J155" s="195">
        <f>BK155</f>
        <v>0</v>
      </c>
      <c r="K155" s="191"/>
      <c r="L155" s="196"/>
      <c r="M155" s="197"/>
      <c r="N155" s="198"/>
      <c r="O155" s="198"/>
      <c r="P155" s="199">
        <f>SUM(P156:P203)</f>
        <v>0</v>
      </c>
      <c r="Q155" s="198"/>
      <c r="R155" s="199">
        <f>SUM(R156:R203)</f>
        <v>0</v>
      </c>
      <c r="S155" s="198"/>
      <c r="T155" s="200">
        <f>SUM(T156:T203)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82</v>
      </c>
      <c r="AT155" s="202" t="s">
        <v>73</v>
      </c>
      <c r="AU155" s="202" t="s">
        <v>74</v>
      </c>
      <c r="AY155" s="201" t="s">
        <v>133</v>
      </c>
      <c r="BK155" s="203">
        <f>SUM(BK156:BK203)</f>
        <v>0</v>
      </c>
    </row>
    <row r="156" spans="1:65" s="2" customFormat="1" ht="16.5" customHeight="1">
      <c r="A156" s="40"/>
      <c r="B156" s="41"/>
      <c r="C156" s="206" t="s">
        <v>334</v>
      </c>
      <c r="D156" s="206" t="s">
        <v>135</v>
      </c>
      <c r="E156" s="207" t="s">
        <v>710</v>
      </c>
      <c r="F156" s="208" t="s">
        <v>711</v>
      </c>
      <c r="G156" s="209" t="s">
        <v>138</v>
      </c>
      <c r="H156" s="210">
        <v>25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82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140</v>
      </c>
      <c r="BM156" s="217" t="s">
        <v>843</v>
      </c>
    </row>
    <row r="157" spans="1:47" s="2" customFormat="1" ht="12">
      <c r="A157" s="40"/>
      <c r="B157" s="41"/>
      <c r="C157" s="42"/>
      <c r="D157" s="219" t="s">
        <v>142</v>
      </c>
      <c r="E157" s="42"/>
      <c r="F157" s="220" t="s">
        <v>711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82</v>
      </c>
    </row>
    <row r="158" spans="1:65" s="2" customFormat="1" ht="16.5" customHeight="1">
      <c r="A158" s="40"/>
      <c r="B158" s="41"/>
      <c r="C158" s="206" t="s">
        <v>338</v>
      </c>
      <c r="D158" s="206" t="s">
        <v>135</v>
      </c>
      <c r="E158" s="207" t="s">
        <v>844</v>
      </c>
      <c r="F158" s="208" t="s">
        <v>845</v>
      </c>
      <c r="G158" s="209" t="s">
        <v>138</v>
      </c>
      <c r="H158" s="210">
        <v>33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45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140</v>
      </c>
      <c r="AT158" s="217" t="s">
        <v>135</v>
      </c>
      <c r="AU158" s="217" t="s">
        <v>82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140</v>
      </c>
      <c r="BM158" s="217" t="s">
        <v>846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845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142</v>
      </c>
      <c r="AU159" s="19" t="s">
        <v>82</v>
      </c>
    </row>
    <row r="160" spans="1:65" s="2" customFormat="1" ht="16.5" customHeight="1">
      <c r="A160" s="40"/>
      <c r="B160" s="41"/>
      <c r="C160" s="206" t="s">
        <v>325</v>
      </c>
      <c r="D160" s="206" t="s">
        <v>135</v>
      </c>
      <c r="E160" s="207" t="s">
        <v>722</v>
      </c>
      <c r="F160" s="208" t="s">
        <v>723</v>
      </c>
      <c r="G160" s="209" t="s">
        <v>138</v>
      </c>
      <c r="H160" s="210">
        <v>12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140</v>
      </c>
      <c r="AT160" s="217" t="s">
        <v>135</v>
      </c>
      <c r="AU160" s="217" t="s">
        <v>82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140</v>
      </c>
      <c r="BM160" s="217" t="s">
        <v>847</v>
      </c>
    </row>
    <row r="161" spans="1:47" s="2" customFormat="1" ht="12">
      <c r="A161" s="40"/>
      <c r="B161" s="41"/>
      <c r="C161" s="42"/>
      <c r="D161" s="219" t="s">
        <v>142</v>
      </c>
      <c r="E161" s="42"/>
      <c r="F161" s="220" t="s">
        <v>723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142</v>
      </c>
      <c r="AU161" s="19" t="s">
        <v>82</v>
      </c>
    </row>
    <row r="162" spans="1:65" s="2" customFormat="1" ht="16.5" customHeight="1">
      <c r="A162" s="40"/>
      <c r="B162" s="41"/>
      <c r="C162" s="206" t="s">
        <v>329</v>
      </c>
      <c r="D162" s="206" t="s">
        <v>135</v>
      </c>
      <c r="E162" s="207" t="s">
        <v>848</v>
      </c>
      <c r="F162" s="208" t="s">
        <v>849</v>
      </c>
      <c r="G162" s="209" t="s">
        <v>138</v>
      </c>
      <c r="H162" s="210">
        <v>3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140</v>
      </c>
      <c r="AT162" s="217" t="s">
        <v>135</v>
      </c>
      <c r="AU162" s="217" t="s">
        <v>82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140</v>
      </c>
      <c r="BM162" s="217" t="s">
        <v>850</v>
      </c>
    </row>
    <row r="163" spans="1:47" s="2" customFormat="1" ht="12">
      <c r="A163" s="40"/>
      <c r="B163" s="41"/>
      <c r="C163" s="42"/>
      <c r="D163" s="219" t="s">
        <v>142</v>
      </c>
      <c r="E163" s="42"/>
      <c r="F163" s="220" t="s">
        <v>849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142</v>
      </c>
      <c r="AU163" s="19" t="s">
        <v>82</v>
      </c>
    </row>
    <row r="164" spans="1:65" s="2" customFormat="1" ht="16.5" customHeight="1">
      <c r="A164" s="40"/>
      <c r="B164" s="41"/>
      <c r="C164" s="206" t="s">
        <v>351</v>
      </c>
      <c r="D164" s="206" t="s">
        <v>135</v>
      </c>
      <c r="E164" s="207" t="s">
        <v>725</v>
      </c>
      <c r="F164" s="208" t="s">
        <v>726</v>
      </c>
      <c r="G164" s="209" t="s">
        <v>138</v>
      </c>
      <c r="H164" s="210">
        <v>5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140</v>
      </c>
      <c r="AT164" s="217" t="s">
        <v>135</v>
      </c>
      <c r="AU164" s="217" t="s">
        <v>82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140</v>
      </c>
      <c r="BM164" s="217" t="s">
        <v>851</v>
      </c>
    </row>
    <row r="165" spans="1:47" s="2" customFormat="1" ht="12">
      <c r="A165" s="40"/>
      <c r="B165" s="41"/>
      <c r="C165" s="42"/>
      <c r="D165" s="219" t="s">
        <v>142</v>
      </c>
      <c r="E165" s="42"/>
      <c r="F165" s="220" t="s">
        <v>726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142</v>
      </c>
      <c r="AU165" s="19" t="s">
        <v>82</v>
      </c>
    </row>
    <row r="166" spans="1:65" s="2" customFormat="1" ht="16.5" customHeight="1">
      <c r="A166" s="40"/>
      <c r="B166" s="41"/>
      <c r="C166" s="206" t="s">
        <v>355</v>
      </c>
      <c r="D166" s="206" t="s">
        <v>135</v>
      </c>
      <c r="E166" s="207" t="s">
        <v>852</v>
      </c>
      <c r="F166" s="208" t="s">
        <v>853</v>
      </c>
      <c r="G166" s="209" t="s">
        <v>138</v>
      </c>
      <c r="H166" s="210">
        <v>7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140</v>
      </c>
      <c r="AT166" s="217" t="s">
        <v>135</v>
      </c>
      <c r="AU166" s="217" t="s">
        <v>82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140</v>
      </c>
      <c r="BM166" s="217" t="s">
        <v>854</v>
      </c>
    </row>
    <row r="167" spans="1:47" s="2" customFormat="1" ht="12">
      <c r="A167" s="40"/>
      <c r="B167" s="41"/>
      <c r="C167" s="42"/>
      <c r="D167" s="219" t="s">
        <v>142</v>
      </c>
      <c r="E167" s="42"/>
      <c r="F167" s="220" t="s">
        <v>853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142</v>
      </c>
      <c r="AU167" s="19" t="s">
        <v>82</v>
      </c>
    </row>
    <row r="168" spans="1:65" s="2" customFormat="1" ht="16.5" customHeight="1">
      <c r="A168" s="40"/>
      <c r="B168" s="41"/>
      <c r="C168" s="206" t="s">
        <v>302</v>
      </c>
      <c r="D168" s="206" t="s">
        <v>135</v>
      </c>
      <c r="E168" s="207" t="s">
        <v>734</v>
      </c>
      <c r="F168" s="208" t="s">
        <v>735</v>
      </c>
      <c r="G168" s="209" t="s">
        <v>161</v>
      </c>
      <c r="H168" s="210">
        <v>67.73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140</v>
      </c>
      <c r="AT168" s="217" t="s">
        <v>135</v>
      </c>
      <c r="AU168" s="217" t="s">
        <v>82</v>
      </c>
      <c r="AY168" s="19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140</v>
      </c>
      <c r="BM168" s="217" t="s">
        <v>855</v>
      </c>
    </row>
    <row r="169" spans="1:47" s="2" customFormat="1" ht="12">
      <c r="A169" s="40"/>
      <c r="B169" s="41"/>
      <c r="C169" s="42"/>
      <c r="D169" s="219" t="s">
        <v>142</v>
      </c>
      <c r="E169" s="42"/>
      <c r="F169" s="220" t="s">
        <v>735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142</v>
      </c>
      <c r="AU169" s="19" t="s">
        <v>82</v>
      </c>
    </row>
    <row r="170" spans="1:65" s="2" customFormat="1" ht="16.5" customHeight="1">
      <c r="A170" s="40"/>
      <c r="B170" s="41"/>
      <c r="C170" s="206" t="s">
        <v>297</v>
      </c>
      <c r="D170" s="206" t="s">
        <v>135</v>
      </c>
      <c r="E170" s="207" t="s">
        <v>856</v>
      </c>
      <c r="F170" s="208" t="s">
        <v>857</v>
      </c>
      <c r="G170" s="209" t="s">
        <v>161</v>
      </c>
      <c r="H170" s="210">
        <v>17.68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140</v>
      </c>
      <c r="AT170" s="217" t="s">
        <v>135</v>
      </c>
      <c r="AU170" s="217" t="s">
        <v>82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140</v>
      </c>
      <c r="BM170" s="217" t="s">
        <v>858</v>
      </c>
    </row>
    <row r="171" spans="1:47" s="2" customFormat="1" ht="12">
      <c r="A171" s="40"/>
      <c r="B171" s="41"/>
      <c r="C171" s="42"/>
      <c r="D171" s="219" t="s">
        <v>142</v>
      </c>
      <c r="E171" s="42"/>
      <c r="F171" s="220" t="s">
        <v>857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142</v>
      </c>
      <c r="AU171" s="19" t="s">
        <v>82</v>
      </c>
    </row>
    <row r="172" spans="1:65" s="2" customFormat="1" ht="16.5" customHeight="1">
      <c r="A172" s="40"/>
      <c r="B172" s="41"/>
      <c r="C172" s="206" t="s">
        <v>284</v>
      </c>
      <c r="D172" s="206" t="s">
        <v>135</v>
      </c>
      <c r="E172" s="207" t="s">
        <v>737</v>
      </c>
      <c r="F172" s="208" t="s">
        <v>859</v>
      </c>
      <c r="G172" s="209" t="s">
        <v>161</v>
      </c>
      <c r="H172" s="210">
        <v>192.34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140</v>
      </c>
      <c r="AT172" s="217" t="s">
        <v>135</v>
      </c>
      <c r="AU172" s="217" t="s">
        <v>82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140</v>
      </c>
      <c r="BM172" s="217" t="s">
        <v>860</v>
      </c>
    </row>
    <row r="173" spans="1:47" s="2" customFormat="1" ht="12">
      <c r="A173" s="40"/>
      <c r="B173" s="41"/>
      <c r="C173" s="42"/>
      <c r="D173" s="219" t="s">
        <v>142</v>
      </c>
      <c r="E173" s="42"/>
      <c r="F173" s="220" t="s">
        <v>859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142</v>
      </c>
      <c r="AU173" s="19" t="s">
        <v>82</v>
      </c>
    </row>
    <row r="174" spans="1:65" s="2" customFormat="1" ht="16.5" customHeight="1">
      <c r="A174" s="40"/>
      <c r="B174" s="41"/>
      <c r="C174" s="206" t="s">
        <v>290</v>
      </c>
      <c r="D174" s="206" t="s">
        <v>135</v>
      </c>
      <c r="E174" s="207" t="s">
        <v>861</v>
      </c>
      <c r="F174" s="208" t="s">
        <v>738</v>
      </c>
      <c r="G174" s="209" t="s">
        <v>161</v>
      </c>
      <c r="H174" s="210">
        <v>144.55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45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140</v>
      </c>
      <c r="AT174" s="217" t="s">
        <v>135</v>
      </c>
      <c r="AU174" s="217" t="s">
        <v>82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140</v>
      </c>
      <c r="BM174" s="217" t="s">
        <v>862</v>
      </c>
    </row>
    <row r="175" spans="1:47" s="2" customFormat="1" ht="12">
      <c r="A175" s="40"/>
      <c r="B175" s="41"/>
      <c r="C175" s="42"/>
      <c r="D175" s="219" t="s">
        <v>142</v>
      </c>
      <c r="E175" s="42"/>
      <c r="F175" s="220" t="s">
        <v>738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142</v>
      </c>
      <c r="AU175" s="19" t="s">
        <v>82</v>
      </c>
    </row>
    <row r="176" spans="1:65" s="2" customFormat="1" ht="16.5" customHeight="1">
      <c r="A176" s="40"/>
      <c r="B176" s="41"/>
      <c r="C176" s="206" t="s">
        <v>347</v>
      </c>
      <c r="D176" s="206" t="s">
        <v>135</v>
      </c>
      <c r="E176" s="207" t="s">
        <v>749</v>
      </c>
      <c r="F176" s="208" t="s">
        <v>750</v>
      </c>
      <c r="G176" s="209" t="s">
        <v>138</v>
      </c>
      <c r="H176" s="210">
        <v>5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140</v>
      </c>
      <c r="AT176" s="217" t="s">
        <v>135</v>
      </c>
      <c r="AU176" s="217" t="s">
        <v>82</v>
      </c>
      <c r="AY176" s="19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140</v>
      </c>
      <c r="BM176" s="217" t="s">
        <v>863</v>
      </c>
    </row>
    <row r="177" spans="1:47" s="2" customFormat="1" ht="12">
      <c r="A177" s="40"/>
      <c r="B177" s="41"/>
      <c r="C177" s="42"/>
      <c r="D177" s="219" t="s">
        <v>142</v>
      </c>
      <c r="E177" s="42"/>
      <c r="F177" s="220" t="s">
        <v>750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142</v>
      </c>
      <c r="AU177" s="19" t="s">
        <v>82</v>
      </c>
    </row>
    <row r="178" spans="1:65" s="2" customFormat="1" ht="16.5" customHeight="1">
      <c r="A178" s="40"/>
      <c r="B178" s="41"/>
      <c r="C178" s="206" t="s">
        <v>343</v>
      </c>
      <c r="D178" s="206" t="s">
        <v>135</v>
      </c>
      <c r="E178" s="207" t="s">
        <v>864</v>
      </c>
      <c r="F178" s="208" t="s">
        <v>865</v>
      </c>
      <c r="G178" s="209" t="s">
        <v>138</v>
      </c>
      <c r="H178" s="210">
        <v>7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45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140</v>
      </c>
      <c r="AT178" s="217" t="s">
        <v>135</v>
      </c>
      <c r="AU178" s="217" t="s">
        <v>82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82</v>
      </c>
      <c r="BK178" s="218">
        <f>ROUND(I178*H178,2)</f>
        <v>0</v>
      </c>
      <c r="BL178" s="19" t="s">
        <v>140</v>
      </c>
      <c r="BM178" s="217" t="s">
        <v>866</v>
      </c>
    </row>
    <row r="179" spans="1:47" s="2" customFormat="1" ht="12">
      <c r="A179" s="40"/>
      <c r="B179" s="41"/>
      <c r="C179" s="42"/>
      <c r="D179" s="219" t="s">
        <v>142</v>
      </c>
      <c r="E179" s="42"/>
      <c r="F179" s="220" t="s">
        <v>865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142</v>
      </c>
      <c r="AU179" s="19" t="s">
        <v>82</v>
      </c>
    </row>
    <row r="180" spans="1:65" s="2" customFormat="1" ht="16.5" customHeight="1">
      <c r="A180" s="40"/>
      <c r="B180" s="41"/>
      <c r="C180" s="206" t="s">
        <v>359</v>
      </c>
      <c r="D180" s="206" t="s">
        <v>135</v>
      </c>
      <c r="E180" s="207" t="s">
        <v>758</v>
      </c>
      <c r="F180" s="208" t="s">
        <v>759</v>
      </c>
      <c r="G180" s="209" t="s">
        <v>161</v>
      </c>
      <c r="H180" s="210">
        <v>85.41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45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140</v>
      </c>
      <c r="AT180" s="217" t="s">
        <v>135</v>
      </c>
      <c r="AU180" s="217" t="s">
        <v>82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140</v>
      </c>
      <c r="BM180" s="217" t="s">
        <v>867</v>
      </c>
    </row>
    <row r="181" spans="1:47" s="2" customFormat="1" ht="12">
      <c r="A181" s="40"/>
      <c r="B181" s="41"/>
      <c r="C181" s="42"/>
      <c r="D181" s="219" t="s">
        <v>142</v>
      </c>
      <c r="E181" s="42"/>
      <c r="F181" s="220" t="s">
        <v>759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142</v>
      </c>
      <c r="AU181" s="19" t="s">
        <v>82</v>
      </c>
    </row>
    <row r="182" spans="1:65" s="2" customFormat="1" ht="16.5" customHeight="1">
      <c r="A182" s="40"/>
      <c r="B182" s="41"/>
      <c r="C182" s="206" t="s">
        <v>363</v>
      </c>
      <c r="D182" s="206" t="s">
        <v>135</v>
      </c>
      <c r="E182" s="207" t="s">
        <v>761</v>
      </c>
      <c r="F182" s="208" t="s">
        <v>762</v>
      </c>
      <c r="G182" s="209" t="s">
        <v>763</v>
      </c>
      <c r="H182" s="210">
        <v>27</v>
      </c>
      <c r="I182" s="211"/>
      <c r="J182" s="212">
        <f>ROUND(I182*H182,2)</f>
        <v>0</v>
      </c>
      <c r="K182" s="208" t="s">
        <v>19</v>
      </c>
      <c r="L182" s="46"/>
      <c r="M182" s="213" t="s">
        <v>19</v>
      </c>
      <c r="N182" s="214" t="s">
        <v>45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140</v>
      </c>
      <c r="AT182" s="217" t="s">
        <v>135</v>
      </c>
      <c r="AU182" s="217" t="s">
        <v>82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82</v>
      </c>
      <c r="BK182" s="218">
        <f>ROUND(I182*H182,2)</f>
        <v>0</v>
      </c>
      <c r="BL182" s="19" t="s">
        <v>140</v>
      </c>
      <c r="BM182" s="217" t="s">
        <v>868</v>
      </c>
    </row>
    <row r="183" spans="1:47" s="2" customFormat="1" ht="12">
      <c r="A183" s="40"/>
      <c r="B183" s="41"/>
      <c r="C183" s="42"/>
      <c r="D183" s="219" t="s">
        <v>142</v>
      </c>
      <c r="E183" s="42"/>
      <c r="F183" s="220" t="s">
        <v>762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142</v>
      </c>
      <c r="AU183" s="19" t="s">
        <v>82</v>
      </c>
    </row>
    <row r="184" spans="1:65" s="2" customFormat="1" ht="16.5" customHeight="1">
      <c r="A184" s="40"/>
      <c r="B184" s="41"/>
      <c r="C184" s="206" t="s">
        <v>367</v>
      </c>
      <c r="D184" s="206" t="s">
        <v>135</v>
      </c>
      <c r="E184" s="207" t="s">
        <v>765</v>
      </c>
      <c r="F184" s="208" t="s">
        <v>766</v>
      </c>
      <c r="G184" s="209" t="s">
        <v>161</v>
      </c>
      <c r="H184" s="210">
        <v>336.89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45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140</v>
      </c>
      <c r="AT184" s="217" t="s">
        <v>135</v>
      </c>
      <c r="AU184" s="217" t="s">
        <v>82</v>
      </c>
      <c r="AY184" s="19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82</v>
      </c>
      <c r="BK184" s="218">
        <f>ROUND(I184*H184,2)</f>
        <v>0</v>
      </c>
      <c r="BL184" s="19" t="s">
        <v>140</v>
      </c>
      <c r="BM184" s="217" t="s">
        <v>869</v>
      </c>
    </row>
    <row r="185" spans="1:47" s="2" customFormat="1" ht="12">
      <c r="A185" s="40"/>
      <c r="B185" s="41"/>
      <c r="C185" s="42"/>
      <c r="D185" s="219" t="s">
        <v>142</v>
      </c>
      <c r="E185" s="42"/>
      <c r="F185" s="220" t="s">
        <v>766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142</v>
      </c>
      <c r="AU185" s="19" t="s">
        <v>82</v>
      </c>
    </row>
    <row r="186" spans="1:65" s="2" customFormat="1" ht="16.5" customHeight="1">
      <c r="A186" s="40"/>
      <c r="B186" s="41"/>
      <c r="C186" s="206" t="s">
        <v>371</v>
      </c>
      <c r="D186" s="206" t="s">
        <v>135</v>
      </c>
      <c r="E186" s="207" t="s">
        <v>768</v>
      </c>
      <c r="F186" s="208" t="s">
        <v>769</v>
      </c>
      <c r="G186" s="209" t="s">
        <v>763</v>
      </c>
      <c r="H186" s="210">
        <v>12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45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140</v>
      </c>
      <c r="AT186" s="217" t="s">
        <v>135</v>
      </c>
      <c r="AU186" s="217" t="s">
        <v>82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82</v>
      </c>
      <c r="BK186" s="218">
        <f>ROUND(I186*H186,2)</f>
        <v>0</v>
      </c>
      <c r="BL186" s="19" t="s">
        <v>140</v>
      </c>
      <c r="BM186" s="217" t="s">
        <v>870</v>
      </c>
    </row>
    <row r="187" spans="1:47" s="2" customFormat="1" ht="12">
      <c r="A187" s="40"/>
      <c r="B187" s="41"/>
      <c r="C187" s="42"/>
      <c r="D187" s="219" t="s">
        <v>142</v>
      </c>
      <c r="E187" s="42"/>
      <c r="F187" s="220" t="s">
        <v>769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142</v>
      </c>
      <c r="AU187" s="19" t="s">
        <v>82</v>
      </c>
    </row>
    <row r="188" spans="1:65" s="2" customFormat="1" ht="16.5" customHeight="1">
      <c r="A188" s="40"/>
      <c r="B188" s="41"/>
      <c r="C188" s="206" t="s">
        <v>375</v>
      </c>
      <c r="D188" s="206" t="s">
        <v>135</v>
      </c>
      <c r="E188" s="207" t="s">
        <v>871</v>
      </c>
      <c r="F188" s="208" t="s">
        <v>872</v>
      </c>
      <c r="G188" s="209" t="s">
        <v>161</v>
      </c>
      <c r="H188" s="210">
        <v>439.98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45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140</v>
      </c>
      <c r="AT188" s="217" t="s">
        <v>135</v>
      </c>
      <c r="AU188" s="217" t="s">
        <v>82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140</v>
      </c>
      <c r="BM188" s="217" t="s">
        <v>873</v>
      </c>
    </row>
    <row r="189" spans="1:47" s="2" customFormat="1" ht="12">
      <c r="A189" s="40"/>
      <c r="B189" s="41"/>
      <c r="C189" s="42"/>
      <c r="D189" s="219" t="s">
        <v>142</v>
      </c>
      <c r="E189" s="42"/>
      <c r="F189" s="220" t="s">
        <v>872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82</v>
      </c>
    </row>
    <row r="190" spans="1:65" s="2" customFormat="1" ht="21.75" customHeight="1">
      <c r="A190" s="40"/>
      <c r="B190" s="41"/>
      <c r="C190" s="206" t="s">
        <v>254</v>
      </c>
      <c r="D190" s="206" t="s">
        <v>135</v>
      </c>
      <c r="E190" s="207" t="s">
        <v>786</v>
      </c>
      <c r="F190" s="208" t="s">
        <v>787</v>
      </c>
      <c r="G190" s="209" t="s">
        <v>138</v>
      </c>
      <c r="H190" s="210">
        <v>7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140</v>
      </c>
      <c r="AT190" s="217" t="s">
        <v>135</v>
      </c>
      <c r="AU190" s="217" t="s">
        <v>82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140</v>
      </c>
      <c r="BM190" s="217" t="s">
        <v>874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787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82</v>
      </c>
    </row>
    <row r="192" spans="1:65" s="2" customFormat="1" ht="21.75" customHeight="1">
      <c r="A192" s="40"/>
      <c r="B192" s="41"/>
      <c r="C192" s="206" t="s">
        <v>271</v>
      </c>
      <c r="D192" s="206" t="s">
        <v>135</v>
      </c>
      <c r="E192" s="207" t="s">
        <v>789</v>
      </c>
      <c r="F192" s="208" t="s">
        <v>790</v>
      </c>
      <c r="G192" s="209" t="s">
        <v>138</v>
      </c>
      <c r="H192" s="210">
        <v>2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45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140</v>
      </c>
      <c r="AT192" s="217" t="s">
        <v>135</v>
      </c>
      <c r="AU192" s="217" t="s">
        <v>82</v>
      </c>
      <c r="AY192" s="19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82</v>
      </c>
      <c r="BK192" s="218">
        <f>ROUND(I192*H192,2)</f>
        <v>0</v>
      </c>
      <c r="BL192" s="19" t="s">
        <v>140</v>
      </c>
      <c r="BM192" s="217" t="s">
        <v>875</v>
      </c>
    </row>
    <row r="193" spans="1:47" s="2" customFormat="1" ht="12">
      <c r="A193" s="40"/>
      <c r="B193" s="41"/>
      <c r="C193" s="42"/>
      <c r="D193" s="219" t="s">
        <v>142</v>
      </c>
      <c r="E193" s="42"/>
      <c r="F193" s="220" t="s">
        <v>790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142</v>
      </c>
      <c r="AU193" s="19" t="s">
        <v>82</v>
      </c>
    </row>
    <row r="194" spans="1:65" s="2" customFormat="1" ht="21.75" customHeight="1">
      <c r="A194" s="40"/>
      <c r="B194" s="41"/>
      <c r="C194" s="206" t="s">
        <v>7</v>
      </c>
      <c r="D194" s="206" t="s">
        <v>135</v>
      </c>
      <c r="E194" s="207" t="s">
        <v>792</v>
      </c>
      <c r="F194" s="208" t="s">
        <v>793</v>
      </c>
      <c r="G194" s="209" t="s">
        <v>138</v>
      </c>
      <c r="H194" s="210">
        <v>2</v>
      </c>
      <c r="I194" s="211"/>
      <c r="J194" s="212">
        <f>ROUND(I194*H194,2)</f>
        <v>0</v>
      </c>
      <c r="K194" s="208" t="s">
        <v>19</v>
      </c>
      <c r="L194" s="46"/>
      <c r="M194" s="213" t="s">
        <v>19</v>
      </c>
      <c r="N194" s="214" t="s">
        <v>45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140</v>
      </c>
      <c r="AT194" s="217" t="s">
        <v>135</v>
      </c>
      <c r="AU194" s="217" t="s">
        <v>82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82</v>
      </c>
      <c r="BK194" s="218">
        <f>ROUND(I194*H194,2)</f>
        <v>0</v>
      </c>
      <c r="BL194" s="19" t="s">
        <v>140</v>
      </c>
      <c r="BM194" s="217" t="s">
        <v>876</v>
      </c>
    </row>
    <row r="195" spans="1:47" s="2" customFormat="1" ht="12">
      <c r="A195" s="40"/>
      <c r="B195" s="41"/>
      <c r="C195" s="42"/>
      <c r="D195" s="219" t="s">
        <v>142</v>
      </c>
      <c r="E195" s="42"/>
      <c r="F195" s="220" t="s">
        <v>793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142</v>
      </c>
      <c r="AU195" s="19" t="s">
        <v>82</v>
      </c>
    </row>
    <row r="196" spans="1:65" s="2" customFormat="1" ht="21.75" customHeight="1">
      <c r="A196" s="40"/>
      <c r="B196" s="41"/>
      <c r="C196" s="206" t="s">
        <v>275</v>
      </c>
      <c r="D196" s="206" t="s">
        <v>135</v>
      </c>
      <c r="E196" s="207" t="s">
        <v>877</v>
      </c>
      <c r="F196" s="208" t="s">
        <v>878</v>
      </c>
      <c r="G196" s="209" t="s">
        <v>138</v>
      </c>
      <c r="H196" s="210">
        <v>1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140</v>
      </c>
      <c r="AT196" s="217" t="s">
        <v>135</v>
      </c>
      <c r="AU196" s="217" t="s">
        <v>82</v>
      </c>
      <c r="AY196" s="19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140</v>
      </c>
      <c r="BM196" s="217" t="s">
        <v>879</v>
      </c>
    </row>
    <row r="197" spans="1:47" s="2" customFormat="1" ht="12">
      <c r="A197" s="40"/>
      <c r="B197" s="41"/>
      <c r="C197" s="42"/>
      <c r="D197" s="219" t="s">
        <v>142</v>
      </c>
      <c r="E197" s="42"/>
      <c r="F197" s="220" t="s">
        <v>878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142</v>
      </c>
      <c r="AU197" s="19" t="s">
        <v>82</v>
      </c>
    </row>
    <row r="198" spans="1:65" s="2" customFormat="1" ht="21.75" customHeight="1">
      <c r="A198" s="40"/>
      <c r="B198" s="41"/>
      <c r="C198" s="206" t="s">
        <v>267</v>
      </c>
      <c r="D198" s="206" t="s">
        <v>135</v>
      </c>
      <c r="E198" s="207" t="s">
        <v>795</v>
      </c>
      <c r="F198" s="208" t="s">
        <v>796</v>
      </c>
      <c r="G198" s="209" t="s">
        <v>138</v>
      </c>
      <c r="H198" s="210">
        <v>2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82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880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796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82</v>
      </c>
    </row>
    <row r="200" spans="1:65" s="2" customFormat="1" ht="16.5" customHeight="1">
      <c r="A200" s="40"/>
      <c r="B200" s="41"/>
      <c r="C200" s="206" t="s">
        <v>279</v>
      </c>
      <c r="D200" s="206" t="s">
        <v>135</v>
      </c>
      <c r="E200" s="207" t="s">
        <v>881</v>
      </c>
      <c r="F200" s="208" t="s">
        <v>882</v>
      </c>
      <c r="G200" s="209" t="s">
        <v>138</v>
      </c>
      <c r="H200" s="210">
        <v>23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82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883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882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82</v>
      </c>
    </row>
    <row r="202" spans="1:65" s="2" customFormat="1" ht="16.5" customHeight="1">
      <c r="A202" s="40"/>
      <c r="B202" s="41"/>
      <c r="C202" s="206" t="s">
        <v>319</v>
      </c>
      <c r="D202" s="206" t="s">
        <v>135</v>
      </c>
      <c r="E202" s="207" t="s">
        <v>650</v>
      </c>
      <c r="F202" s="208" t="s">
        <v>651</v>
      </c>
      <c r="G202" s="209" t="s">
        <v>161</v>
      </c>
      <c r="H202" s="210">
        <v>439.98</v>
      </c>
      <c r="I202" s="211"/>
      <c r="J202" s="212">
        <f>ROUND(I202*H202,2)</f>
        <v>0</v>
      </c>
      <c r="K202" s="208" t="s">
        <v>19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82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140</v>
      </c>
      <c r="BM202" s="217" t="s">
        <v>884</v>
      </c>
    </row>
    <row r="203" spans="1:47" s="2" customFormat="1" ht="12">
      <c r="A203" s="40"/>
      <c r="B203" s="41"/>
      <c r="C203" s="42"/>
      <c r="D203" s="219" t="s">
        <v>142</v>
      </c>
      <c r="E203" s="42"/>
      <c r="F203" s="220" t="s">
        <v>651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82</v>
      </c>
    </row>
    <row r="204" spans="1:63" s="12" customFormat="1" ht="25.9" customHeight="1">
      <c r="A204" s="12"/>
      <c r="B204" s="190"/>
      <c r="C204" s="191"/>
      <c r="D204" s="192" t="s">
        <v>73</v>
      </c>
      <c r="E204" s="193" t="s">
        <v>799</v>
      </c>
      <c r="F204" s="193" t="s">
        <v>800</v>
      </c>
      <c r="G204" s="191"/>
      <c r="H204" s="191"/>
      <c r="I204" s="194"/>
      <c r="J204" s="195">
        <f>BK204</f>
        <v>0</v>
      </c>
      <c r="K204" s="191"/>
      <c r="L204" s="196"/>
      <c r="M204" s="197"/>
      <c r="N204" s="198"/>
      <c r="O204" s="198"/>
      <c r="P204" s="199">
        <f>SUM(P205:P206)</f>
        <v>0</v>
      </c>
      <c r="Q204" s="198"/>
      <c r="R204" s="199">
        <f>SUM(R205:R206)</f>
        <v>0</v>
      </c>
      <c r="S204" s="198"/>
      <c r="T204" s="200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1" t="s">
        <v>82</v>
      </c>
      <c r="AT204" s="202" t="s">
        <v>73</v>
      </c>
      <c r="AU204" s="202" t="s">
        <v>74</v>
      </c>
      <c r="AY204" s="201" t="s">
        <v>133</v>
      </c>
      <c r="BK204" s="203">
        <f>SUM(BK205:BK206)</f>
        <v>0</v>
      </c>
    </row>
    <row r="205" spans="1:65" s="2" customFormat="1" ht="16.5" customHeight="1">
      <c r="A205" s="40"/>
      <c r="B205" s="41"/>
      <c r="C205" s="206" t="s">
        <v>379</v>
      </c>
      <c r="D205" s="206" t="s">
        <v>135</v>
      </c>
      <c r="E205" s="207" t="s">
        <v>801</v>
      </c>
      <c r="F205" s="208" t="s">
        <v>802</v>
      </c>
      <c r="G205" s="209" t="s">
        <v>161</v>
      </c>
      <c r="H205" s="210">
        <v>92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45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140</v>
      </c>
      <c r="AT205" s="217" t="s">
        <v>135</v>
      </c>
      <c r="AU205" s="217" t="s">
        <v>82</v>
      </c>
      <c r="AY205" s="19" t="s">
        <v>133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82</v>
      </c>
      <c r="BK205" s="218">
        <f>ROUND(I205*H205,2)</f>
        <v>0</v>
      </c>
      <c r="BL205" s="19" t="s">
        <v>140</v>
      </c>
      <c r="BM205" s="217" t="s">
        <v>885</v>
      </c>
    </row>
    <row r="206" spans="1:47" s="2" customFormat="1" ht="12">
      <c r="A206" s="40"/>
      <c r="B206" s="41"/>
      <c r="C206" s="42"/>
      <c r="D206" s="219" t="s">
        <v>142</v>
      </c>
      <c r="E206" s="42"/>
      <c r="F206" s="220" t="s">
        <v>802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142</v>
      </c>
      <c r="AU206" s="19" t="s">
        <v>82</v>
      </c>
    </row>
    <row r="207" spans="1:63" s="12" customFormat="1" ht="25.9" customHeight="1">
      <c r="A207" s="12"/>
      <c r="B207" s="190"/>
      <c r="C207" s="191"/>
      <c r="D207" s="192" t="s">
        <v>73</v>
      </c>
      <c r="E207" s="193" t="s">
        <v>656</v>
      </c>
      <c r="F207" s="193" t="s">
        <v>657</v>
      </c>
      <c r="G207" s="191"/>
      <c r="H207" s="191"/>
      <c r="I207" s="194"/>
      <c r="J207" s="195">
        <f>BK207</f>
        <v>0</v>
      </c>
      <c r="K207" s="191"/>
      <c r="L207" s="196"/>
      <c r="M207" s="197"/>
      <c r="N207" s="198"/>
      <c r="O207" s="198"/>
      <c r="P207" s="199">
        <f>SUM(P208:P209)</f>
        <v>0</v>
      </c>
      <c r="Q207" s="198"/>
      <c r="R207" s="199">
        <f>SUM(R208:R209)</f>
        <v>0</v>
      </c>
      <c r="S207" s="198"/>
      <c r="T207" s="200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82</v>
      </c>
      <c r="AT207" s="202" t="s">
        <v>73</v>
      </c>
      <c r="AU207" s="202" t="s">
        <v>74</v>
      </c>
      <c r="AY207" s="201" t="s">
        <v>133</v>
      </c>
      <c r="BK207" s="203">
        <f>SUM(BK208:BK209)</f>
        <v>0</v>
      </c>
    </row>
    <row r="208" spans="1:65" s="2" customFormat="1" ht="21.75" customHeight="1">
      <c r="A208" s="40"/>
      <c r="B208" s="41"/>
      <c r="C208" s="206" t="s">
        <v>385</v>
      </c>
      <c r="D208" s="206" t="s">
        <v>135</v>
      </c>
      <c r="E208" s="207" t="s">
        <v>658</v>
      </c>
      <c r="F208" s="208" t="s">
        <v>886</v>
      </c>
      <c r="G208" s="209" t="s">
        <v>241</v>
      </c>
      <c r="H208" s="210">
        <v>706.388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45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140</v>
      </c>
      <c r="AT208" s="217" t="s">
        <v>135</v>
      </c>
      <c r="AU208" s="217" t="s">
        <v>82</v>
      </c>
      <c r="AY208" s="19" t="s">
        <v>133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140</v>
      </c>
      <c r="BM208" s="217" t="s">
        <v>887</v>
      </c>
    </row>
    <row r="209" spans="1:47" s="2" customFormat="1" ht="12">
      <c r="A209" s="40"/>
      <c r="B209" s="41"/>
      <c r="C209" s="42"/>
      <c r="D209" s="219" t="s">
        <v>142</v>
      </c>
      <c r="E209" s="42"/>
      <c r="F209" s="220" t="s">
        <v>886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142</v>
      </c>
      <c r="AU209" s="19" t="s">
        <v>82</v>
      </c>
    </row>
    <row r="210" spans="1:63" s="12" customFormat="1" ht="25.9" customHeight="1">
      <c r="A210" s="12"/>
      <c r="B210" s="190"/>
      <c r="C210" s="191"/>
      <c r="D210" s="192" t="s">
        <v>73</v>
      </c>
      <c r="E210" s="193" t="s">
        <v>661</v>
      </c>
      <c r="F210" s="193" t="s">
        <v>662</v>
      </c>
      <c r="G210" s="191"/>
      <c r="H210" s="191"/>
      <c r="I210" s="194"/>
      <c r="J210" s="195">
        <f>BK210</f>
        <v>0</v>
      </c>
      <c r="K210" s="191"/>
      <c r="L210" s="196"/>
      <c r="M210" s="197"/>
      <c r="N210" s="198"/>
      <c r="O210" s="198"/>
      <c r="P210" s="199">
        <f>SUM(P211:P212)</f>
        <v>0</v>
      </c>
      <c r="Q210" s="198"/>
      <c r="R210" s="199">
        <f>SUM(R211:R212)</f>
        <v>0</v>
      </c>
      <c r="S210" s="198"/>
      <c r="T210" s="200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82</v>
      </c>
      <c r="AT210" s="202" t="s">
        <v>73</v>
      </c>
      <c r="AU210" s="202" t="s">
        <v>74</v>
      </c>
      <c r="AY210" s="201" t="s">
        <v>133</v>
      </c>
      <c r="BK210" s="203">
        <f>SUM(BK211:BK212)</f>
        <v>0</v>
      </c>
    </row>
    <row r="211" spans="1:65" s="2" customFormat="1" ht="16.5" customHeight="1">
      <c r="A211" s="40"/>
      <c r="B211" s="41"/>
      <c r="C211" s="206" t="s">
        <v>391</v>
      </c>
      <c r="D211" s="206" t="s">
        <v>135</v>
      </c>
      <c r="E211" s="207" t="s">
        <v>663</v>
      </c>
      <c r="F211" s="208" t="s">
        <v>664</v>
      </c>
      <c r="G211" s="209" t="s">
        <v>241</v>
      </c>
      <c r="H211" s="210">
        <v>748.06</v>
      </c>
      <c r="I211" s="211"/>
      <c r="J211" s="212">
        <f>ROUND(I211*H211,2)</f>
        <v>0</v>
      </c>
      <c r="K211" s="208" t="s">
        <v>19</v>
      </c>
      <c r="L211" s="46"/>
      <c r="M211" s="213" t="s">
        <v>19</v>
      </c>
      <c r="N211" s="214" t="s">
        <v>45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140</v>
      </c>
      <c r="AT211" s="217" t="s">
        <v>135</v>
      </c>
      <c r="AU211" s="217" t="s">
        <v>82</v>
      </c>
      <c r="AY211" s="19" t="s">
        <v>133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82</v>
      </c>
      <c r="BK211" s="218">
        <f>ROUND(I211*H211,2)</f>
        <v>0</v>
      </c>
      <c r="BL211" s="19" t="s">
        <v>140</v>
      </c>
      <c r="BM211" s="217" t="s">
        <v>888</v>
      </c>
    </row>
    <row r="212" spans="1:47" s="2" customFormat="1" ht="12">
      <c r="A212" s="40"/>
      <c r="B212" s="41"/>
      <c r="C212" s="42"/>
      <c r="D212" s="219" t="s">
        <v>142</v>
      </c>
      <c r="E212" s="42"/>
      <c r="F212" s="220" t="s">
        <v>664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142</v>
      </c>
      <c r="AU212" s="19" t="s">
        <v>82</v>
      </c>
    </row>
    <row r="213" spans="1:63" s="12" customFormat="1" ht="25.9" customHeight="1">
      <c r="A213" s="12"/>
      <c r="B213" s="190"/>
      <c r="C213" s="191"/>
      <c r="D213" s="192" t="s">
        <v>73</v>
      </c>
      <c r="E213" s="193" t="s">
        <v>666</v>
      </c>
      <c r="F213" s="193" t="s">
        <v>667</v>
      </c>
      <c r="G213" s="191"/>
      <c r="H213" s="191"/>
      <c r="I213" s="194"/>
      <c r="J213" s="195">
        <f>BK213</f>
        <v>0</v>
      </c>
      <c r="K213" s="191"/>
      <c r="L213" s="196"/>
      <c r="M213" s="197"/>
      <c r="N213" s="198"/>
      <c r="O213" s="198"/>
      <c r="P213" s="199">
        <f>SUM(P214:P217)</f>
        <v>0</v>
      </c>
      <c r="Q213" s="198"/>
      <c r="R213" s="199">
        <f>SUM(R214:R217)</f>
        <v>0</v>
      </c>
      <c r="S213" s="198"/>
      <c r="T213" s="200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82</v>
      </c>
      <c r="AT213" s="202" t="s">
        <v>73</v>
      </c>
      <c r="AU213" s="202" t="s">
        <v>74</v>
      </c>
      <c r="AY213" s="201" t="s">
        <v>133</v>
      </c>
      <c r="BK213" s="203">
        <f>SUM(BK214:BK217)</f>
        <v>0</v>
      </c>
    </row>
    <row r="214" spans="1:65" s="2" customFormat="1" ht="24.15" customHeight="1">
      <c r="A214" s="40"/>
      <c r="B214" s="41"/>
      <c r="C214" s="206" t="s">
        <v>397</v>
      </c>
      <c r="D214" s="206" t="s">
        <v>135</v>
      </c>
      <c r="E214" s="207" t="s">
        <v>668</v>
      </c>
      <c r="F214" s="208" t="s">
        <v>669</v>
      </c>
      <c r="G214" s="209" t="s">
        <v>670</v>
      </c>
      <c r="H214" s="210">
        <v>1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45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140</v>
      </c>
      <c r="AT214" s="217" t="s">
        <v>135</v>
      </c>
      <c r="AU214" s="217" t="s">
        <v>82</v>
      </c>
      <c r="AY214" s="19" t="s">
        <v>133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82</v>
      </c>
      <c r="BK214" s="218">
        <f>ROUND(I214*H214,2)</f>
        <v>0</v>
      </c>
      <c r="BL214" s="19" t="s">
        <v>140</v>
      </c>
      <c r="BM214" s="217" t="s">
        <v>889</v>
      </c>
    </row>
    <row r="215" spans="1:47" s="2" customFormat="1" ht="12">
      <c r="A215" s="40"/>
      <c r="B215" s="41"/>
      <c r="C215" s="42"/>
      <c r="D215" s="219" t="s">
        <v>142</v>
      </c>
      <c r="E215" s="42"/>
      <c r="F215" s="220" t="s">
        <v>669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142</v>
      </c>
      <c r="AU215" s="19" t="s">
        <v>82</v>
      </c>
    </row>
    <row r="216" spans="1:65" s="2" customFormat="1" ht="24.15" customHeight="1">
      <c r="A216" s="40"/>
      <c r="B216" s="41"/>
      <c r="C216" s="206" t="s">
        <v>401</v>
      </c>
      <c r="D216" s="206" t="s">
        <v>135</v>
      </c>
      <c r="E216" s="207" t="s">
        <v>672</v>
      </c>
      <c r="F216" s="208" t="s">
        <v>673</v>
      </c>
      <c r="G216" s="209" t="s">
        <v>670</v>
      </c>
      <c r="H216" s="210">
        <v>1</v>
      </c>
      <c r="I216" s="211"/>
      <c r="J216" s="212">
        <f>ROUND(I216*H216,2)</f>
        <v>0</v>
      </c>
      <c r="K216" s="208" t="s">
        <v>19</v>
      </c>
      <c r="L216" s="46"/>
      <c r="M216" s="213" t="s">
        <v>19</v>
      </c>
      <c r="N216" s="214" t="s">
        <v>45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140</v>
      </c>
      <c r="AT216" s="217" t="s">
        <v>135</v>
      </c>
      <c r="AU216" s="217" t="s">
        <v>82</v>
      </c>
      <c r="AY216" s="19" t="s">
        <v>133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82</v>
      </c>
      <c r="BK216" s="218">
        <f>ROUND(I216*H216,2)</f>
        <v>0</v>
      </c>
      <c r="BL216" s="19" t="s">
        <v>140</v>
      </c>
      <c r="BM216" s="217" t="s">
        <v>890</v>
      </c>
    </row>
    <row r="217" spans="1:47" s="2" customFormat="1" ht="12">
      <c r="A217" s="40"/>
      <c r="B217" s="41"/>
      <c r="C217" s="42"/>
      <c r="D217" s="219" t="s">
        <v>142</v>
      </c>
      <c r="E217" s="42"/>
      <c r="F217" s="220" t="s">
        <v>673</v>
      </c>
      <c r="G217" s="42"/>
      <c r="H217" s="42"/>
      <c r="I217" s="221"/>
      <c r="J217" s="42"/>
      <c r="K217" s="42"/>
      <c r="L217" s="46"/>
      <c r="M217" s="277"/>
      <c r="N217" s="278"/>
      <c r="O217" s="279"/>
      <c r="P217" s="279"/>
      <c r="Q217" s="279"/>
      <c r="R217" s="279"/>
      <c r="S217" s="279"/>
      <c r="T217" s="28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142</v>
      </c>
      <c r="AU217" s="19" t="s">
        <v>82</v>
      </c>
    </row>
    <row r="218" spans="1:31" s="2" customFormat="1" ht="6.95" customHeight="1">
      <c r="A218" s="40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46"/>
      <c r="M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</row>
  </sheetData>
  <sheetProtection password="CC35" sheet="1" objects="1" scenarios="1" formatColumns="0" formatRows="0" autoFilter="0"/>
  <autoFilter ref="C87:K21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ROUND((SUM(BE87:BE323)),2)</f>
        <v>0</v>
      </c>
      <c r="G33" s="40"/>
      <c r="H33" s="40"/>
      <c r="I33" s="150">
        <v>0.21</v>
      </c>
      <c r="J33" s="149">
        <f>ROUND(((SUM(BE87:BE323))*I33),2)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ROUND((SUM(BF87:BF323)),2)</f>
        <v>0</v>
      </c>
      <c r="G34" s="40"/>
      <c r="H34" s="40"/>
      <c r="I34" s="150">
        <v>0.15</v>
      </c>
      <c r="J34" s="149">
        <f>ROUND(((SUM(BF87:BF323))*I34),2)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ROUND((SUM(BG87:BG323)),2)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ROUND((SUM(BH87:BH323)),2)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ROUND((SUM(BI87:BI323)),2)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892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893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894</v>
      </c>
      <c r="E62" s="170"/>
      <c r="F62" s="170"/>
      <c r="G62" s="170"/>
      <c r="H62" s="170"/>
      <c r="I62" s="170"/>
      <c r="J62" s="171">
        <f>J120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895</v>
      </c>
      <c r="E63" s="176"/>
      <c r="F63" s="176"/>
      <c r="G63" s="176"/>
      <c r="H63" s="176"/>
      <c r="I63" s="176"/>
      <c r="J63" s="177">
        <f>J121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896</v>
      </c>
      <c r="E64" s="176"/>
      <c r="F64" s="176"/>
      <c r="G64" s="176"/>
      <c r="H64" s="176"/>
      <c r="I64" s="176"/>
      <c r="J64" s="177">
        <f>J153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897</v>
      </c>
      <c r="E65" s="176"/>
      <c r="F65" s="176"/>
      <c r="G65" s="176"/>
      <c r="H65" s="176"/>
      <c r="I65" s="176"/>
      <c r="J65" s="177">
        <f>J169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898</v>
      </c>
      <c r="E66" s="176"/>
      <c r="F66" s="176"/>
      <c r="G66" s="176"/>
      <c r="H66" s="176"/>
      <c r="I66" s="176"/>
      <c r="J66" s="177">
        <f>J209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899</v>
      </c>
      <c r="E67" s="170"/>
      <c r="F67" s="170"/>
      <c r="G67" s="170"/>
      <c r="H67" s="170"/>
      <c r="I67" s="170"/>
      <c r="J67" s="171">
        <f>J299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Stavební úpravy MK Libušina a Tyršova v Třeboni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401 - Veřejné osvětlení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Třeboň</v>
      </c>
      <c r="G81" s="42"/>
      <c r="H81" s="42"/>
      <c r="I81" s="34" t="s">
        <v>23</v>
      </c>
      <c r="J81" s="74" t="str">
        <f>IF(J12="","",J12)</f>
        <v>7. 12. 2020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 Město Třeboň, Palackého nám. 46/II, 379 01 Třeboň</v>
      </c>
      <c r="G83" s="42"/>
      <c r="H83" s="42"/>
      <c r="I83" s="34" t="s">
        <v>31</v>
      </c>
      <c r="J83" s="38" t="str">
        <f>E21</f>
        <v>INVENTE,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119</v>
      </c>
      <c r="D86" s="182" t="s">
        <v>59</v>
      </c>
      <c r="E86" s="182" t="s">
        <v>55</v>
      </c>
      <c r="F86" s="182" t="s">
        <v>56</v>
      </c>
      <c r="G86" s="182" t="s">
        <v>120</v>
      </c>
      <c r="H86" s="182" t="s">
        <v>121</v>
      </c>
      <c r="I86" s="182" t="s">
        <v>122</v>
      </c>
      <c r="J86" s="182" t="s">
        <v>109</v>
      </c>
      <c r="K86" s="183" t="s">
        <v>123</v>
      </c>
      <c r="L86" s="184"/>
      <c r="M86" s="94" t="s">
        <v>19</v>
      </c>
      <c r="N86" s="95" t="s">
        <v>44</v>
      </c>
      <c r="O86" s="95" t="s">
        <v>124</v>
      </c>
      <c r="P86" s="95" t="s">
        <v>125</v>
      </c>
      <c r="Q86" s="95" t="s">
        <v>126</v>
      </c>
      <c r="R86" s="95" t="s">
        <v>127</v>
      </c>
      <c r="S86" s="95" t="s">
        <v>128</v>
      </c>
      <c r="T86" s="96" t="s">
        <v>129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130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P88+P120+P299</f>
        <v>0</v>
      </c>
      <c r="Q87" s="98"/>
      <c r="R87" s="187">
        <f>R88+R120+R299</f>
        <v>183.69034692000005</v>
      </c>
      <c r="S87" s="98"/>
      <c r="T87" s="188">
        <f>T88+T120+T299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110</v>
      </c>
      <c r="BK87" s="189">
        <f>BK88+BK120+BK299</f>
        <v>0</v>
      </c>
    </row>
    <row r="88" spans="1:63" s="12" customFormat="1" ht="25.9" customHeight="1">
      <c r="A88" s="12"/>
      <c r="B88" s="190"/>
      <c r="C88" s="191"/>
      <c r="D88" s="192" t="s">
        <v>73</v>
      </c>
      <c r="E88" s="193" t="s">
        <v>193</v>
      </c>
      <c r="F88" s="193" t="s">
        <v>900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</f>
        <v>0</v>
      </c>
      <c r="Q88" s="198"/>
      <c r="R88" s="199">
        <f>R89</f>
        <v>0.7761</v>
      </c>
      <c r="S88" s="198"/>
      <c r="T88" s="20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84</v>
      </c>
      <c r="AT88" s="202" t="s">
        <v>73</v>
      </c>
      <c r="AU88" s="202" t="s">
        <v>74</v>
      </c>
      <c r="AY88" s="201" t="s">
        <v>133</v>
      </c>
      <c r="BK88" s="203">
        <f>BK89</f>
        <v>0</v>
      </c>
    </row>
    <row r="89" spans="1:63" s="12" customFormat="1" ht="22.8" customHeight="1">
      <c r="A89" s="12"/>
      <c r="B89" s="190"/>
      <c r="C89" s="191"/>
      <c r="D89" s="192" t="s">
        <v>73</v>
      </c>
      <c r="E89" s="204" t="s">
        <v>901</v>
      </c>
      <c r="F89" s="204" t="s">
        <v>902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SUM(P90:P119)</f>
        <v>0</v>
      </c>
      <c r="Q89" s="198"/>
      <c r="R89" s="199">
        <f>SUM(R90:R119)</f>
        <v>0.7761</v>
      </c>
      <c r="S89" s="198"/>
      <c r="T89" s="200">
        <f>SUM(T90:T119)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84</v>
      </c>
      <c r="AT89" s="202" t="s">
        <v>73</v>
      </c>
      <c r="AU89" s="202" t="s">
        <v>82</v>
      </c>
      <c r="AY89" s="201" t="s">
        <v>133</v>
      </c>
      <c r="BK89" s="203">
        <f>SUM(BK90:BK119)</f>
        <v>0</v>
      </c>
    </row>
    <row r="90" spans="1:65" s="2" customFormat="1" ht="16.5" customHeight="1">
      <c r="A90" s="40"/>
      <c r="B90" s="41"/>
      <c r="C90" s="206" t="s">
        <v>158</v>
      </c>
      <c r="D90" s="206" t="s">
        <v>135</v>
      </c>
      <c r="E90" s="207" t="s">
        <v>903</v>
      </c>
      <c r="F90" s="208" t="s">
        <v>904</v>
      </c>
      <c r="G90" s="209" t="s">
        <v>161</v>
      </c>
      <c r="H90" s="210">
        <v>154</v>
      </c>
      <c r="I90" s="211"/>
      <c r="J90" s="212">
        <f>ROUND(I90*H90,2)</f>
        <v>0</v>
      </c>
      <c r="K90" s="208" t="s">
        <v>139</v>
      </c>
      <c r="L90" s="46"/>
      <c r="M90" s="213" t="s">
        <v>19</v>
      </c>
      <c r="N90" s="214" t="s">
        <v>45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226</v>
      </c>
      <c r="AT90" s="217" t="s">
        <v>135</v>
      </c>
      <c r="AU90" s="217" t="s">
        <v>84</v>
      </c>
      <c r="AY90" s="19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82</v>
      </c>
      <c r="BK90" s="218">
        <f>ROUND(I90*H90,2)</f>
        <v>0</v>
      </c>
      <c r="BL90" s="19" t="s">
        <v>226</v>
      </c>
      <c r="BM90" s="217" t="s">
        <v>905</v>
      </c>
    </row>
    <row r="91" spans="1:47" s="2" customFormat="1" ht="12">
      <c r="A91" s="40"/>
      <c r="B91" s="41"/>
      <c r="C91" s="42"/>
      <c r="D91" s="219" t="s">
        <v>142</v>
      </c>
      <c r="E91" s="42"/>
      <c r="F91" s="220" t="s">
        <v>906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142</v>
      </c>
      <c r="AU91" s="19" t="s">
        <v>84</v>
      </c>
    </row>
    <row r="92" spans="1:51" s="15" customFormat="1" ht="12">
      <c r="A92" s="15"/>
      <c r="B92" s="246"/>
      <c r="C92" s="247"/>
      <c r="D92" s="219" t="s">
        <v>154</v>
      </c>
      <c r="E92" s="248" t="s">
        <v>19</v>
      </c>
      <c r="F92" s="249" t="s">
        <v>907</v>
      </c>
      <c r="G92" s="247"/>
      <c r="H92" s="248" t="s">
        <v>19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5" t="s">
        <v>154</v>
      </c>
      <c r="AU92" s="255" t="s">
        <v>84</v>
      </c>
      <c r="AV92" s="15" t="s">
        <v>82</v>
      </c>
      <c r="AW92" s="15" t="s">
        <v>35</v>
      </c>
      <c r="AX92" s="15" t="s">
        <v>74</v>
      </c>
      <c r="AY92" s="255" t="s">
        <v>133</v>
      </c>
    </row>
    <row r="93" spans="1:51" s="13" customFormat="1" ht="12">
      <c r="A93" s="13"/>
      <c r="B93" s="224"/>
      <c r="C93" s="225"/>
      <c r="D93" s="219" t="s">
        <v>154</v>
      </c>
      <c r="E93" s="226" t="s">
        <v>19</v>
      </c>
      <c r="F93" s="227" t="s">
        <v>908</v>
      </c>
      <c r="G93" s="225"/>
      <c r="H93" s="228">
        <v>154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154</v>
      </c>
      <c r="AU93" s="234" t="s">
        <v>84</v>
      </c>
      <c r="AV93" s="13" t="s">
        <v>84</v>
      </c>
      <c r="AW93" s="13" t="s">
        <v>35</v>
      </c>
      <c r="AX93" s="13" t="s">
        <v>74</v>
      </c>
      <c r="AY93" s="234" t="s">
        <v>133</v>
      </c>
    </row>
    <row r="94" spans="1:51" s="14" customFormat="1" ht="12">
      <c r="A94" s="14"/>
      <c r="B94" s="235"/>
      <c r="C94" s="236"/>
      <c r="D94" s="219" t="s">
        <v>154</v>
      </c>
      <c r="E94" s="237" t="s">
        <v>19</v>
      </c>
      <c r="F94" s="238" t="s">
        <v>157</v>
      </c>
      <c r="G94" s="236"/>
      <c r="H94" s="239">
        <v>154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154</v>
      </c>
      <c r="AU94" s="245" t="s">
        <v>84</v>
      </c>
      <c r="AV94" s="14" t="s">
        <v>140</v>
      </c>
      <c r="AW94" s="14" t="s">
        <v>35</v>
      </c>
      <c r="AX94" s="14" t="s">
        <v>82</v>
      </c>
      <c r="AY94" s="245" t="s">
        <v>133</v>
      </c>
    </row>
    <row r="95" spans="1:65" s="2" customFormat="1" ht="16.5" customHeight="1">
      <c r="A95" s="40"/>
      <c r="B95" s="41"/>
      <c r="C95" s="256" t="s">
        <v>163</v>
      </c>
      <c r="D95" s="256" t="s">
        <v>193</v>
      </c>
      <c r="E95" s="257" t="s">
        <v>909</v>
      </c>
      <c r="F95" s="258" t="s">
        <v>907</v>
      </c>
      <c r="G95" s="259" t="s">
        <v>161</v>
      </c>
      <c r="H95" s="260">
        <v>154</v>
      </c>
      <c r="I95" s="261"/>
      <c r="J95" s="262">
        <f>ROUND(I95*H95,2)</f>
        <v>0</v>
      </c>
      <c r="K95" s="258" t="s">
        <v>139</v>
      </c>
      <c r="L95" s="263"/>
      <c r="M95" s="264" t="s">
        <v>19</v>
      </c>
      <c r="N95" s="265" t="s">
        <v>45</v>
      </c>
      <c r="O95" s="86"/>
      <c r="P95" s="215">
        <f>O95*H95</f>
        <v>0</v>
      </c>
      <c r="Q95" s="215">
        <v>0.00012</v>
      </c>
      <c r="R95" s="215">
        <f>Q95*H95</f>
        <v>0.01848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329</v>
      </c>
      <c r="AT95" s="217" t="s">
        <v>193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226</v>
      </c>
      <c r="BM95" s="217" t="s">
        <v>910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907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51" s="15" customFormat="1" ht="12">
      <c r="A97" s="15"/>
      <c r="B97" s="246"/>
      <c r="C97" s="247"/>
      <c r="D97" s="219" t="s">
        <v>154</v>
      </c>
      <c r="E97" s="248" t="s">
        <v>19</v>
      </c>
      <c r="F97" s="249" t="s">
        <v>907</v>
      </c>
      <c r="G97" s="247"/>
      <c r="H97" s="248" t="s">
        <v>19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154</v>
      </c>
      <c r="AU97" s="255" t="s">
        <v>84</v>
      </c>
      <c r="AV97" s="15" t="s">
        <v>82</v>
      </c>
      <c r="AW97" s="15" t="s">
        <v>35</v>
      </c>
      <c r="AX97" s="15" t="s">
        <v>74</v>
      </c>
      <c r="AY97" s="255" t="s">
        <v>133</v>
      </c>
    </row>
    <row r="98" spans="1:51" s="13" customFormat="1" ht="12">
      <c r="A98" s="13"/>
      <c r="B98" s="224"/>
      <c r="C98" s="225"/>
      <c r="D98" s="219" t="s">
        <v>154</v>
      </c>
      <c r="E98" s="226" t="s">
        <v>19</v>
      </c>
      <c r="F98" s="227" t="s">
        <v>908</v>
      </c>
      <c r="G98" s="225"/>
      <c r="H98" s="228">
        <v>154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154</v>
      </c>
      <c r="AU98" s="234" t="s">
        <v>84</v>
      </c>
      <c r="AV98" s="13" t="s">
        <v>84</v>
      </c>
      <c r="AW98" s="13" t="s">
        <v>35</v>
      </c>
      <c r="AX98" s="13" t="s">
        <v>74</v>
      </c>
      <c r="AY98" s="234" t="s">
        <v>133</v>
      </c>
    </row>
    <row r="99" spans="1:51" s="14" customFormat="1" ht="12">
      <c r="A99" s="14"/>
      <c r="B99" s="235"/>
      <c r="C99" s="236"/>
      <c r="D99" s="219" t="s">
        <v>154</v>
      </c>
      <c r="E99" s="237" t="s">
        <v>19</v>
      </c>
      <c r="F99" s="238" t="s">
        <v>157</v>
      </c>
      <c r="G99" s="236"/>
      <c r="H99" s="239">
        <v>154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154</v>
      </c>
      <c r="AU99" s="245" t="s">
        <v>84</v>
      </c>
      <c r="AV99" s="14" t="s">
        <v>140</v>
      </c>
      <c r="AW99" s="14" t="s">
        <v>35</v>
      </c>
      <c r="AX99" s="14" t="s">
        <v>82</v>
      </c>
      <c r="AY99" s="245" t="s">
        <v>133</v>
      </c>
    </row>
    <row r="100" spans="1:65" s="2" customFormat="1" ht="16.5" customHeight="1">
      <c r="A100" s="40"/>
      <c r="B100" s="41"/>
      <c r="C100" s="206" t="s">
        <v>82</v>
      </c>
      <c r="D100" s="206" t="s">
        <v>135</v>
      </c>
      <c r="E100" s="207" t="s">
        <v>911</v>
      </c>
      <c r="F100" s="208" t="s">
        <v>912</v>
      </c>
      <c r="G100" s="209" t="s">
        <v>161</v>
      </c>
      <c r="H100" s="210">
        <v>874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226</v>
      </c>
      <c r="AT100" s="217" t="s">
        <v>135</v>
      </c>
      <c r="AU100" s="217" t="s">
        <v>84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226</v>
      </c>
      <c r="BM100" s="217" t="s">
        <v>913</v>
      </c>
    </row>
    <row r="101" spans="1:47" s="2" customFormat="1" ht="12">
      <c r="A101" s="40"/>
      <c r="B101" s="41"/>
      <c r="C101" s="42"/>
      <c r="D101" s="219" t="s">
        <v>142</v>
      </c>
      <c r="E101" s="42"/>
      <c r="F101" s="220" t="s">
        <v>914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142</v>
      </c>
      <c r="AU101" s="19" t="s">
        <v>84</v>
      </c>
    </row>
    <row r="102" spans="1:51" s="15" customFormat="1" ht="12">
      <c r="A102" s="15"/>
      <c r="B102" s="246"/>
      <c r="C102" s="247"/>
      <c r="D102" s="219" t="s">
        <v>154</v>
      </c>
      <c r="E102" s="248" t="s">
        <v>19</v>
      </c>
      <c r="F102" s="249" t="s">
        <v>912</v>
      </c>
      <c r="G102" s="247"/>
      <c r="H102" s="248" t="s">
        <v>19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154</v>
      </c>
      <c r="AU102" s="255" t="s">
        <v>84</v>
      </c>
      <c r="AV102" s="15" t="s">
        <v>82</v>
      </c>
      <c r="AW102" s="15" t="s">
        <v>35</v>
      </c>
      <c r="AX102" s="15" t="s">
        <v>74</v>
      </c>
      <c r="AY102" s="255" t="s">
        <v>133</v>
      </c>
    </row>
    <row r="103" spans="1:51" s="13" customFormat="1" ht="12">
      <c r="A103" s="13"/>
      <c r="B103" s="224"/>
      <c r="C103" s="225"/>
      <c r="D103" s="219" t="s">
        <v>154</v>
      </c>
      <c r="E103" s="226" t="s">
        <v>19</v>
      </c>
      <c r="F103" s="227" t="s">
        <v>915</v>
      </c>
      <c r="G103" s="225"/>
      <c r="H103" s="228">
        <v>874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154</v>
      </c>
      <c r="AU103" s="234" t="s">
        <v>84</v>
      </c>
      <c r="AV103" s="13" t="s">
        <v>84</v>
      </c>
      <c r="AW103" s="13" t="s">
        <v>35</v>
      </c>
      <c r="AX103" s="13" t="s">
        <v>74</v>
      </c>
      <c r="AY103" s="234" t="s">
        <v>133</v>
      </c>
    </row>
    <row r="104" spans="1:51" s="14" customFormat="1" ht="12">
      <c r="A104" s="14"/>
      <c r="B104" s="235"/>
      <c r="C104" s="236"/>
      <c r="D104" s="219" t="s">
        <v>154</v>
      </c>
      <c r="E104" s="237" t="s">
        <v>19</v>
      </c>
      <c r="F104" s="238" t="s">
        <v>157</v>
      </c>
      <c r="G104" s="236"/>
      <c r="H104" s="239">
        <v>874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154</v>
      </c>
      <c r="AU104" s="245" t="s">
        <v>84</v>
      </c>
      <c r="AV104" s="14" t="s">
        <v>140</v>
      </c>
      <c r="AW104" s="14" t="s">
        <v>35</v>
      </c>
      <c r="AX104" s="14" t="s">
        <v>82</v>
      </c>
      <c r="AY104" s="245" t="s">
        <v>133</v>
      </c>
    </row>
    <row r="105" spans="1:65" s="2" customFormat="1" ht="16.5" customHeight="1">
      <c r="A105" s="40"/>
      <c r="B105" s="41"/>
      <c r="C105" s="256" t="s">
        <v>84</v>
      </c>
      <c r="D105" s="256" t="s">
        <v>193</v>
      </c>
      <c r="E105" s="257" t="s">
        <v>916</v>
      </c>
      <c r="F105" s="258" t="s">
        <v>917</v>
      </c>
      <c r="G105" s="259" t="s">
        <v>161</v>
      </c>
      <c r="H105" s="260">
        <v>874</v>
      </c>
      <c r="I105" s="261"/>
      <c r="J105" s="262">
        <f>ROUND(I105*H105,2)</f>
        <v>0</v>
      </c>
      <c r="K105" s="258" t="s">
        <v>139</v>
      </c>
      <c r="L105" s="263"/>
      <c r="M105" s="264" t="s">
        <v>19</v>
      </c>
      <c r="N105" s="265" t="s">
        <v>45</v>
      </c>
      <c r="O105" s="86"/>
      <c r="P105" s="215">
        <f>O105*H105</f>
        <v>0</v>
      </c>
      <c r="Q105" s="215">
        <v>0.00063</v>
      </c>
      <c r="R105" s="215">
        <f>Q105*H105</f>
        <v>0.55062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329</v>
      </c>
      <c r="AT105" s="217" t="s">
        <v>193</v>
      </c>
      <c r="AU105" s="217" t="s">
        <v>84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226</v>
      </c>
      <c r="BM105" s="217" t="s">
        <v>918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917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84</v>
      </c>
    </row>
    <row r="107" spans="1:51" s="15" customFormat="1" ht="12">
      <c r="A107" s="15"/>
      <c r="B107" s="246"/>
      <c r="C107" s="247"/>
      <c r="D107" s="219" t="s">
        <v>154</v>
      </c>
      <c r="E107" s="248" t="s">
        <v>19</v>
      </c>
      <c r="F107" s="249" t="s">
        <v>919</v>
      </c>
      <c r="G107" s="247"/>
      <c r="H107" s="248" t="s">
        <v>19</v>
      </c>
      <c r="I107" s="250"/>
      <c r="J107" s="247"/>
      <c r="K107" s="247"/>
      <c r="L107" s="251"/>
      <c r="M107" s="252"/>
      <c r="N107" s="253"/>
      <c r="O107" s="253"/>
      <c r="P107" s="253"/>
      <c r="Q107" s="253"/>
      <c r="R107" s="253"/>
      <c r="S107" s="253"/>
      <c r="T107" s="25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5" t="s">
        <v>154</v>
      </c>
      <c r="AU107" s="255" t="s">
        <v>84</v>
      </c>
      <c r="AV107" s="15" t="s">
        <v>82</v>
      </c>
      <c r="AW107" s="15" t="s">
        <v>35</v>
      </c>
      <c r="AX107" s="15" t="s">
        <v>74</v>
      </c>
      <c r="AY107" s="255" t="s">
        <v>133</v>
      </c>
    </row>
    <row r="108" spans="1:51" s="13" customFormat="1" ht="12">
      <c r="A108" s="13"/>
      <c r="B108" s="224"/>
      <c r="C108" s="225"/>
      <c r="D108" s="219" t="s">
        <v>154</v>
      </c>
      <c r="E108" s="226" t="s">
        <v>19</v>
      </c>
      <c r="F108" s="227" t="s">
        <v>915</v>
      </c>
      <c r="G108" s="225"/>
      <c r="H108" s="228">
        <v>874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154</v>
      </c>
      <c r="AU108" s="234" t="s">
        <v>84</v>
      </c>
      <c r="AV108" s="13" t="s">
        <v>84</v>
      </c>
      <c r="AW108" s="13" t="s">
        <v>35</v>
      </c>
      <c r="AX108" s="13" t="s">
        <v>74</v>
      </c>
      <c r="AY108" s="234" t="s">
        <v>133</v>
      </c>
    </row>
    <row r="109" spans="1:51" s="14" customFormat="1" ht="12">
      <c r="A109" s="14"/>
      <c r="B109" s="235"/>
      <c r="C109" s="236"/>
      <c r="D109" s="219" t="s">
        <v>154</v>
      </c>
      <c r="E109" s="237" t="s">
        <v>19</v>
      </c>
      <c r="F109" s="238" t="s">
        <v>157</v>
      </c>
      <c r="G109" s="236"/>
      <c r="H109" s="239">
        <v>874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154</v>
      </c>
      <c r="AU109" s="245" t="s">
        <v>84</v>
      </c>
      <c r="AV109" s="14" t="s">
        <v>140</v>
      </c>
      <c r="AW109" s="14" t="s">
        <v>35</v>
      </c>
      <c r="AX109" s="14" t="s">
        <v>82</v>
      </c>
      <c r="AY109" s="245" t="s">
        <v>133</v>
      </c>
    </row>
    <row r="110" spans="1:65" s="2" customFormat="1" ht="16.5" customHeight="1">
      <c r="A110" s="40"/>
      <c r="B110" s="41"/>
      <c r="C110" s="206" t="s">
        <v>146</v>
      </c>
      <c r="D110" s="206" t="s">
        <v>135</v>
      </c>
      <c r="E110" s="207" t="s">
        <v>920</v>
      </c>
      <c r="F110" s="208" t="s">
        <v>921</v>
      </c>
      <c r="G110" s="209" t="s">
        <v>161</v>
      </c>
      <c r="H110" s="210">
        <v>230</v>
      </c>
      <c r="I110" s="211"/>
      <c r="J110" s="212">
        <f>ROUND(I110*H110,2)</f>
        <v>0</v>
      </c>
      <c r="K110" s="208" t="s">
        <v>139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226</v>
      </c>
      <c r="AT110" s="217" t="s">
        <v>135</v>
      </c>
      <c r="AU110" s="217" t="s">
        <v>84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226</v>
      </c>
      <c r="BM110" s="217" t="s">
        <v>922</v>
      </c>
    </row>
    <row r="111" spans="1:47" s="2" customFormat="1" ht="12">
      <c r="A111" s="40"/>
      <c r="B111" s="41"/>
      <c r="C111" s="42"/>
      <c r="D111" s="219" t="s">
        <v>142</v>
      </c>
      <c r="E111" s="42"/>
      <c r="F111" s="220" t="s">
        <v>923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142</v>
      </c>
      <c r="AU111" s="19" t="s">
        <v>84</v>
      </c>
    </row>
    <row r="112" spans="1:51" s="15" customFormat="1" ht="12">
      <c r="A112" s="15"/>
      <c r="B112" s="246"/>
      <c r="C112" s="247"/>
      <c r="D112" s="219" t="s">
        <v>154</v>
      </c>
      <c r="E112" s="248" t="s">
        <v>19</v>
      </c>
      <c r="F112" s="249" t="s">
        <v>924</v>
      </c>
      <c r="G112" s="247"/>
      <c r="H112" s="248" t="s">
        <v>19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154</v>
      </c>
      <c r="AU112" s="255" t="s">
        <v>84</v>
      </c>
      <c r="AV112" s="15" t="s">
        <v>82</v>
      </c>
      <c r="AW112" s="15" t="s">
        <v>35</v>
      </c>
      <c r="AX112" s="15" t="s">
        <v>74</v>
      </c>
      <c r="AY112" s="255" t="s">
        <v>133</v>
      </c>
    </row>
    <row r="113" spans="1:51" s="13" customFormat="1" ht="12">
      <c r="A113" s="13"/>
      <c r="B113" s="224"/>
      <c r="C113" s="225"/>
      <c r="D113" s="219" t="s">
        <v>154</v>
      </c>
      <c r="E113" s="226" t="s">
        <v>19</v>
      </c>
      <c r="F113" s="227" t="s">
        <v>925</v>
      </c>
      <c r="G113" s="225"/>
      <c r="H113" s="228">
        <v>230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154</v>
      </c>
      <c r="AU113" s="234" t="s">
        <v>84</v>
      </c>
      <c r="AV113" s="13" t="s">
        <v>84</v>
      </c>
      <c r="AW113" s="13" t="s">
        <v>35</v>
      </c>
      <c r="AX113" s="13" t="s">
        <v>74</v>
      </c>
      <c r="AY113" s="234" t="s">
        <v>133</v>
      </c>
    </row>
    <row r="114" spans="1:51" s="14" customFormat="1" ht="12">
      <c r="A114" s="14"/>
      <c r="B114" s="235"/>
      <c r="C114" s="236"/>
      <c r="D114" s="219" t="s">
        <v>154</v>
      </c>
      <c r="E114" s="237" t="s">
        <v>19</v>
      </c>
      <c r="F114" s="238" t="s">
        <v>157</v>
      </c>
      <c r="G114" s="236"/>
      <c r="H114" s="239">
        <v>230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154</v>
      </c>
      <c r="AU114" s="245" t="s">
        <v>84</v>
      </c>
      <c r="AV114" s="14" t="s">
        <v>140</v>
      </c>
      <c r="AW114" s="14" t="s">
        <v>35</v>
      </c>
      <c r="AX114" s="14" t="s">
        <v>82</v>
      </c>
      <c r="AY114" s="245" t="s">
        <v>133</v>
      </c>
    </row>
    <row r="115" spans="1:65" s="2" customFormat="1" ht="16.5" customHeight="1">
      <c r="A115" s="40"/>
      <c r="B115" s="41"/>
      <c r="C115" s="256" t="s">
        <v>140</v>
      </c>
      <c r="D115" s="256" t="s">
        <v>193</v>
      </c>
      <c r="E115" s="257" t="s">
        <v>926</v>
      </c>
      <c r="F115" s="258" t="s">
        <v>924</v>
      </c>
      <c r="G115" s="259" t="s">
        <v>161</v>
      </c>
      <c r="H115" s="260">
        <v>230</v>
      </c>
      <c r="I115" s="261"/>
      <c r="J115" s="262">
        <f>ROUND(I115*H115,2)</f>
        <v>0</v>
      </c>
      <c r="K115" s="258" t="s">
        <v>139</v>
      </c>
      <c r="L115" s="263"/>
      <c r="M115" s="264" t="s">
        <v>19</v>
      </c>
      <c r="N115" s="265" t="s">
        <v>45</v>
      </c>
      <c r="O115" s="86"/>
      <c r="P115" s="215">
        <f>O115*H115</f>
        <v>0</v>
      </c>
      <c r="Q115" s="215">
        <v>0.0009</v>
      </c>
      <c r="R115" s="215">
        <f>Q115*H115</f>
        <v>0.207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329</v>
      </c>
      <c r="AT115" s="217" t="s">
        <v>193</v>
      </c>
      <c r="AU115" s="217" t="s">
        <v>84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226</v>
      </c>
      <c r="BM115" s="217" t="s">
        <v>927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924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84</v>
      </c>
    </row>
    <row r="117" spans="1:51" s="15" customFormat="1" ht="12">
      <c r="A117" s="15"/>
      <c r="B117" s="246"/>
      <c r="C117" s="247"/>
      <c r="D117" s="219" t="s">
        <v>154</v>
      </c>
      <c r="E117" s="248" t="s">
        <v>19</v>
      </c>
      <c r="F117" s="249" t="s">
        <v>924</v>
      </c>
      <c r="G117" s="247"/>
      <c r="H117" s="248" t="s">
        <v>19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5" t="s">
        <v>154</v>
      </c>
      <c r="AU117" s="255" t="s">
        <v>84</v>
      </c>
      <c r="AV117" s="15" t="s">
        <v>82</v>
      </c>
      <c r="AW117" s="15" t="s">
        <v>35</v>
      </c>
      <c r="AX117" s="15" t="s">
        <v>74</v>
      </c>
      <c r="AY117" s="255" t="s">
        <v>133</v>
      </c>
    </row>
    <row r="118" spans="1:51" s="13" customFormat="1" ht="12">
      <c r="A118" s="13"/>
      <c r="B118" s="224"/>
      <c r="C118" s="225"/>
      <c r="D118" s="219" t="s">
        <v>154</v>
      </c>
      <c r="E118" s="226" t="s">
        <v>19</v>
      </c>
      <c r="F118" s="227" t="s">
        <v>925</v>
      </c>
      <c r="G118" s="225"/>
      <c r="H118" s="228">
        <v>230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154</v>
      </c>
      <c r="AU118" s="234" t="s">
        <v>84</v>
      </c>
      <c r="AV118" s="13" t="s">
        <v>84</v>
      </c>
      <c r="AW118" s="13" t="s">
        <v>35</v>
      </c>
      <c r="AX118" s="13" t="s">
        <v>74</v>
      </c>
      <c r="AY118" s="234" t="s">
        <v>133</v>
      </c>
    </row>
    <row r="119" spans="1:51" s="14" customFormat="1" ht="12">
      <c r="A119" s="14"/>
      <c r="B119" s="235"/>
      <c r="C119" s="236"/>
      <c r="D119" s="219" t="s">
        <v>154</v>
      </c>
      <c r="E119" s="237" t="s">
        <v>19</v>
      </c>
      <c r="F119" s="238" t="s">
        <v>157</v>
      </c>
      <c r="G119" s="236"/>
      <c r="H119" s="239">
        <v>230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154</v>
      </c>
      <c r="AU119" s="245" t="s">
        <v>84</v>
      </c>
      <c r="AV119" s="14" t="s">
        <v>140</v>
      </c>
      <c r="AW119" s="14" t="s">
        <v>35</v>
      </c>
      <c r="AX119" s="14" t="s">
        <v>82</v>
      </c>
      <c r="AY119" s="245" t="s">
        <v>133</v>
      </c>
    </row>
    <row r="120" spans="1:63" s="12" customFormat="1" ht="25.9" customHeight="1">
      <c r="A120" s="12"/>
      <c r="B120" s="190"/>
      <c r="C120" s="191"/>
      <c r="D120" s="192" t="s">
        <v>73</v>
      </c>
      <c r="E120" s="193" t="s">
        <v>928</v>
      </c>
      <c r="F120" s="193" t="s">
        <v>929</v>
      </c>
      <c r="G120" s="191"/>
      <c r="H120" s="191"/>
      <c r="I120" s="194"/>
      <c r="J120" s="195">
        <f>BK120</f>
        <v>0</v>
      </c>
      <c r="K120" s="191"/>
      <c r="L120" s="196"/>
      <c r="M120" s="197"/>
      <c r="N120" s="198"/>
      <c r="O120" s="198"/>
      <c r="P120" s="199">
        <f>P121+P153+P169+P209</f>
        <v>0</v>
      </c>
      <c r="Q120" s="198"/>
      <c r="R120" s="199">
        <f>R121+R153+R169+R209</f>
        <v>182.91424692000004</v>
      </c>
      <c r="S120" s="198"/>
      <c r="T120" s="200">
        <f>T121+T153+T169+T209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1" t="s">
        <v>84</v>
      </c>
      <c r="AT120" s="202" t="s">
        <v>73</v>
      </c>
      <c r="AU120" s="202" t="s">
        <v>74</v>
      </c>
      <c r="AY120" s="201" t="s">
        <v>133</v>
      </c>
      <c r="BK120" s="203">
        <f>BK121+BK153+BK169+BK209</f>
        <v>0</v>
      </c>
    </row>
    <row r="121" spans="1:63" s="12" customFormat="1" ht="22.8" customHeight="1">
      <c r="A121" s="12"/>
      <c r="B121" s="190"/>
      <c r="C121" s="191"/>
      <c r="D121" s="192" t="s">
        <v>73</v>
      </c>
      <c r="E121" s="204" t="s">
        <v>930</v>
      </c>
      <c r="F121" s="204" t="s">
        <v>931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SUM(P122:P152)</f>
        <v>0</v>
      </c>
      <c r="Q121" s="198"/>
      <c r="R121" s="199">
        <f>SUM(R122:R152)</f>
        <v>0.5600280000000001</v>
      </c>
      <c r="S121" s="198"/>
      <c r="T121" s="200">
        <f>SUM(T122:T152)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84</v>
      </c>
      <c r="AT121" s="202" t="s">
        <v>73</v>
      </c>
      <c r="AU121" s="202" t="s">
        <v>82</v>
      </c>
      <c r="AY121" s="201" t="s">
        <v>133</v>
      </c>
      <c r="BK121" s="203">
        <f>SUM(BK122:BK152)</f>
        <v>0</v>
      </c>
    </row>
    <row r="122" spans="1:65" s="2" customFormat="1" ht="16.5" customHeight="1">
      <c r="A122" s="40"/>
      <c r="B122" s="41"/>
      <c r="C122" s="206" t="s">
        <v>351</v>
      </c>
      <c r="D122" s="206" t="s">
        <v>135</v>
      </c>
      <c r="E122" s="207" t="s">
        <v>932</v>
      </c>
      <c r="F122" s="208" t="s">
        <v>933</v>
      </c>
      <c r="G122" s="209" t="s">
        <v>138</v>
      </c>
      <c r="H122" s="210">
        <v>22</v>
      </c>
      <c r="I122" s="211"/>
      <c r="J122" s="212">
        <f>ROUND(I122*H122,2)</f>
        <v>0</v>
      </c>
      <c r="K122" s="208" t="s">
        <v>462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226</v>
      </c>
      <c r="AT122" s="217" t="s">
        <v>135</v>
      </c>
      <c r="AU122" s="217" t="s">
        <v>84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226</v>
      </c>
      <c r="BM122" s="217" t="s">
        <v>934</v>
      </c>
    </row>
    <row r="123" spans="1:47" s="2" customFormat="1" ht="12">
      <c r="A123" s="40"/>
      <c r="B123" s="41"/>
      <c r="C123" s="42"/>
      <c r="D123" s="219" t="s">
        <v>142</v>
      </c>
      <c r="E123" s="42"/>
      <c r="F123" s="220" t="s">
        <v>933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142</v>
      </c>
      <c r="AU123" s="19" t="s">
        <v>84</v>
      </c>
    </row>
    <row r="124" spans="1:51" s="15" customFormat="1" ht="12">
      <c r="A124" s="15"/>
      <c r="B124" s="246"/>
      <c r="C124" s="247"/>
      <c r="D124" s="219" t="s">
        <v>154</v>
      </c>
      <c r="E124" s="248" t="s">
        <v>19</v>
      </c>
      <c r="F124" s="249" t="s">
        <v>933</v>
      </c>
      <c r="G124" s="247"/>
      <c r="H124" s="248" t="s">
        <v>19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154</v>
      </c>
      <c r="AU124" s="255" t="s">
        <v>84</v>
      </c>
      <c r="AV124" s="15" t="s">
        <v>82</v>
      </c>
      <c r="AW124" s="15" t="s">
        <v>35</v>
      </c>
      <c r="AX124" s="15" t="s">
        <v>74</v>
      </c>
      <c r="AY124" s="255" t="s">
        <v>133</v>
      </c>
    </row>
    <row r="125" spans="1:51" s="13" customFormat="1" ht="12">
      <c r="A125" s="13"/>
      <c r="B125" s="224"/>
      <c r="C125" s="225"/>
      <c r="D125" s="219" t="s">
        <v>154</v>
      </c>
      <c r="E125" s="226" t="s">
        <v>19</v>
      </c>
      <c r="F125" s="227" t="s">
        <v>267</v>
      </c>
      <c r="G125" s="225"/>
      <c r="H125" s="228">
        <v>22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154</v>
      </c>
      <c r="AU125" s="234" t="s">
        <v>84</v>
      </c>
      <c r="AV125" s="13" t="s">
        <v>84</v>
      </c>
      <c r="AW125" s="13" t="s">
        <v>35</v>
      </c>
      <c r="AX125" s="13" t="s">
        <v>74</v>
      </c>
      <c r="AY125" s="234" t="s">
        <v>133</v>
      </c>
    </row>
    <row r="126" spans="1:51" s="14" customFormat="1" ht="12">
      <c r="A126" s="14"/>
      <c r="B126" s="235"/>
      <c r="C126" s="236"/>
      <c r="D126" s="219" t="s">
        <v>154</v>
      </c>
      <c r="E126" s="237" t="s">
        <v>19</v>
      </c>
      <c r="F126" s="238" t="s">
        <v>157</v>
      </c>
      <c r="G126" s="236"/>
      <c r="H126" s="239">
        <v>22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154</v>
      </c>
      <c r="AU126" s="245" t="s">
        <v>84</v>
      </c>
      <c r="AV126" s="14" t="s">
        <v>140</v>
      </c>
      <c r="AW126" s="14" t="s">
        <v>35</v>
      </c>
      <c r="AX126" s="14" t="s">
        <v>82</v>
      </c>
      <c r="AY126" s="245" t="s">
        <v>133</v>
      </c>
    </row>
    <row r="127" spans="1:65" s="2" customFormat="1" ht="16.5" customHeight="1">
      <c r="A127" s="40"/>
      <c r="B127" s="41"/>
      <c r="C127" s="206" t="s">
        <v>355</v>
      </c>
      <c r="D127" s="206" t="s">
        <v>135</v>
      </c>
      <c r="E127" s="207" t="s">
        <v>935</v>
      </c>
      <c r="F127" s="208" t="s">
        <v>936</v>
      </c>
      <c r="G127" s="209" t="s">
        <v>161</v>
      </c>
      <c r="H127" s="210">
        <v>884.4</v>
      </c>
      <c r="I127" s="211"/>
      <c r="J127" s="212">
        <f>ROUND(I127*H127,2)</f>
        <v>0</v>
      </c>
      <c r="K127" s="208" t="s">
        <v>139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226</v>
      </c>
      <c r="AT127" s="217" t="s">
        <v>135</v>
      </c>
      <c r="AU127" s="217" t="s">
        <v>84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226</v>
      </c>
      <c r="BM127" s="217" t="s">
        <v>937</v>
      </c>
    </row>
    <row r="128" spans="1:47" s="2" customFormat="1" ht="12">
      <c r="A128" s="40"/>
      <c r="B128" s="41"/>
      <c r="C128" s="42"/>
      <c r="D128" s="219" t="s">
        <v>142</v>
      </c>
      <c r="E128" s="42"/>
      <c r="F128" s="220" t="s">
        <v>938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142</v>
      </c>
      <c r="AU128" s="19" t="s">
        <v>84</v>
      </c>
    </row>
    <row r="129" spans="1:51" s="15" customFormat="1" ht="12">
      <c r="A129" s="15"/>
      <c r="B129" s="246"/>
      <c r="C129" s="247"/>
      <c r="D129" s="219" t="s">
        <v>154</v>
      </c>
      <c r="E129" s="248" t="s">
        <v>19</v>
      </c>
      <c r="F129" s="249" t="s">
        <v>939</v>
      </c>
      <c r="G129" s="247"/>
      <c r="H129" s="248" t="s">
        <v>19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154</v>
      </c>
      <c r="AU129" s="255" t="s">
        <v>84</v>
      </c>
      <c r="AV129" s="15" t="s">
        <v>82</v>
      </c>
      <c r="AW129" s="15" t="s">
        <v>35</v>
      </c>
      <c r="AX129" s="15" t="s">
        <v>74</v>
      </c>
      <c r="AY129" s="255" t="s">
        <v>133</v>
      </c>
    </row>
    <row r="130" spans="1:51" s="13" customFormat="1" ht="12">
      <c r="A130" s="13"/>
      <c r="B130" s="224"/>
      <c r="C130" s="225"/>
      <c r="D130" s="219" t="s">
        <v>154</v>
      </c>
      <c r="E130" s="226" t="s">
        <v>19</v>
      </c>
      <c r="F130" s="227" t="s">
        <v>940</v>
      </c>
      <c r="G130" s="225"/>
      <c r="H130" s="228">
        <v>884.4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154</v>
      </c>
      <c r="AU130" s="234" t="s">
        <v>84</v>
      </c>
      <c r="AV130" s="13" t="s">
        <v>84</v>
      </c>
      <c r="AW130" s="13" t="s">
        <v>35</v>
      </c>
      <c r="AX130" s="13" t="s">
        <v>74</v>
      </c>
      <c r="AY130" s="234" t="s">
        <v>133</v>
      </c>
    </row>
    <row r="131" spans="1:51" s="14" customFormat="1" ht="12">
      <c r="A131" s="14"/>
      <c r="B131" s="235"/>
      <c r="C131" s="236"/>
      <c r="D131" s="219" t="s">
        <v>154</v>
      </c>
      <c r="E131" s="237" t="s">
        <v>19</v>
      </c>
      <c r="F131" s="238" t="s">
        <v>157</v>
      </c>
      <c r="G131" s="236"/>
      <c r="H131" s="239">
        <v>884.4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154</v>
      </c>
      <c r="AU131" s="245" t="s">
        <v>84</v>
      </c>
      <c r="AV131" s="14" t="s">
        <v>140</v>
      </c>
      <c r="AW131" s="14" t="s">
        <v>35</v>
      </c>
      <c r="AX131" s="14" t="s">
        <v>82</v>
      </c>
      <c r="AY131" s="245" t="s">
        <v>133</v>
      </c>
    </row>
    <row r="132" spans="1:65" s="2" customFormat="1" ht="16.5" customHeight="1">
      <c r="A132" s="40"/>
      <c r="B132" s="41"/>
      <c r="C132" s="256" t="s">
        <v>359</v>
      </c>
      <c r="D132" s="256" t="s">
        <v>193</v>
      </c>
      <c r="E132" s="257" t="s">
        <v>941</v>
      </c>
      <c r="F132" s="258" t="s">
        <v>942</v>
      </c>
      <c r="G132" s="259" t="s">
        <v>196</v>
      </c>
      <c r="H132" s="260">
        <v>548.328</v>
      </c>
      <c r="I132" s="261"/>
      <c r="J132" s="262">
        <f>ROUND(I132*H132,2)</f>
        <v>0</v>
      </c>
      <c r="K132" s="258" t="s">
        <v>139</v>
      </c>
      <c r="L132" s="263"/>
      <c r="M132" s="264" t="s">
        <v>19</v>
      </c>
      <c r="N132" s="265" t="s">
        <v>45</v>
      </c>
      <c r="O132" s="86"/>
      <c r="P132" s="215">
        <f>O132*H132</f>
        <v>0</v>
      </c>
      <c r="Q132" s="215">
        <v>0.001</v>
      </c>
      <c r="R132" s="215">
        <f>Q132*H132</f>
        <v>0.548328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329</v>
      </c>
      <c r="AT132" s="217" t="s">
        <v>193</v>
      </c>
      <c r="AU132" s="217" t="s">
        <v>84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226</v>
      </c>
      <c r="BM132" s="217" t="s">
        <v>943</v>
      </c>
    </row>
    <row r="133" spans="1:47" s="2" customFormat="1" ht="12">
      <c r="A133" s="40"/>
      <c r="B133" s="41"/>
      <c r="C133" s="42"/>
      <c r="D133" s="219" t="s">
        <v>142</v>
      </c>
      <c r="E133" s="42"/>
      <c r="F133" s="220" t="s">
        <v>942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142</v>
      </c>
      <c r="AU133" s="19" t="s">
        <v>84</v>
      </c>
    </row>
    <row r="134" spans="1:51" s="15" customFormat="1" ht="12">
      <c r="A134" s="15"/>
      <c r="B134" s="246"/>
      <c r="C134" s="247"/>
      <c r="D134" s="219" t="s">
        <v>154</v>
      </c>
      <c r="E134" s="248" t="s">
        <v>19</v>
      </c>
      <c r="F134" s="249" t="s">
        <v>944</v>
      </c>
      <c r="G134" s="247"/>
      <c r="H134" s="248" t="s">
        <v>19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154</v>
      </c>
      <c r="AU134" s="255" t="s">
        <v>84</v>
      </c>
      <c r="AV134" s="15" t="s">
        <v>82</v>
      </c>
      <c r="AW134" s="15" t="s">
        <v>35</v>
      </c>
      <c r="AX134" s="15" t="s">
        <v>74</v>
      </c>
      <c r="AY134" s="255" t="s">
        <v>133</v>
      </c>
    </row>
    <row r="135" spans="1:51" s="13" customFormat="1" ht="12">
      <c r="A135" s="13"/>
      <c r="B135" s="224"/>
      <c r="C135" s="225"/>
      <c r="D135" s="219" t="s">
        <v>154</v>
      </c>
      <c r="E135" s="226" t="s">
        <v>19</v>
      </c>
      <c r="F135" s="227" t="s">
        <v>945</v>
      </c>
      <c r="G135" s="225"/>
      <c r="H135" s="228">
        <v>548.328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154</v>
      </c>
      <c r="AU135" s="234" t="s">
        <v>84</v>
      </c>
      <c r="AV135" s="13" t="s">
        <v>84</v>
      </c>
      <c r="AW135" s="13" t="s">
        <v>35</v>
      </c>
      <c r="AX135" s="13" t="s">
        <v>74</v>
      </c>
      <c r="AY135" s="234" t="s">
        <v>133</v>
      </c>
    </row>
    <row r="136" spans="1:51" s="14" customFormat="1" ht="12">
      <c r="A136" s="14"/>
      <c r="B136" s="235"/>
      <c r="C136" s="236"/>
      <c r="D136" s="219" t="s">
        <v>154</v>
      </c>
      <c r="E136" s="237" t="s">
        <v>19</v>
      </c>
      <c r="F136" s="238" t="s">
        <v>157</v>
      </c>
      <c r="G136" s="236"/>
      <c r="H136" s="239">
        <v>548.328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154</v>
      </c>
      <c r="AU136" s="245" t="s">
        <v>84</v>
      </c>
      <c r="AV136" s="14" t="s">
        <v>140</v>
      </c>
      <c r="AW136" s="14" t="s">
        <v>35</v>
      </c>
      <c r="AX136" s="14" t="s">
        <v>82</v>
      </c>
      <c r="AY136" s="245" t="s">
        <v>133</v>
      </c>
    </row>
    <row r="137" spans="1:65" s="2" customFormat="1" ht="16.5" customHeight="1">
      <c r="A137" s="40"/>
      <c r="B137" s="41"/>
      <c r="C137" s="206" t="s">
        <v>363</v>
      </c>
      <c r="D137" s="206" t="s">
        <v>135</v>
      </c>
      <c r="E137" s="207" t="s">
        <v>946</v>
      </c>
      <c r="F137" s="208" t="s">
        <v>947</v>
      </c>
      <c r="G137" s="209" t="s">
        <v>138</v>
      </c>
      <c r="H137" s="210">
        <v>30</v>
      </c>
      <c r="I137" s="211"/>
      <c r="J137" s="212">
        <f>ROUND(I137*H137,2)</f>
        <v>0</v>
      </c>
      <c r="K137" s="208" t="s">
        <v>139</v>
      </c>
      <c r="L137" s="46"/>
      <c r="M137" s="213" t="s">
        <v>19</v>
      </c>
      <c r="N137" s="214" t="s">
        <v>45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226</v>
      </c>
      <c r="AT137" s="217" t="s">
        <v>135</v>
      </c>
      <c r="AU137" s="217" t="s">
        <v>84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82</v>
      </c>
      <c r="BK137" s="218">
        <f>ROUND(I137*H137,2)</f>
        <v>0</v>
      </c>
      <c r="BL137" s="19" t="s">
        <v>226</v>
      </c>
      <c r="BM137" s="217" t="s">
        <v>948</v>
      </c>
    </row>
    <row r="138" spans="1:47" s="2" customFormat="1" ht="12">
      <c r="A138" s="40"/>
      <c r="B138" s="41"/>
      <c r="C138" s="42"/>
      <c r="D138" s="219" t="s">
        <v>142</v>
      </c>
      <c r="E138" s="42"/>
      <c r="F138" s="220" t="s">
        <v>949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142</v>
      </c>
      <c r="AU138" s="19" t="s">
        <v>84</v>
      </c>
    </row>
    <row r="139" spans="1:51" s="13" customFormat="1" ht="12">
      <c r="A139" s="13"/>
      <c r="B139" s="224"/>
      <c r="C139" s="225"/>
      <c r="D139" s="219" t="s">
        <v>154</v>
      </c>
      <c r="E139" s="226" t="s">
        <v>19</v>
      </c>
      <c r="F139" s="227" t="s">
        <v>319</v>
      </c>
      <c r="G139" s="225"/>
      <c r="H139" s="228">
        <v>30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154</v>
      </c>
      <c r="AU139" s="234" t="s">
        <v>84</v>
      </c>
      <c r="AV139" s="13" t="s">
        <v>84</v>
      </c>
      <c r="AW139" s="13" t="s">
        <v>35</v>
      </c>
      <c r="AX139" s="13" t="s">
        <v>74</v>
      </c>
      <c r="AY139" s="234" t="s">
        <v>133</v>
      </c>
    </row>
    <row r="140" spans="1:51" s="14" customFormat="1" ht="12">
      <c r="A140" s="14"/>
      <c r="B140" s="235"/>
      <c r="C140" s="236"/>
      <c r="D140" s="219" t="s">
        <v>154</v>
      </c>
      <c r="E140" s="237" t="s">
        <v>19</v>
      </c>
      <c r="F140" s="238" t="s">
        <v>157</v>
      </c>
      <c r="G140" s="236"/>
      <c r="H140" s="239">
        <v>30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154</v>
      </c>
      <c r="AU140" s="245" t="s">
        <v>84</v>
      </c>
      <c r="AV140" s="14" t="s">
        <v>140</v>
      </c>
      <c r="AW140" s="14" t="s">
        <v>35</v>
      </c>
      <c r="AX140" s="14" t="s">
        <v>82</v>
      </c>
      <c r="AY140" s="245" t="s">
        <v>133</v>
      </c>
    </row>
    <row r="141" spans="1:65" s="2" customFormat="1" ht="16.5" customHeight="1">
      <c r="A141" s="40"/>
      <c r="B141" s="41"/>
      <c r="C141" s="256" t="s">
        <v>367</v>
      </c>
      <c r="D141" s="256" t="s">
        <v>193</v>
      </c>
      <c r="E141" s="257" t="s">
        <v>950</v>
      </c>
      <c r="F141" s="258" t="s">
        <v>951</v>
      </c>
      <c r="G141" s="259" t="s">
        <v>138</v>
      </c>
      <c r="H141" s="260">
        <v>30</v>
      </c>
      <c r="I141" s="261"/>
      <c r="J141" s="262">
        <f>ROUND(I141*H141,2)</f>
        <v>0</v>
      </c>
      <c r="K141" s="258" t="s">
        <v>139</v>
      </c>
      <c r="L141" s="263"/>
      <c r="M141" s="264" t="s">
        <v>19</v>
      </c>
      <c r="N141" s="265" t="s">
        <v>45</v>
      </c>
      <c r="O141" s="86"/>
      <c r="P141" s="215">
        <f>O141*H141</f>
        <v>0</v>
      </c>
      <c r="Q141" s="215">
        <v>0.00016</v>
      </c>
      <c r="R141" s="215">
        <f>Q141*H141</f>
        <v>0.0048000000000000004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329</v>
      </c>
      <c r="AT141" s="217" t="s">
        <v>193</v>
      </c>
      <c r="AU141" s="217" t="s">
        <v>84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226</v>
      </c>
      <c r="BM141" s="217" t="s">
        <v>952</v>
      </c>
    </row>
    <row r="142" spans="1:47" s="2" customFormat="1" ht="12">
      <c r="A142" s="40"/>
      <c r="B142" s="41"/>
      <c r="C142" s="42"/>
      <c r="D142" s="219" t="s">
        <v>142</v>
      </c>
      <c r="E142" s="42"/>
      <c r="F142" s="220" t="s">
        <v>951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142</v>
      </c>
      <c r="AU142" s="19" t="s">
        <v>84</v>
      </c>
    </row>
    <row r="143" spans="1:51" s="13" customFormat="1" ht="12">
      <c r="A143" s="13"/>
      <c r="B143" s="224"/>
      <c r="C143" s="225"/>
      <c r="D143" s="219" t="s">
        <v>154</v>
      </c>
      <c r="E143" s="226" t="s">
        <v>19</v>
      </c>
      <c r="F143" s="227" t="s">
        <v>319</v>
      </c>
      <c r="G143" s="225"/>
      <c r="H143" s="228">
        <v>30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154</v>
      </c>
      <c r="AU143" s="234" t="s">
        <v>84</v>
      </c>
      <c r="AV143" s="13" t="s">
        <v>84</v>
      </c>
      <c r="AW143" s="13" t="s">
        <v>35</v>
      </c>
      <c r="AX143" s="13" t="s">
        <v>74</v>
      </c>
      <c r="AY143" s="234" t="s">
        <v>133</v>
      </c>
    </row>
    <row r="144" spans="1:51" s="14" customFormat="1" ht="12">
      <c r="A144" s="14"/>
      <c r="B144" s="235"/>
      <c r="C144" s="236"/>
      <c r="D144" s="219" t="s">
        <v>154</v>
      </c>
      <c r="E144" s="237" t="s">
        <v>19</v>
      </c>
      <c r="F144" s="238" t="s">
        <v>157</v>
      </c>
      <c r="G144" s="236"/>
      <c r="H144" s="239">
        <v>30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154</v>
      </c>
      <c r="AU144" s="245" t="s">
        <v>84</v>
      </c>
      <c r="AV144" s="14" t="s">
        <v>140</v>
      </c>
      <c r="AW144" s="14" t="s">
        <v>35</v>
      </c>
      <c r="AX144" s="14" t="s">
        <v>82</v>
      </c>
      <c r="AY144" s="245" t="s">
        <v>133</v>
      </c>
    </row>
    <row r="145" spans="1:65" s="2" customFormat="1" ht="16.5" customHeight="1">
      <c r="A145" s="40"/>
      <c r="B145" s="41"/>
      <c r="C145" s="206" t="s">
        <v>371</v>
      </c>
      <c r="D145" s="206" t="s">
        <v>135</v>
      </c>
      <c r="E145" s="207" t="s">
        <v>953</v>
      </c>
      <c r="F145" s="208" t="s">
        <v>954</v>
      </c>
      <c r="G145" s="209" t="s">
        <v>138</v>
      </c>
      <c r="H145" s="210">
        <v>30</v>
      </c>
      <c r="I145" s="211"/>
      <c r="J145" s="212">
        <f>ROUND(I145*H145,2)</f>
        <v>0</v>
      </c>
      <c r="K145" s="208" t="s">
        <v>139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226</v>
      </c>
      <c r="AT145" s="217" t="s">
        <v>135</v>
      </c>
      <c r="AU145" s="217" t="s">
        <v>84</v>
      </c>
      <c r="AY145" s="19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226</v>
      </c>
      <c r="BM145" s="217" t="s">
        <v>955</v>
      </c>
    </row>
    <row r="146" spans="1:47" s="2" customFormat="1" ht="12">
      <c r="A146" s="40"/>
      <c r="B146" s="41"/>
      <c r="C146" s="42"/>
      <c r="D146" s="219" t="s">
        <v>142</v>
      </c>
      <c r="E146" s="42"/>
      <c r="F146" s="220" t="s">
        <v>956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142</v>
      </c>
      <c r="AU146" s="19" t="s">
        <v>84</v>
      </c>
    </row>
    <row r="147" spans="1:51" s="13" customFormat="1" ht="12">
      <c r="A147" s="13"/>
      <c r="B147" s="224"/>
      <c r="C147" s="225"/>
      <c r="D147" s="219" t="s">
        <v>154</v>
      </c>
      <c r="E147" s="226" t="s">
        <v>19</v>
      </c>
      <c r="F147" s="227" t="s">
        <v>319</v>
      </c>
      <c r="G147" s="225"/>
      <c r="H147" s="228">
        <v>30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154</v>
      </c>
      <c r="AU147" s="234" t="s">
        <v>84</v>
      </c>
      <c r="AV147" s="13" t="s">
        <v>84</v>
      </c>
      <c r="AW147" s="13" t="s">
        <v>35</v>
      </c>
      <c r="AX147" s="13" t="s">
        <v>74</v>
      </c>
      <c r="AY147" s="234" t="s">
        <v>133</v>
      </c>
    </row>
    <row r="148" spans="1:51" s="14" customFormat="1" ht="12">
      <c r="A148" s="14"/>
      <c r="B148" s="235"/>
      <c r="C148" s="236"/>
      <c r="D148" s="219" t="s">
        <v>154</v>
      </c>
      <c r="E148" s="237" t="s">
        <v>19</v>
      </c>
      <c r="F148" s="238" t="s">
        <v>157</v>
      </c>
      <c r="G148" s="236"/>
      <c r="H148" s="239">
        <v>30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154</v>
      </c>
      <c r="AU148" s="245" t="s">
        <v>84</v>
      </c>
      <c r="AV148" s="14" t="s">
        <v>140</v>
      </c>
      <c r="AW148" s="14" t="s">
        <v>35</v>
      </c>
      <c r="AX148" s="14" t="s">
        <v>82</v>
      </c>
      <c r="AY148" s="245" t="s">
        <v>133</v>
      </c>
    </row>
    <row r="149" spans="1:65" s="2" customFormat="1" ht="16.5" customHeight="1">
      <c r="A149" s="40"/>
      <c r="B149" s="41"/>
      <c r="C149" s="256" t="s">
        <v>375</v>
      </c>
      <c r="D149" s="256" t="s">
        <v>193</v>
      </c>
      <c r="E149" s="257" t="s">
        <v>957</v>
      </c>
      <c r="F149" s="258" t="s">
        <v>958</v>
      </c>
      <c r="G149" s="259" t="s">
        <v>138</v>
      </c>
      <c r="H149" s="260">
        <v>30</v>
      </c>
      <c r="I149" s="261"/>
      <c r="J149" s="262">
        <f>ROUND(I149*H149,2)</f>
        <v>0</v>
      </c>
      <c r="K149" s="258" t="s">
        <v>139</v>
      </c>
      <c r="L149" s="263"/>
      <c r="M149" s="264" t="s">
        <v>19</v>
      </c>
      <c r="N149" s="265" t="s">
        <v>45</v>
      </c>
      <c r="O149" s="86"/>
      <c r="P149" s="215">
        <f>O149*H149</f>
        <v>0</v>
      </c>
      <c r="Q149" s="215">
        <v>0.00023</v>
      </c>
      <c r="R149" s="215">
        <f>Q149*H149</f>
        <v>0.0069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329</v>
      </c>
      <c r="AT149" s="217" t="s">
        <v>193</v>
      </c>
      <c r="AU149" s="217" t="s">
        <v>84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226</v>
      </c>
      <c r="BM149" s="217" t="s">
        <v>959</v>
      </c>
    </row>
    <row r="150" spans="1:47" s="2" customFormat="1" ht="12">
      <c r="A150" s="40"/>
      <c r="B150" s="41"/>
      <c r="C150" s="42"/>
      <c r="D150" s="219" t="s">
        <v>142</v>
      </c>
      <c r="E150" s="42"/>
      <c r="F150" s="220" t="s">
        <v>958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142</v>
      </c>
      <c r="AU150" s="19" t="s">
        <v>84</v>
      </c>
    </row>
    <row r="151" spans="1:51" s="13" customFormat="1" ht="12">
      <c r="A151" s="13"/>
      <c r="B151" s="224"/>
      <c r="C151" s="225"/>
      <c r="D151" s="219" t="s">
        <v>154</v>
      </c>
      <c r="E151" s="226" t="s">
        <v>19</v>
      </c>
      <c r="F151" s="227" t="s">
        <v>319</v>
      </c>
      <c r="G151" s="225"/>
      <c r="H151" s="228">
        <v>30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154</v>
      </c>
      <c r="AU151" s="234" t="s">
        <v>84</v>
      </c>
      <c r="AV151" s="13" t="s">
        <v>84</v>
      </c>
      <c r="AW151" s="13" t="s">
        <v>35</v>
      </c>
      <c r="AX151" s="13" t="s">
        <v>74</v>
      </c>
      <c r="AY151" s="234" t="s">
        <v>133</v>
      </c>
    </row>
    <row r="152" spans="1:51" s="14" customFormat="1" ht="12">
      <c r="A152" s="14"/>
      <c r="B152" s="235"/>
      <c r="C152" s="236"/>
      <c r="D152" s="219" t="s">
        <v>154</v>
      </c>
      <c r="E152" s="237" t="s">
        <v>19</v>
      </c>
      <c r="F152" s="238" t="s">
        <v>157</v>
      </c>
      <c r="G152" s="236"/>
      <c r="H152" s="239">
        <v>30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154</v>
      </c>
      <c r="AU152" s="245" t="s">
        <v>84</v>
      </c>
      <c r="AV152" s="14" t="s">
        <v>140</v>
      </c>
      <c r="AW152" s="14" t="s">
        <v>35</v>
      </c>
      <c r="AX152" s="14" t="s">
        <v>82</v>
      </c>
      <c r="AY152" s="245" t="s">
        <v>133</v>
      </c>
    </row>
    <row r="153" spans="1:63" s="12" customFormat="1" ht="22.8" customHeight="1">
      <c r="A153" s="12"/>
      <c r="B153" s="190"/>
      <c r="C153" s="191"/>
      <c r="D153" s="192" t="s">
        <v>73</v>
      </c>
      <c r="E153" s="204" t="s">
        <v>960</v>
      </c>
      <c r="F153" s="204" t="s">
        <v>961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SUM(P154:P168)</f>
        <v>0</v>
      </c>
      <c r="Q153" s="198"/>
      <c r="R153" s="199">
        <f>SUM(R154:R168)</f>
        <v>0</v>
      </c>
      <c r="S153" s="198"/>
      <c r="T153" s="200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84</v>
      </c>
      <c r="AT153" s="202" t="s">
        <v>73</v>
      </c>
      <c r="AU153" s="202" t="s">
        <v>82</v>
      </c>
      <c r="AY153" s="201" t="s">
        <v>133</v>
      </c>
      <c r="BK153" s="203">
        <f>SUM(BK154:BK168)</f>
        <v>0</v>
      </c>
    </row>
    <row r="154" spans="1:65" s="2" customFormat="1" ht="16.5" customHeight="1">
      <c r="A154" s="40"/>
      <c r="B154" s="41"/>
      <c r="C154" s="206" t="s">
        <v>169</v>
      </c>
      <c r="D154" s="206" t="s">
        <v>135</v>
      </c>
      <c r="E154" s="207" t="s">
        <v>962</v>
      </c>
      <c r="F154" s="208" t="s">
        <v>963</v>
      </c>
      <c r="G154" s="209" t="s">
        <v>478</v>
      </c>
      <c r="H154" s="210">
        <v>1</v>
      </c>
      <c r="I154" s="211"/>
      <c r="J154" s="212">
        <f>ROUND(I154*H154,2)</f>
        <v>0</v>
      </c>
      <c r="K154" s="208" t="s">
        <v>462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226</v>
      </c>
      <c r="AT154" s="217" t="s">
        <v>135</v>
      </c>
      <c r="AU154" s="217" t="s">
        <v>84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226</v>
      </c>
      <c r="BM154" s="217" t="s">
        <v>964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963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84</v>
      </c>
    </row>
    <row r="156" spans="1:51" s="15" customFormat="1" ht="12">
      <c r="A156" s="15"/>
      <c r="B156" s="246"/>
      <c r="C156" s="247"/>
      <c r="D156" s="219" t="s">
        <v>154</v>
      </c>
      <c r="E156" s="248" t="s">
        <v>19</v>
      </c>
      <c r="F156" s="249" t="s">
        <v>963</v>
      </c>
      <c r="G156" s="247"/>
      <c r="H156" s="248" t="s">
        <v>19</v>
      </c>
      <c r="I156" s="250"/>
      <c r="J156" s="247"/>
      <c r="K156" s="247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154</v>
      </c>
      <c r="AU156" s="255" t="s">
        <v>84</v>
      </c>
      <c r="AV156" s="15" t="s">
        <v>82</v>
      </c>
      <c r="AW156" s="15" t="s">
        <v>35</v>
      </c>
      <c r="AX156" s="15" t="s">
        <v>74</v>
      </c>
      <c r="AY156" s="255" t="s">
        <v>133</v>
      </c>
    </row>
    <row r="157" spans="1:51" s="13" customFormat="1" ht="12">
      <c r="A157" s="13"/>
      <c r="B157" s="224"/>
      <c r="C157" s="225"/>
      <c r="D157" s="219" t="s">
        <v>154</v>
      </c>
      <c r="E157" s="226" t="s">
        <v>19</v>
      </c>
      <c r="F157" s="227" t="s">
        <v>82</v>
      </c>
      <c r="G157" s="225"/>
      <c r="H157" s="228">
        <v>1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154</v>
      </c>
      <c r="AU157" s="234" t="s">
        <v>84</v>
      </c>
      <c r="AV157" s="13" t="s">
        <v>84</v>
      </c>
      <c r="AW157" s="13" t="s">
        <v>35</v>
      </c>
      <c r="AX157" s="13" t="s">
        <v>74</v>
      </c>
      <c r="AY157" s="234" t="s">
        <v>133</v>
      </c>
    </row>
    <row r="158" spans="1:51" s="14" customFormat="1" ht="12">
      <c r="A158" s="14"/>
      <c r="B158" s="235"/>
      <c r="C158" s="236"/>
      <c r="D158" s="219" t="s">
        <v>154</v>
      </c>
      <c r="E158" s="237" t="s">
        <v>19</v>
      </c>
      <c r="F158" s="238" t="s">
        <v>157</v>
      </c>
      <c r="G158" s="236"/>
      <c r="H158" s="239">
        <v>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154</v>
      </c>
      <c r="AU158" s="245" t="s">
        <v>84</v>
      </c>
      <c r="AV158" s="14" t="s">
        <v>140</v>
      </c>
      <c r="AW158" s="14" t="s">
        <v>35</v>
      </c>
      <c r="AX158" s="14" t="s">
        <v>82</v>
      </c>
      <c r="AY158" s="245" t="s">
        <v>133</v>
      </c>
    </row>
    <row r="159" spans="1:65" s="2" customFormat="1" ht="16.5" customHeight="1">
      <c r="A159" s="40"/>
      <c r="B159" s="41"/>
      <c r="C159" s="206" t="s">
        <v>174</v>
      </c>
      <c r="D159" s="206" t="s">
        <v>135</v>
      </c>
      <c r="E159" s="207" t="s">
        <v>965</v>
      </c>
      <c r="F159" s="208" t="s">
        <v>966</v>
      </c>
      <c r="G159" s="209" t="s">
        <v>478</v>
      </c>
      <c r="H159" s="210">
        <v>1</v>
      </c>
      <c r="I159" s="211"/>
      <c r="J159" s="212">
        <f>ROUND(I159*H159,2)</f>
        <v>0</v>
      </c>
      <c r="K159" s="208" t="s">
        <v>462</v>
      </c>
      <c r="L159" s="46"/>
      <c r="M159" s="213" t="s">
        <v>19</v>
      </c>
      <c r="N159" s="214" t="s">
        <v>45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226</v>
      </c>
      <c r="AT159" s="217" t="s">
        <v>135</v>
      </c>
      <c r="AU159" s="217" t="s">
        <v>84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82</v>
      </c>
      <c r="BK159" s="218">
        <f>ROUND(I159*H159,2)</f>
        <v>0</v>
      </c>
      <c r="BL159" s="19" t="s">
        <v>226</v>
      </c>
      <c r="BM159" s="217" t="s">
        <v>967</v>
      </c>
    </row>
    <row r="160" spans="1:47" s="2" customFormat="1" ht="12">
      <c r="A160" s="40"/>
      <c r="B160" s="41"/>
      <c r="C160" s="42"/>
      <c r="D160" s="219" t="s">
        <v>142</v>
      </c>
      <c r="E160" s="42"/>
      <c r="F160" s="220" t="s">
        <v>966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142</v>
      </c>
      <c r="AU160" s="19" t="s">
        <v>84</v>
      </c>
    </row>
    <row r="161" spans="1:51" s="15" customFormat="1" ht="12">
      <c r="A161" s="15"/>
      <c r="B161" s="246"/>
      <c r="C161" s="247"/>
      <c r="D161" s="219" t="s">
        <v>154</v>
      </c>
      <c r="E161" s="248" t="s">
        <v>19</v>
      </c>
      <c r="F161" s="249" t="s">
        <v>966</v>
      </c>
      <c r="G161" s="247"/>
      <c r="H161" s="248" t="s">
        <v>19</v>
      </c>
      <c r="I161" s="250"/>
      <c r="J161" s="247"/>
      <c r="K161" s="247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154</v>
      </c>
      <c r="AU161" s="255" t="s">
        <v>84</v>
      </c>
      <c r="AV161" s="15" t="s">
        <v>82</v>
      </c>
      <c r="AW161" s="15" t="s">
        <v>35</v>
      </c>
      <c r="AX161" s="15" t="s">
        <v>74</v>
      </c>
      <c r="AY161" s="255" t="s">
        <v>133</v>
      </c>
    </row>
    <row r="162" spans="1:51" s="13" customFormat="1" ht="12">
      <c r="A162" s="13"/>
      <c r="B162" s="224"/>
      <c r="C162" s="225"/>
      <c r="D162" s="219" t="s">
        <v>154</v>
      </c>
      <c r="E162" s="226" t="s">
        <v>19</v>
      </c>
      <c r="F162" s="227" t="s">
        <v>82</v>
      </c>
      <c r="G162" s="225"/>
      <c r="H162" s="228">
        <v>1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154</v>
      </c>
      <c r="AU162" s="234" t="s">
        <v>84</v>
      </c>
      <c r="AV162" s="13" t="s">
        <v>84</v>
      </c>
      <c r="AW162" s="13" t="s">
        <v>35</v>
      </c>
      <c r="AX162" s="13" t="s">
        <v>74</v>
      </c>
      <c r="AY162" s="234" t="s">
        <v>133</v>
      </c>
    </row>
    <row r="163" spans="1:51" s="14" customFormat="1" ht="12">
      <c r="A163" s="14"/>
      <c r="B163" s="235"/>
      <c r="C163" s="236"/>
      <c r="D163" s="219" t="s">
        <v>154</v>
      </c>
      <c r="E163" s="237" t="s">
        <v>19</v>
      </c>
      <c r="F163" s="238" t="s">
        <v>157</v>
      </c>
      <c r="G163" s="236"/>
      <c r="H163" s="239">
        <v>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154</v>
      </c>
      <c r="AU163" s="245" t="s">
        <v>84</v>
      </c>
      <c r="AV163" s="14" t="s">
        <v>140</v>
      </c>
      <c r="AW163" s="14" t="s">
        <v>35</v>
      </c>
      <c r="AX163" s="14" t="s">
        <v>82</v>
      </c>
      <c r="AY163" s="245" t="s">
        <v>133</v>
      </c>
    </row>
    <row r="164" spans="1:65" s="2" customFormat="1" ht="16.5" customHeight="1">
      <c r="A164" s="40"/>
      <c r="B164" s="41"/>
      <c r="C164" s="206" t="s">
        <v>182</v>
      </c>
      <c r="D164" s="206" t="s">
        <v>135</v>
      </c>
      <c r="E164" s="207" t="s">
        <v>968</v>
      </c>
      <c r="F164" s="208" t="s">
        <v>969</v>
      </c>
      <c r="G164" s="209" t="s">
        <v>478</v>
      </c>
      <c r="H164" s="210">
        <v>1</v>
      </c>
      <c r="I164" s="211"/>
      <c r="J164" s="212">
        <f>ROUND(I164*H164,2)</f>
        <v>0</v>
      </c>
      <c r="K164" s="208" t="s">
        <v>462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226</v>
      </c>
      <c r="AT164" s="217" t="s">
        <v>135</v>
      </c>
      <c r="AU164" s="217" t="s">
        <v>84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226</v>
      </c>
      <c r="BM164" s="217" t="s">
        <v>970</v>
      </c>
    </row>
    <row r="165" spans="1:47" s="2" customFormat="1" ht="12">
      <c r="A165" s="40"/>
      <c r="B165" s="41"/>
      <c r="C165" s="42"/>
      <c r="D165" s="219" t="s">
        <v>142</v>
      </c>
      <c r="E165" s="42"/>
      <c r="F165" s="220" t="s">
        <v>969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142</v>
      </c>
      <c r="AU165" s="19" t="s">
        <v>84</v>
      </c>
    </row>
    <row r="166" spans="1:51" s="15" customFormat="1" ht="12">
      <c r="A166" s="15"/>
      <c r="B166" s="246"/>
      <c r="C166" s="247"/>
      <c r="D166" s="219" t="s">
        <v>154</v>
      </c>
      <c r="E166" s="248" t="s">
        <v>19</v>
      </c>
      <c r="F166" s="249" t="s">
        <v>971</v>
      </c>
      <c r="G166" s="247"/>
      <c r="H166" s="248" t="s">
        <v>19</v>
      </c>
      <c r="I166" s="250"/>
      <c r="J166" s="247"/>
      <c r="K166" s="247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154</v>
      </c>
      <c r="AU166" s="255" t="s">
        <v>84</v>
      </c>
      <c r="AV166" s="15" t="s">
        <v>82</v>
      </c>
      <c r="AW166" s="15" t="s">
        <v>35</v>
      </c>
      <c r="AX166" s="15" t="s">
        <v>74</v>
      </c>
      <c r="AY166" s="255" t="s">
        <v>133</v>
      </c>
    </row>
    <row r="167" spans="1:51" s="13" customFormat="1" ht="12">
      <c r="A167" s="13"/>
      <c r="B167" s="224"/>
      <c r="C167" s="225"/>
      <c r="D167" s="219" t="s">
        <v>154</v>
      </c>
      <c r="E167" s="226" t="s">
        <v>19</v>
      </c>
      <c r="F167" s="227" t="s">
        <v>82</v>
      </c>
      <c r="G167" s="225"/>
      <c r="H167" s="228">
        <v>1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154</v>
      </c>
      <c r="AU167" s="234" t="s">
        <v>84</v>
      </c>
      <c r="AV167" s="13" t="s">
        <v>84</v>
      </c>
      <c r="AW167" s="13" t="s">
        <v>35</v>
      </c>
      <c r="AX167" s="13" t="s">
        <v>74</v>
      </c>
      <c r="AY167" s="234" t="s">
        <v>133</v>
      </c>
    </row>
    <row r="168" spans="1:51" s="14" customFormat="1" ht="12">
      <c r="A168" s="14"/>
      <c r="B168" s="235"/>
      <c r="C168" s="236"/>
      <c r="D168" s="219" t="s">
        <v>154</v>
      </c>
      <c r="E168" s="237" t="s">
        <v>19</v>
      </c>
      <c r="F168" s="238" t="s">
        <v>157</v>
      </c>
      <c r="G168" s="236"/>
      <c r="H168" s="239">
        <v>1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154</v>
      </c>
      <c r="AU168" s="245" t="s">
        <v>84</v>
      </c>
      <c r="AV168" s="14" t="s">
        <v>140</v>
      </c>
      <c r="AW168" s="14" t="s">
        <v>35</v>
      </c>
      <c r="AX168" s="14" t="s">
        <v>82</v>
      </c>
      <c r="AY168" s="245" t="s">
        <v>133</v>
      </c>
    </row>
    <row r="169" spans="1:63" s="12" customFormat="1" ht="22.8" customHeight="1">
      <c r="A169" s="12"/>
      <c r="B169" s="190"/>
      <c r="C169" s="191"/>
      <c r="D169" s="192" t="s">
        <v>73</v>
      </c>
      <c r="E169" s="204" t="s">
        <v>972</v>
      </c>
      <c r="F169" s="204" t="s">
        <v>973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SUM(P170:P208)</f>
        <v>0</v>
      </c>
      <c r="Q169" s="198"/>
      <c r="R169" s="199">
        <f>SUM(R170:R208)</f>
        <v>1.4647999999999999</v>
      </c>
      <c r="S169" s="198"/>
      <c r="T169" s="200">
        <f>SUM(T170:T208)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84</v>
      </c>
      <c r="AT169" s="202" t="s">
        <v>73</v>
      </c>
      <c r="AU169" s="202" t="s">
        <v>82</v>
      </c>
      <c r="AY169" s="201" t="s">
        <v>133</v>
      </c>
      <c r="BK169" s="203">
        <f>SUM(BK170:BK208)</f>
        <v>0</v>
      </c>
    </row>
    <row r="170" spans="1:65" s="2" customFormat="1" ht="16.5" customHeight="1">
      <c r="A170" s="40"/>
      <c r="B170" s="41"/>
      <c r="C170" s="206" t="s">
        <v>199</v>
      </c>
      <c r="D170" s="206" t="s">
        <v>135</v>
      </c>
      <c r="E170" s="207" t="s">
        <v>974</v>
      </c>
      <c r="F170" s="208" t="s">
        <v>975</v>
      </c>
      <c r="G170" s="209" t="s">
        <v>138</v>
      </c>
      <c r="H170" s="210">
        <v>22</v>
      </c>
      <c r="I170" s="211"/>
      <c r="J170" s="212">
        <f>ROUND(I170*H170,2)</f>
        <v>0</v>
      </c>
      <c r="K170" s="208" t="s">
        <v>139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226</v>
      </c>
      <c r="AT170" s="217" t="s">
        <v>135</v>
      </c>
      <c r="AU170" s="217" t="s">
        <v>84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226</v>
      </c>
      <c r="BM170" s="217" t="s">
        <v>976</v>
      </c>
    </row>
    <row r="171" spans="1:47" s="2" customFormat="1" ht="12">
      <c r="A171" s="40"/>
      <c r="B171" s="41"/>
      <c r="C171" s="42"/>
      <c r="D171" s="219" t="s">
        <v>142</v>
      </c>
      <c r="E171" s="42"/>
      <c r="F171" s="220" t="s">
        <v>977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142</v>
      </c>
      <c r="AU171" s="19" t="s">
        <v>84</v>
      </c>
    </row>
    <row r="172" spans="1:51" s="15" customFormat="1" ht="12">
      <c r="A172" s="15"/>
      <c r="B172" s="246"/>
      <c r="C172" s="247"/>
      <c r="D172" s="219" t="s">
        <v>154</v>
      </c>
      <c r="E172" s="248" t="s">
        <v>19</v>
      </c>
      <c r="F172" s="249" t="s">
        <v>978</v>
      </c>
      <c r="G172" s="247"/>
      <c r="H172" s="248" t="s">
        <v>19</v>
      </c>
      <c r="I172" s="250"/>
      <c r="J172" s="247"/>
      <c r="K172" s="247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154</v>
      </c>
      <c r="AU172" s="255" t="s">
        <v>84</v>
      </c>
      <c r="AV172" s="15" t="s">
        <v>82</v>
      </c>
      <c r="AW172" s="15" t="s">
        <v>35</v>
      </c>
      <c r="AX172" s="15" t="s">
        <v>74</v>
      </c>
      <c r="AY172" s="255" t="s">
        <v>133</v>
      </c>
    </row>
    <row r="173" spans="1:51" s="13" customFormat="1" ht="12">
      <c r="A173" s="13"/>
      <c r="B173" s="224"/>
      <c r="C173" s="225"/>
      <c r="D173" s="219" t="s">
        <v>154</v>
      </c>
      <c r="E173" s="226" t="s">
        <v>19</v>
      </c>
      <c r="F173" s="227" t="s">
        <v>267</v>
      </c>
      <c r="G173" s="225"/>
      <c r="H173" s="228">
        <v>22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154</v>
      </c>
      <c r="AU173" s="234" t="s">
        <v>84</v>
      </c>
      <c r="AV173" s="13" t="s">
        <v>84</v>
      </c>
      <c r="AW173" s="13" t="s">
        <v>35</v>
      </c>
      <c r="AX173" s="13" t="s">
        <v>74</v>
      </c>
      <c r="AY173" s="234" t="s">
        <v>133</v>
      </c>
    </row>
    <row r="174" spans="1:51" s="14" customFormat="1" ht="12">
      <c r="A174" s="14"/>
      <c r="B174" s="235"/>
      <c r="C174" s="236"/>
      <c r="D174" s="219" t="s">
        <v>154</v>
      </c>
      <c r="E174" s="237" t="s">
        <v>19</v>
      </c>
      <c r="F174" s="238" t="s">
        <v>157</v>
      </c>
      <c r="G174" s="236"/>
      <c r="H174" s="239">
        <v>22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154</v>
      </c>
      <c r="AU174" s="245" t="s">
        <v>84</v>
      </c>
      <c r="AV174" s="14" t="s">
        <v>140</v>
      </c>
      <c r="AW174" s="14" t="s">
        <v>35</v>
      </c>
      <c r="AX174" s="14" t="s">
        <v>82</v>
      </c>
      <c r="AY174" s="245" t="s">
        <v>133</v>
      </c>
    </row>
    <row r="175" spans="1:65" s="2" customFormat="1" ht="16.5" customHeight="1">
      <c r="A175" s="40"/>
      <c r="B175" s="41"/>
      <c r="C175" s="256" t="s">
        <v>204</v>
      </c>
      <c r="D175" s="256" t="s">
        <v>193</v>
      </c>
      <c r="E175" s="257" t="s">
        <v>979</v>
      </c>
      <c r="F175" s="258" t="s">
        <v>980</v>
      </c>
      <c r="G175" s="259" t="s">
        <v>138</v>
      </c>
      <c r="H175" s="260">
        <v>22</v>
      </c>
      <c r="I175" s="261"/>
      <c r="J175" s="262">
        <f>ROUND(I175*H175,2)</f>
        <v>0</v>
      </c>
      <c r="K175" s="258" t="s">
        <v>139</v>
      </c>
      <c r="L175" s="263"/>
      <c r="M175" s="264" t="s">
        <v>19</v>
      </c>
      <c r="N175" s="265" t="s">
        <v>45</v>
      </c>
      <c r="O175" s="86"/>
      <c r="P175" s="215">
        <f>O175*H175</f>
        <v>0</v>
      </c>
      <c r="Q175" s="215">
        <v>0.062</v>
      </c>
      <c r="R175" s="215">
        <f>Q175*H175</f>
        <v>1.3639999999999999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329</v>
      </c>
      <c r="AT175" s="217" t="s">
        <v>193</v>
      </c>
      <c r="AU175" s="217" t="s">
        <v>84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226</v>
      </c>
      <c r="BM175" s="217" t="s">
        <v>981</v>
      </c>
    </row>
    <row r="176" spans="1:47" s="2" customFormat="1" ht="12">
      <c r="A176" s="40"/>
      <c r="B176" s="41"/>
      <c r="C176" s="42"/>
      <c r="D176" s="219" t="s">
        <v>142</v>
      </c>
      <c r="E176" s="42"/>
      <c r="F176" s="220" t="s">
        <v>980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142</v>
      </c>
      <c r="AU176" s="19" t="s">
        <v>84</v>
      </c>
    </row>
    <row r="177" spans="1:51" s="15" customFormat="1" ht="12">
      <c r="A177" s="15"/>
      <c r="B177" s="246"/>
      <c r="C177" s="247"/>
      <c r="D177" s="219" t="s">
        <v>154</v>
      </c>
      <c r="E177" s="248" t="s">
        <v>19</v>
      </c>
      <c r="F177" s="249" t="s">
        <v>980</v>
      </c>
      <c r="G177" s="247"/>
      <c r="H177" s="248" t="s">
        <v>19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154</v>
      </c>
      <c r="AU177" s="255" t="s">
        <v>84</v>
      </c>
      <c r="AV177" s="15" t="s">
        <v>82</v>
      </c>
      <c r="AW177" s="15" t="s">
        <v>35</v>
      </c>
      <c r="AX177" s="15" t="s">
        <v>74</v>
      </c>
      <c r="AY177" s="255" t="s">
        <v>133</v>
      </c>
    </row>
    <row r="178" spans="1:51" s="13" customFormat="1" ht="12">
      <c r="A178" s="13"/>
      <c r="B178" s="224"/>
      <c r="C178" s="225"/>
      <c r="D178" s="219" t="s">
        <v>154</v>
      </c>
      <c r="E178" s="226" t="s">
        <v>19</v>
      </c>
      <c r="F178" s="227" t="s">
        <v>267</v>
      </c>
      <c r="G178" s="225"/>
      <c r="H178" s="228">
        <v>22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154</v>
      </c>
      <c r="AU178" s="234" t="s">
        <v>84</v>
      </c>
      <c r="AV178" s="13" t="s">
        <v>84</v>
      </c>
      <c r="AW178" s="13" t="s">
        <v>35</v>
      </c>
      <c r="AX178" s="13" t="s">
        <v>74</v>
      </c>
      <c r="AY178" s="234" t="s">
        <v>133</v>
      </c>
    </row>
    <row r="179" spans="1:51" s="14" customFormat="1" ht="12">
      <c r="A179" s="14"/>
      <c r="B179" s="235"/>
      <c r="C179" s="236"/>
      <c r="D179" s="219" t="s">
        <v>154</v>
      </c>
      <c r="E179" s="237" t="s">
        <v>19</v>
      </c>
      <c r="F179" s="238" t="s">
        <v>157</v>
      </c>
      <c r="G179" s="236"/>
      <c r="H179" s="239">
        <v>22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154</v>
      </c>
      <c r="AU179" s="245" t="s">
        <v>84</v>
      </c>
      <c r="AV179" s="14" t="s">
        <v>140</v>
      </c>
      <c r="AW179" s="14" t="s">
        <v>35</v>
      </c>
      <c r="AX179" s="14" t="s">
        <v>82</v>
      </c>
      <c r="AY179" s="245" t="s">
        <v>133</v>
      </c>
    </row>
    <row r="180" spans="1:65" s="2" customFormat="1" ht="16.5" customHeight="1">
      <c r="A180" s="40"/>
      <c r="B180" s="41"/>
      <c r="C180" s="256" t="s">
        <v>216</v>
      </c>
      <c r="D180" s="256" t="s">
        <v>193</v>
      </c>
      <c r="E180" s="257" t="s">
        <v>982</v>
      </c>
      <c r="F180" s="258" t="s">
        <v>983</v>
      </c>
      <c r="G180" s="259" t="s">
        <v>138</v>
      </c>
      <c r="H180" s="260">
        <v>18</v>
      </c>
      <c r="I180" s="261"/>
      <c r="J180" s="262">
        <f>ROUND(I180*H180,2)</f>
        <v>0</v>
      </c>
      <c r="K180" s="258" t="s">
        <v>462</v>
      </c>
      <c r="L180" s="263"/>
      <c r="M180" s="264" t="s">
        <v>19</v>
      </c>
      <c r="N180" s="265" t="s">
        <v>45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329</v>
      </c>
      <c r="AT180" s="217" t="s">
        <v>193</v>
      </c>
      <c r="AU180" s="217" t="s">
        <v>84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226</v>
      </c>
      <c r="BM180" s="217" t="s">
        <v>984</v>
      </c>
    </row>
    <row r="181" spans="1:47" s="2" customFormat="1" ht="12">
      <c r="A181" s="40"/>
      <c r="B181" s="41"/>
      <c r="C181" s="42"/>
      <c r="D181" s="219" t="s">
        <v>142</v>
      </c>
      <c r="E181" s="42"/>
      <c r="F181" s="220" t="s">
        <v>983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142</v>
      </c>
      <c r="AU181" s="19" t="s">
        <v>84</v>
      </c>
    </row>
    <row r="182" spans="1:51" s="15" customFormat="1" ht="12">
      <c r="A182" s="15"/>
      <c r="B182" s="246"/>
      <c r="C182" s="247"/>
      <c r="D182" s="219" t="s">
        <v>154</v>
      </c>
      <c r="E182" s="248" t="s">
        <v>19</v>
      </c>
      <c r="F182" s="249" t="s">
        <v>985</v>
      </c>
      <c r="G182" s="247"/>
      <c r="H182" s="248" t="s">
        <v>19</v>
      </c>
      <c r="I182" s="250"/>
      <c r="J182" s="247"/>
      <c r="K182" s="247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154</v>
      </c>
      <c r="AU182" s="255" t="s">
        <v>84</v>
      </c>
      <c r="AV182" s="15" t="s">
        <v>82</v>
      </c>
      <c r="AW182" s="15" t="s">
        <v>35</v>
      </c>
      <c r="AX182" s="15" t="s">
        <v>74</v>
      </c>
      <c r="AY182" s="255" t="s">
        <v>133</v>
      </c>
    </row>
    <row r="183" spans="1:51" s="13" customFormat="1" ht="12">
      <c r="A183" s="13"/>
      <c r="B183" s="224"/>
      <c r="C183" s="225"/>
      <c r="D183" s="219" t="s">
        <v>154</v>
      </c>
      <c r="E183" s="226" t="s">
        <v>19</v>
      </c>
      <c r="F183" s="227" t="s">
        <v>244</v>
      </c>
      <c r="G183" s="225"/>
      <c r="H183" s="228">
        <v>18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154</v>
      </c>
      <c r="AU183" s="234" t="s">
        <v>84</v>
      </c>
      <c r="AV183" s="13" t="s">
        <v>84</v>
      </c>
      <c r="AW183" s="13" t="s">
        <v>35</v>
      </c>
      <c r="AX183" s="13" t="s">
        <v>74</v>
      </c>
      <c r="AY183" s="234" t="s">
        <v>133</v>
      </c>
    </row>
    <row r="184" spans="1:51" s="14" customFormat="1" ht="12">
      <c r="A184" s="14"/>
      <c r="B184" s="235"/>
      <c r="C184" s="236"/>
      <c r="D184" s="219" t="s">
        <v>154</v>
      </c>
      <c r="E184" s="237" t="s">
        <v>19</v>
      </c>
      <c r="F184" s="238" t="s">
        <v>157</v>
      </c>
      <c r="G184" s="236"/>
      <c r="H184" s="239">
        <v>18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154</v>
      </c>
      <c r="AU184" s="245" t="s">
        <v>84</v>
      </c>
      <c r="AV184" s="14" t="s">
        <v>140</v>
      </c>
      <c r="AW184" s="14" t="s">
        <v>35</v>
      </c>
      <c r="AX184" s="14" t="s">
        <v>82</v>
      </c>
      <c r="AY184" s="245" t="s">
        <v>133</v>
      </c>
    </row>
    <row r="185" spans="1:65" s="2" customFormat="1" ht="16.5" customHeight="1">
      <c r="A185" s="40"/>
      <c r="B185" s="41"/>
      <c r="C185" s="256" t="s">
        <v>8</v>
      </c>
      <c r="D185" s="256" t="s">
        <v>193</v>
      </c>
      <c r="E185" s="257" t="s">
        <v>986</v>
      </c>
      <c r="F185" s="258" t="s">
        <v>987</v>
      </c>
      <c r="G185" s="259" t="s">
        <v>138</v>
      </c>
      <c r="H185" s="260">
        <v>4</v>
      </c>
      <c r="I185" s="261"/>
      <c r="J185" s="262">
        <f>ROUND(I185*H185,2)</f>
        <v>0</v>
      </c>
      <c r="K185" s="258" t="s">
        <v>462</v>
      </c>
      <c r="L185" s="263"/>
      <c r="M185" s="264" t="s">
        <v>19</v>
      </c>
      <c r="N185" s="265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329</v>
      </c>
      <c r="AT185" s="217" t="s">
        <v>193</v>
      </c>
      <c r="AU185" s="217" t="s">
        <v>84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226</v>
      </c>
      <c r="BM185" s="217" t="s">
        <v>988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987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84</v>
      </c>
    </row>
    <row r="187" spans="1:51" s="15" customFormat="1" ht="12">
      <c r="A187" s="15"/>
      <c r="B187" s="246"/>
      <c r="C187" s="247"/>
      <c r="D187" s="219" t="s">
        <v>154</v>
      </c>
      <c r="E187" s="248" t="s">
        <v>19</v>
      </c>
      <c r="F187" s="249" t="s">
        <v>987</v>
      </c>
      <c r="G187" s="247"/>
      <c r="H187" s="248" t="s">
        <v>19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154</v>
      </c>
      <c r="AU187" s="255" t="s">
        <v>84</v>
      </c>
      <c r="AV187" s="15" t="s">
        <v>82</v>
      </c>
      <c r="AW187" s="15" t="s">
        <v>35</v>
      </c>
      <c r="AX187" s="15" t="s">
        <v>74</v>
      </c>
      <c r="AY187" s="255" t="s">
        <v>133</v>
      </c>
    </row>
    <row r="188" spans="1:51" s="13" customFormat="1" ht="12">
      <c r="A188" s="13"/>
      <c r="B188" s="224"/>
      <c r="C188" s="225"/>
      <c r="D188" s="219" t="s">
        <v>154</v>
      </c>
      <c r="E188" s="226" t="s">
        <v>19</v>
      </c>
      <c r="F188" s="227" t="s">
        <v>140</v>
      </c>
      <c r="G188" s="225"/>
      <c r="H188" s="228">
        <v>4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154</v>
      </c>
      <c r="AU188" s="234" t="s">
        <v>84</v>
      </c>
      <c r="AV188" s="13" t="s">
        <v>84</v>
      </c>
      <c r="AW188" s="13" t="s">
        <v>35</v>
      </c>
      <c r="AX188" s="13" t="s">
        <v>74</v>
      </c>
      <c r="AY188" s="234" t="s">
        <v>133</v>
      </c>
    </row>
    <row r="189" spans="1:51" s="14" customFormat="1" ht="12">
      <c r="A189" s="14"/>
      <c r="B189" s="235"/>
      <c r="C189" s="236"/>
      <c r="D189" s="219" t="s">
        <v>154</v>
      </c>
      <c r="E189" s="237" t="s">
        <v>19</v>
      </c>
      <c r="F189" s="238" t="s">
        <v>157</v>
      </c>
      <c r="G189" s="236"/>
      <c r="H189" s="239">
        <v>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154</v>
      </c>
      <c r="AU189" s="245" t="s">
        <v>84</v>
      </c>
      <c r="AV189" s="14" t="s">
        <v>140</v>
      </c>
      <c r="AW189" s="14" t="s">
        <v>35</v>
      </c>
      <c r="AX189" s="14" t="s">
        <v>82</v>
      </c>
      <c r="AY189" s="245" t="s">
        <v>133</v>
      </c>
    </row>
    <row r="190" spans="1:65" s="2" customFormat="1" ht="16.5" customHeight="1">
      <c r="A190" s="40"/>
      <c r="B190" s="41"/>
      <c r="C190" s="206" t="s">
        <v>226</v>
      </c>
      <c r="D190" s="206" t="s">
        <v>135</v>
      </c>
      <c r="E190" s="207" t="s">
        <v>989</v>
      </c>
      <c r="F190" s="208" t="s">
        <v>990</v>
      </c>
      <c r="G190" s="209" t="s">
        <v>138</v>
      </c>
      <c r="H190" s="210">
        <v>12</v>
      </c>
      <c r="I190" s="211"/>
      <c r="J190" s="212">
        <f>ROUND(I190*H190,2)</f>
        <v>0</v>
      </c>
      <c r="K190" s="208" t="s">
        <v>139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226</v>
      </c>
      <c r="AT190" s="217" t="s">
        <v>135</v>
      </c>
      <c r="AU190" s="217" t="s">
        <v>84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226</v>
      </c>
      <c r="BM190" s="217" t="s">
        <v>991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992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84</v>
      </c>
    </row>
    <row r="192" spans="1:51" s="13" customFormat="1" ht="12">
      <c r="A192" s="13"/>
      <c r="B192" s="224"/>
      <c r="C192" s="225"/>
      <c r="D192" s="219" t="s">
        <v>154</v>
      </c>
      <c r="E192" s="226" t="s">
        <v>19</v>
      </c>
      <c r="F192" s="227" t="s">
        <v>993</v>
      </c>
      <c r="G192" s="225"/>
      <c r="H192" s="228">
        <v>12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154</v>
      </c>
      <c r="AU192" s="234" t="s">
        <v>84</v>
      </c>
      <c r="AV192" s="13" t="s">
        <v>84</v>
      </c>
      <c r="AW192" s="13" t="s">
        <v>35</v>
      </c>
      <c r="AX192" s="13" t="s">
        <v>74</v>
      </c>
      <c r="AY192" s="234" t="s">
        <v>133</v>
      </c>
    </row>
    <row r="193" spans="1:51" s="14" customFormat="1" ht="12">
      <c r="A193" s="14"/>
      <c r="B193" s="235"/>
      <c r="C193" s="236"/>
      <c r="D193" s="219" t="s">
        <v>154</v>
      </c>
      <c r="E193" s="237" t="s">
        <v>19</v>
      </c>
      <c r="F193" s="238" t="s">
        <v>157</v>
      </c>
      <c r="G193" s="236"/>
      <c r="H193" s="239">
        <v>12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154</v>
      </c>
      <c r="AU193" s="245" t="s">
        <v>84</v>
      </c>
      <c r="AV193" s="14" t="s">
        <v>140</v>
      </c>
      <c r="AW193" s="14" t="s">
        <v>35</v>
      </c>
      <c r="AX193" s="14" t="s">
        <v>82</v>
      </c>
      <c r="AY193" s="245" t="s">
        <v>133</v>
      </c>
    </row>
    <row r="194" spans="1:65" s="2" customFormat="1" ht="16.5" customHeight="1">
      <c r="A194" s="40"/>
      <c r="B194" s="41"/>
      <c r="C194" s="256" t="s">
        <v>238</v>
      </c>
      <c r="D194" s="256" t="s">
        <v>193</v>
      </c>
      <c r="E194" s="257" t="s">
        <v>994</v>
      </c>
      <c r="F194" s="258" t="s">
        <v>995</v>
      </c>
      <c r="G194" s="259" t="s">
        <v>138</v>
      </c>
      <c r="H194" s="260">
        <v>1</v>
      </c>
      <c r="I194" s="261"/>
      <c r="J194" s="262">
        <f>ROUND(I194*H194,2)</f>
        <v>0</v>
      </c>
      <c r="K194" s="258" t="s">
        <v>139</v>
      </c>
      <c r="L194" s="263"/>
      <c r="M194" s="264" t="s">
        <v>19</v>
      </c>
      <c r="N194" s="265" t="s">
        <v>45</v>
      </c>
      <c r="O194" s="86"/>
      <c r="P194" s="215">
        <f>O194*H194</f>
        <v>0</v>
      </c>
      <c r="Q194" s="215">
        <v>0.0128</v>
      </c>
      <c r="R194" s="215">
        <f>Q194*H194</f>
        <v>0.0128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329</v>
      </c>
      <c r="AT194" s="217" t="s">
        <v>193</v>
      </c>
      <c r="AU194" s="217" t="s">
        <v>84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82</v>
      </c>
      <c r="BK194" s="218">
        <f>ROUND(I194*H194,2)</f>
        <v>0</v>
      </c>
      <c r="BL194" s="19" t="s">
        <v>226</v>
      </c>
      <c r="BM194" s="217" t="s">
        <v>996</v>
      </c>
    </row>
    <row r="195" spans="1:47" s="2" customFormat="1" ht="12">
      <c r="A195" s="40"/>
      <c r="B195" s="41"/>
      <c r="C195" s="42"/>
      <c r="D195" s="219" t="s">
        <v>142</v>
      </c>
      <c r="E195" s="42"/>
      <c r="F195" s="220" t="s">
        <v>995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142</v>
      </c>
      <c r="AU195" s="19" t="s">
        <v>84</v>
      </c>
    </row>
    <row r="196" spans="1:51" s="15" customFormat="1" ht="12">
      <c r="A196" s="15"/>
      <c r="B196" s="246"/>
      <c r="C196" s="247"/>
      <c r="D196" s="219" t="s">
        <v>154</v>
      </c>
      <c r="E196" s="248" t="s">
        <v>19</v>
      </c>
      <c r="F196" s="249" t="s">
        <v>995</v>
      </c>
      <c r="G196" s="247"/>
      <c r="H196" s="248" t="s">
        <v>19</v>
      </c>
      <c r="I196" s="250"/>
      <c r="J196" s="247"/>
      <c r="K196" s="247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154</v>
      </c>
      <c r="AU196" s="255" t="s">
        <v>84</v>
      </c>
      <c r="AV196" s="15" t="s">
        <v>82</v>
      </c>
      <c r="AW196" s="15" t="s">
        <v>35</v>
      </c>
      <c r="AX196" s="15" t="s">
        <v>74</v>
      </c>
      <c r="AY196" s="255" t="s">
        <v>133</v>
      </c>
    </row>
    <row r="197" spans="1:51" s="13" customFormat="1" ht="12">
      <c r="A197" s="13"/>
      <c r="B197" s="224"/>
      <c r="C197" s="225"/>
      <c r="D197" s="219" t="s">
        <v>154</v>
      </c>
      <c r="E197" s="226" t="s">
        <v>19</v>
      </c>
      <c r="F197" s="227" t="s">
        <v>82</v>
      </c>
      <c r="G197" s="225"/>
      <c r="H197" s="228">
        <v>1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154</v>
      </c>
      <c r="AU197" s="234" t="s">
        <v>84</v>
      </c>
      <c r="AV197" s="13" t="s">
        <v>84</v>
      </c>
      <c r="AW197" s="13" t="s">
        <v>35</v>
      </c>
      <c r="AX197" s="13" t="s">
        <v>74</v>
      </c>
      <c r="AY197" s="234" t="s">
        <v>133</v>
      </c>
    </row>
    <row r="198" spans="1:51" s="14" customFormat="1" ht="12">
      <c r="A198" s="14"/>
      <c r="B198" s="235"/>
      <c r="C198" s="236"/>
      <c r="D198" s="219" t="s">
        <v>154</v>
      </c>
      <c r="E198" s="237" t="s">
        <v>19</v>
      </c>
      <c r="F198" s="238" t="s">
        <v>157</v>
      </c>
      <c r="G198" s="236"/>
      <c r="H198" s="239">
        <v>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154</v>
      </c>
      <c r="AU198" s="245" t="s">
        <v>84</v>
      </c>
      <c r="AV198" s="14" t="s">
        <v>140</v>
      </c>
      <c r="AW198" s="14" t="s">
        <v>35</v>
      </c>
      <c r="AX198" s="14" t="s">
        <v>82</v>
      </c>
      <c r="AY198" s="245" t="s">
        <v>133</v>
      </c>
    </row>
    <row r="199" spans="1:65" s="2" customFormat="1" ht="16.5" customHeight="1">
      <c r="A199" s="40"/>
      <c r="B199" s="41"/>
      <c r="C199" s="256" t="s">
        <v>244</v>
      </c>
      <c r="D199" s="256" t="s">
        <v>193</v>
      </c>
      <c r="E199" s="257" t="s">
        <v>997</v>
      </c>
      <c r="F199" s="258" t="s">
        <v>998</v>
      </c>
      <c r="G199" s="259" t="s">
        <v>138</v>
      </c>
      <c r="H199" s="260">
        <v>11</v>
      </c>
      <c r="I199" s="261"/>
      <c r="J199" s="262">
        <f>ROUND(I199*H199,2)</f>
        <v>0</v>
      </c>
      <c r="K199" s="258" t="s">
        <v>139</v>
      </c>
      <c r="L199" s="263"/>
      <c r="M199" s="264" t="s">
        <v>19</v>
      </c>
      <c r="N199" s="265" t="s">
        <v>45</v>
      </c>
      <c r="O199" s="86"/>
      <c r="P199" s="215">
        <f>O199*H199</f>
        <v>0</v>
      </c>
      <c r="Q199" s="215">
        <v>0.008</v>
      </c>
      <c r="R199" s="215">
        <f>Q199*H199</f>
        <v>0.088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329</v>
      </c>
      <c r="AT199" s="217" t="s">
        <v>193</v>
      </c>
      <c r="AU199" s="217" t="s">
        <v>84</v>
      </c>
      <c r="AY199" s="19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82</v>
      </c>
      <c r="BK199" s="218">
        <f>ROUND(I199*H199,2)</f>
        <v>0</v>
      </c>
      <c r="BL199" s="19" t="s">
        <v>226</v>
      </c>
      <c r="BM199" s="217" t="s">
        <v>999</v>
      </c>
    </row>
    <row r="200" spans="1:47" s="2" customFormat="1" ht="12">
      <c r="A200" s="40"/>
      <c r="B200" s="41"/>
      <c r="C200" s="42"/>
      <c r="D200" s="219" t="s">
        <v>142</v>
      </c>
      <c r="E200" s="42"/>
      <c r="F200" s="220" t="s">
        <v>998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142</v>
      </c>
      <c r="AU200" s="19" t="s">
        <v>84</v>
      </c>
    </row>
    <row r="201" spans="1:51" s="15" customFormat="1" ht="12">
      <c r="A201" s="15"/>
      <c r="B201" s="246"/>
      <c r="C201" s="247"/>
      <c r="D201" s="219" t="s">
        <v>154</v>
      </c>
      <c r="E201" s="248" t="s">
        <v>19</v>
      </c>
      <c r="F201" s="249" t="s">
        <v>998</v>
      </c>
      <c r="G201" s="247"/>
      <c r="H201" s="248" t="s">
        <v>19</v>
      </c>
      <c r="I201" s="250"/>
      <c r="J201" s="247"/>
      <c r="K201" s="247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154</v>
      </c>
      <c r="AU201" s="255" t="s">
        <v>84</v>
      </c>
      <c r="AV201" s="15" t="s">
        <v>82</v>
      </c>
      <c r="AW201" s="15" t="s">
        <v>35</v>
      </c>
      <c r="AX201" s="15" t="s">
        <v>74</v>
      </c>
      <c r="AY201" s="255" t="s">
        <v>133</v>
      </c>
    </row>
    <row r="202" spans="1:51" s="13" customFormat="1" ht="12">
      <c r="A202" s="13"/>
      <c r="B202" s="224"/>
      <c r="C202" s="225"/>
      <c r="D202" s="219" t="s">
        <v>154</v>
      </c>
      <c r="E202" s="226" t="s">
        <v>19</v>
      </c>
      <c r="F202" s="227" t="s">
        <v>192</v>
      </c>
      <c r="G202" s="225"/>
      <c r="H202" s="228">
        <v>11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154</v>
      </c>
      <c r="AU202" s="234" t="s">
        <v>84</v>
      </c>
      <c r="AV202" s="13" t="s">
        <v>84</v>
      </c>
      <c r="AW202" s="13" t="s">
        <v>35</v>
      </c>
      <c r="AX202" s="13" t="s">
        <v>74</v>
      </c>
      <c r="AY202" s="234" t="s">
        <v>133</v>
      </c>
    </row>
    <row r="203" spans="1:51" s="14" customFormat="1" ht="12">
      <c r="A203" s="14"/>
      <c r="B203" s="235"/>
      <c r="C203" s="236"/>
      <c r="D203" s="219" t="s">
        <v>154</v>
      </c>
      <c r="E203" s="237" t="s">
        <v>19</v>
      </c>
      <c r="F203" s="238" t="s">
        <v>157</v>
      </c>
      <c r="G203" s="236"/>
      <c r="H203" s="239">
        <v>11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154</v>
      </c>
      <c r="AU203" s="245" t="s">
        <v>84</v>
      </c>
      <c r="AV203" s="14" t="s">
        <v>140</v>
      </c>
      <c r="AW203" s="14" t="s">
        <v>35</v>
      </c>
      <c r="AX203" s="14" t="s">
        <v>82</v>
      </c>
      <c r="AY203" s="245" t="s">
        <v>133</v>
      </c>
    </row>
    <row r="204" spans="1:65" s="2" customFormat="1" ht="16.5" customHeight="1">
      <c r="A204" s="40"/>
      <c r="B204" s="41"/>
      <c r="C204" s="206" t="s">
        <v>188</v>
      </c>
      <c r="D204" s="206" t="s">
        <v>135</v>
      </c>
      <c r="E204" s="207" t="s">
        <v>1000</v>
      </c>
      <c r="F204" s="208" t="s">
        <v>1001</v>
      </c>
      <c r="G204" s="209" t="s">
        <v>138</v>
      </c>
      <c r="H204" s="210">
        <v>22</v>
      </c>
      <c r="I204" s="211"/>
      <c r="J204" s="212">
        <f>ROUND(I204*H204,2)</f>
        <v>0</v>
      </c>
      <c r="K204" s="208" t="s">
        <v>462</v>
      </c>
      <c r="L204" s="46"/>
      <c r="M204" s="213" t="s">
        <v>19</v>
      </c>
      <c r="N204" s="214" t="s">
        <v>45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226</v>
      </c>
      <c r="AT204" s="217" t="s">
        <v>135</v>
      </c>
      <c r="AU204" s="217" t="s">
        <v>84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226</v>
      </c>
      <c r="BM204" s="217" t="s">
        <v>1002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1001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84</v>
      </c>
    </row>
    <row r="206" spans="1:47" s="2" customFormat="1" ht="12">
      <c r="A206" s="40"/>
      <c r="B206" s="41"/>
      <c r="C206" s="42"/>
      <c r="D206" s="219" t="s">
        <v>1003</v>
      </c>
      <c r="E206" s="42"/>
      <c r="F206" s="281" t="s">
        <v>1004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1003</v>
      </c>
      <c r="AU206" s="19" t="s">
        <v>84</v>
      </c>
    </row>
    <row r="207" spans="1:65" s="2" customFormat="1" ht="16.5" customHeight="1">
      <c r="A207" s="40"/>
      <c r="B207" s="41"/>
      <c r="C207" s="256" t="s">
        <v>192</v>
      </c>
      <c r="D207" s="256" t="s">
        <v>193</v>
      </c>
      <c r="E207" s="257" t="s">
        <v>1005</v>
      </c>
      <c r="F207" s="258" t="s">
        <v>1006</v>
      </c>
      <c r="G207" s="259" t="s">
        <v>1007</v>
      </c>
      <c r="H207" s="260">
        <v>22</v>
      </c>
      <c r="I207" s="261"/>
      <c r="J207" s="262">
        <f>ROUND(I207*H207,2)</f>
        <v>0</v>
      </c>
      <c r="K207" s="258" t="s">
        <v>462</v>
      </c>
      <c r="L207" s="263"/>
      <c r="M207" s="264" t="s">
        <v>19</v>
      </c>
      <c r="N207" s="265" t="s">
        <v>45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329</v>
      </c>
      <c r="AT207" s="217" t="s">
        <v>193</v>
      </c>
      <c r="AU207" s="217" t="s">
        <v>84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82</v>
      </c>
      <c r="BK207" s="218">
        <f>ROUND(I207*H207,2)</f>
        <v>0</v>
      </c>
      <c r="BL207" s="19" t="s">
        <v>226</v>
      </c>
      <c r="BM207" s="217" t="s">
        <v>1008</v>
      </c>
    </row>
    <row r="208" spans="1:47" s="2" customFormat="1" ht="12">
      <c r="A208" s="40"/>
      <c r="B208" s="41"/>
      <c r="C208" s="42"/>
      <c r="D208" s="219" t="s">
        <v>142</v>
      </c>
      <c r="E208" s="42"/>
      <c r="F208" s="220" t="s">
        <v>1006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142</v>
      </c>
      <c r="AU208" s="19" t="s">
        <v>84</v>
      </c>
    </row>
    <row r="209" spans="1:63" s="12" customFormat="1" ht="22.8" customHeight="1">
      <c r="A209" s="12"/>
      <c r="B209" s="190"/>
      <c r="C209" s="191"/>
      <c r="D209" s="192" t="s">
        <v>73</v>
      </c>
      <c r="E209" s="204" t="s">
        <v>1009</v>
      </c>
      <c r="F209" s="204" t="s">
        <v>1010</v>
      </c>
      <c r="G209" s="191"/>
      <c r="H209" s="191"/>
      <c r="I209" s="194"/>
      <c r="J209" s="205">
        <f>BK209</f>
        <v>0</v>
      </c>
      <c r="K209" s="191"/>
      <c r="L209" s="196"/>
      <c r="M209" s="197"/>
      <c r="N209" s="198"/>
      <c r="O209" s="198"/>
      <c r="P209" s="199">
        <f>SUM(P210:P298)</f>
        <v>0</v>
      </c>
      <c r="Q209" s="198"/>
      <c r="R209" s="199">
        <f>SUM(R210:R298)</f>
        <v>180.88941892000003</v>
      </c>
      <c r="S209" s="198"/>
      <c r="T209" s="200">
        <f>SUM(T210:T298)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146</v>
      </c>
      <c r="AT209" s="202" t="s">
        <v>73</v>
      </c>
      <c r="AU209" s="202" t="s">
        <v>82</v>
      </c>
      <c r="AY209" s="201" t="s">
        <v>133</v>
      </c>
      <c r="BK209" s="203">
        <f>SUM(BK210:BK298)</f>
        <v>0</v>
      </c>
    </row>
    <row r="210" spans="1:65" s="2" customFormat="1" ht="16.5" customHeight="1">
      <c r="A210" s="40"/>
      <c r="B210" s="41"/>
      <c r="C210" s="206" t="s">
        <v>347</v>
      </c>
      <c r="D210" s="206" t="s">
        <v>135</v>
      </c>
      <c r="E210" s="207" t="s">
        <v>1011</v>
      </c>
      <c r="F210" s="208" t="s">
        <v>1012</v>
      </c>
      <c r="G210" s="209" t="s">
        <v>241</v>
      </c>
      <c r="H210" s="210">
        <v>116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45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485</v>
      </c>
      <c r="AT210" s="217" t="s">
        <v>135</v>
      </c>
      <c r="AU210" s="217" t="s">
        <v>84</v>
      </c>
      <c r="AY210" s="19" t="s">
        <v>133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82</v>
      </c>
      <c r="BK210" s="218">
        <f>ROUND(I210*H210,2)</f>
        <v>0</v>
      </c>
      <c r="BL210" s="19" t="s">
        <v>485</v>
      </c>
      <c r="BM210" s="217" t="s">
        <v>1013</v>
      </c>
    </row>
    <row r="211" spans="1:47" s="2" customFormat="1" ht="12">
      <c r="A211" s="40"/>
      <c r="B211" s="41"/>
      <c r="C211" s="42"/>
      <c r="D211" s="219" t="s">
        <v>142</v>
      </c>
      <c r="E211" s="42"/>
      <c r="F211" s="220" t="s">
        <v>1012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142</v>
      </c>
      <c r="AU211" s="19" t="s">
        <v>84</v>
      </c>
    </row>
    <row r="212" spans="1:51" s="13" customFormat="1" ht="12">
      <c r="A212" s="13"/>
      <c r="B212" s="224"/>
      <c r="C212" s="225"/>
      <c r="D212" s="219" t="s">
        <v>154</v>
      </c>
      <c r="E212" s="226" t="s">
        <v>19</v>
      </c>
      <c r="F212" s="227" t="s">
        <v>1014</v>
      </c>
      <c r="G212" s="225"/>
      <c r="H212" s="228">
        <v>116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154</v>
      </c>
      <c r="AU212" s="234" t="s">
        <v>84</v>
      </c>
      <c r="AV212" s="13" t="s">
        <v>84</v>
      </c>
      <c r="AW212" s="13" t="s">
        <v>35</v>
      </c>
      <c r="AX212" s="13" t="s">
        <v>74</v>
      </c>
      <c r="AY212" s="234" t="s">
        <v>133</v>
      </c>
    </row>
    <row r="213" spans="1:51" s="14" customFormat="1" ht="12">
      <c r="A213" s="14"/>
      <c r="B213" s="235"/>
      <c r="C213" s="236"/>
      <c r="D213" s="219" t="s">
        <v>154</v>
      </c>
      <c r="E213" s="237" t="s">
        <v>19</v>
      </c>
      <c r="F213" s="238" t="s">
        <v>157</v>
      </c>
      <c r="G213" s="236"/>
      <c r="H213" s="239">
        <v>116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154</v>
      </c>
      <c r="AU213" s="245" t="s">
        <v>84</v>
      </c>
      <c r="AV213" s="14" t="s">
        <v>140</v>
      </c>
      <c r="AW213" s="14" t="s">
        <v>35</v>
      </c>
      <c r="AX213" s="14" t="s">
        <v>82</v>
      </c>
      <c r="AY213" s="245" t="s">
        <v>133</v>
      </c>
    </row>
    <row r="214" spans="1:65" s="2" customFormat="1" ht="16.5" customHeight="1">
      <c r="A214" s="40"/>
      <c r="B214" s="41"/>
      <c r="C214" s="206" t="s">
        <v>249</v>
      </c>
      <c r="D214" s="206" t="s">
        <v>135</v>
      </c>
      <c r="E214" s="207" t="s">
        <v>1015</v>
      </c>
      <c r="F214" s="208" t="s">
        <v>1016</v>
      </c>
      <c r="G214" s="209" t="s">
        <v>161</v>
      </c>
      <c r="H214" s="210">
        <v>680</v>
      </c>
      <c r="I214" s="211"/>
      <c r="J214" s="212">
        <f>ROUND(I214*H214,2)</f>
        <v>0</v>
      </c>
      <c r="K214" s="208" t="s">
        <v>139</v>
      </c>
      <c r="L214" s="46"/>
      <c r="M214" s="213" t="s">
        <v>19</v>
      </c>
      <c r="N214" s="214" t="s">
        <v>45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485</v>
      </c>
      <c r="AT214" s="217" t="s">
        <v>135</v>
      </c>
      <c r="AU214" s="217" t="s">
        <v>84</v>
      </c>
      <c r="AY214" s="19" t="s">
        <v>133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82</v>
      </c>
      <c r="BK214" s="218">
        <f>ROUND(I214*H214,2)</f>
        <v>0</v>
      </c>
      <c r="BL214" s="19" t="s">
        <v>485</v>
      </c>
      <c r="BM214" s="217" t="s">
        <v>1017</v>
      </c>
    </row>
    <row r="215" spans="1:47" s="2" customFormat="1" ht="12">
      <c r="A215" s="40"/>
      <c r="B215" s="41"/>
      <c r="C215" s="42"/>
      <c r="D215" s="219" t="s">
        <v>142</v>
      </c>
      <c r="E215" s="42"/>
      <c r="F215" s="220" t="s">
        <v>1018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142</v>
      </c>
      <c r="AU215" s="19" t="s">
        <v>84</v>
      </c>
    </row>
    <row r="216" spans="1:51" s="13" customFormat="1" ht="12">
      <c r="A216" s="13"/>
      <c r="B216" s="224"/>
      <c r="C216" s="225"/>
      <c r="D216" s="219" t="s">
        <v>154</v>
      </c>
      <c r="E216" s="226" t="s">
        <v>19</v>
      </c>
      <c r="F216" s="227" t="s">
        <v>1019</v>
      </c>
      <c r="G216" s="225"/>
      <c r="H216" s="228">
        <v>680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154</v>
      </c>
      <c r="AU216" s="234" t="s">
        <v>84</v>
      </c>
      <c r="AV216" s="13" t="s">
        <v>84</v>
      </c>
      <c r="AW216" s="13" t="s">
        <v>35</v>
      </c>
      <c r="AX216" s="13" t="s">
        <v>74</v>
      </c>
      <c r="AY216" s="234" t="s">
        <v>133</v>
      </c>
    </row>
    <row r="217" spans="1:51" s="14" customFormat="1" ht="12">
      <c r="A217" s="14"/>
      <c r="B217" s="235"/>
      <c r="C217" s="236"/>
      <c r="D217" s="219" t="s">
        <v>154</v>
      </c>
      <c r="E217" s="237" t="s">
        <v>19</v>
      </c>
      <c r="F217" s="238" t="s">
        <v>157</v>
      </c>
      <c r="G217" s="236"/>
      <c r="H217" s="239">
        <v>680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154</v>
      </c>
      <c r="AU217" s="245" t="s">
        <v>84</v>
      </c>
      <c r="AV217" s="14" t="s">
        <v>140</v>
      </c>
      <c r="AW217" s="14" t="s">
        <v>35</v>
      </c>
      <c r="AX217" s="14" t="s">
        <v>82</v>
      </c>
      <c r="AY217" s="245" t="s">
        <v>133</v>
      </c>
    </row>
    <row r="218" spans="1:65" s="2" customFormat="1" ht="16.5" customHeight="1">
      <c r="A218" s="40"/>
      <c r="B218" s="41"/>
      <c r="C218" s="256" t="s">
        <v>254</v>
      </c>
      <c r="D218" s="256" t="s">
        <v>193</v>
      </c>
      <c r="E218" s="257" t="s">
        <v>1020</v>
      </c>
      <c r="F218" s="258" t="s">
        <v>1021</v>
      </c>
      <c r="G218" s="259" t="s">
        <v>161</v>
      </c>
      <c r="H218" s="260">
        <v>680</v>
      </c>
      <c r="I218" s="261"/>
      <c r="J218" s="262">
        <f>ROUND(I218*H218,2)</f>
        <v>0</v>
      </c>
      <c r="K218" s="258" t="s">
        <v>139</v>
      </c>
      <c r="L218" s="263"/>
      <c r="M218" s="264" t="s">
        <v>19</v>
      </c>
      <c r="N218" s="265" t="s">
        <v>45</v>
      </c>
      <c r="O218" s="86"/>
      <c r="P218" s="215">
        <f>O218*H218</f>
        <v>0</v>
      </c>
      <c r="Q218" s="215">
        <v>2E-05</v>
      </c>
      <c r="R218" s="215">
        <f>Q218*H218</f>
        <v>0.013600000000000001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1022</v>
      </c>
      <c r="AT218" s="217" t="s">
        <v>193</v>
      </c>
      <c r="AU218" s="217" t="s">
        <v>84</v>
      </c>
      <c r="AY218" s="19" t="s">
        <v>133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82</v>
      </c>
      <c r="BK218" s="218">
        <f>ROUND(I218*H218,2)</f>
        <v>0</v>
      </c>
      <c r="BL218" s="19" t="s">
        <v>485</v>
      </c>
      <c r="BM218" s="217" t="s">
        <v>1023</v>
      </c>
    </row>
    <row r="219" spans="1:47" s="2" customFormat="1" ht="12">
      <c r="A219" s="40"/>
      <c r="B219" s="41"/>
      <c r="C219" s="42"/>
      <c r="D219" s="219" t="s">
        <v>142</v>
      </c>
      <c r="E219" s="42"/>
      <c r="F219" s="220" t="s">
        <v>1021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142</v>
      </c>
      <c r="AU219" s="19" t="s">
        <v>84</v>
      </c>
    </row>
    <row r="220" spans="1:51" s="13" customFormat="1" ht="12">
      <c r="A220" s="13"/>
      <c r="B220" s="224"/>
      <c r="C220" s="225"/>
      <c r="D220" s="219" t="s">
        <v>154</v>
      </c>
      <c r="E220" s="226" t="s">
        <v>19</v>
      </c>
      <c r="F220" s="227" t="s">
        <v>1019</v>
      </c>
      <c r="G220" s="225"/>
      <c r="H220" s="228">
        <v>680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154</v>
      </c>
      <c r="AU220" s="234" t="s">
        <v>84</v>
      </c>
      <c r="AV220" s="13" t="s">
        <v>84</v>
      </c>
      <c r="AW220" s="13" t="s">
        <v>35</v>
      </c>
      <c r="AX220" s="13" t="s">
        <v>74</v>
      </c>
      <c r="AY220" s="234" t="s">
        <v>133</v>
      </c>
    </row>
    <row r="221" spans="1:51" s="14" customFormat="1" ht="12">
      <c r="A221" s="14"/>
      <c r="B221" s="235"/>
      <c r="C221" s="236"/>
      <c r="D221" s="219" t="s">
        <v>154</v>
      </c>
      <c r="E221" s="237" t="s">
        <v>19</v>
      </c>
      <c r="F221" s="238" t="s">
        <v>157</v>
      </c>
      <c r="G221" s="236"/>
      <c r="H221" s="239">
        <v>680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154</v>
      </c>
      <c r="AU221" s="245" t="s">
        <v>84</v>
      </c>
      <c r="AV221" s="14" t="s">
        <v>140</v>
      </c>
      <c r="AW221" s="14" t="s">
        <v>35</v>
      </c>
      <c r="AX221" s="14" t="s">
        <v>82</v>
      </c>
      <c r="AY221" s="245" t="s">
        <v>133</v>
      </c>
    </row>
    <row r="222" spans="1:65" s="2" customFormat="1" ht="16.5" customHeight="1">
      <c r="A222" s="40"/>
      <c r="B222" s="41"/>
      <c r="C222" s="206" t="s">
        <v>7</v>
      </c>
      <c r="D222" s="206" t="s">
        <v>135</v>
      </c>
      <c r="E222" s="207" t="s">
        <v>1024</v>
      </c>
      <c r="F222" s="208" t="s">
        <v>1025</v>
      </c>
      <c r="G222" s="209" t="s">
        <v>1026</v>
      </c>
      <c r="H222" s="210">
        <v>1</v>
      </c>
      <c r="I222" s="211"/>
      <c r="J222" s="212">
        <f>ROUND(I222*H222,2)</f>
        <v>0</v>
      </c>
      <c r="K222" s="208" t="s">
        <v>139</v>
      </c>
      <c r="L222" s="46"/>
      <c r="M222" s="213" t="s">
        <v>19</v>
      </c>
      <c r="N222" s="214" t="s">
        <v>45</v>
      </c>
      <c r="O222" s="86"/>
      <c r="P222" s="215">
        <f>O222*H222</f>
        <v>0</v>
      </c>
      <c r="Q222" s="215">
        <v>0.0088</v>
      </c>
      <c r="R222" s="215">
        <f>Q222*H222</f>
        <v>0.0088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485</v>
      </c>
      <c r="AT222" s="217" t="s">
        <v>135</v>
      </c>
      <c r="AU222" s="217" t="s">
        <v>84</v>
      </c>
      <c r="AY222" s="19" t="s">
        <v>133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82</v>
      </c>
      <c r="BK222" s="218">
        <f>ROUND(I222*H222,2)</f>
        <v>0</v>
      </c>
      <c r="BL222" s="19" t="s">
        <v>485</v>
      </c>
      <c r="BM222" s="217" t="s">
        <v>1027</v>
      </c>
    </row>
    <row r="223" spans="1:47" s="2" customFormat="1" ht="12">
      <c r="A223" s="40"/>
      <c r="B223" s="41"/>
      <c r="C223" s="42"/>
      <c r="D223" s="219" t="s">
        <v>142</v>
      </c>
      <c r="E223" s="42"/>
      <c r="F223" s="220" t="s">
        <v>1028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142</v>
      </c>
      <c r="AU223" s="19" t="s">
        <v>84</v>
      </c>
    </row>
    <row r="224" spans="1:51" s="13" customFormat="1" ht="12">
      <c r="A224" s="13"/>
      <c r="B224" s="224"/>
      <c r="C224" s="225"/>
      <c r="D224" s="219" t="s">
        <v>154</v>
      </c>
      <c r="E224" s="226" t="s">
        <v>19</v>
      </c>
      <c r="F224" s="227" t="s">
        <v>82</v>
      </c>
      <c r="G224" s="225"/>
      <c r="H224" s="228">
        <v>1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154</v>
      </c>
      <c r="AU224" s="234" t="s">
        <v>84</v>
      </c>
      <c r="AV224" s="13" t="s">
        <v>84</v>
      </c>
      <c r="AW224" s="13" t="s">
        <v>35</v>
      </c>
      <c r="AX224" s="13" t="s">
        <v>74</v>
      </c>
      <c r="AY224" s="234" t="s">
        <v>133</v>
      </c>
    </row>
    <row r="225" spans="1:51" s="14" customFormat="1" ht="12">
      <c r="A225" s="14"/>
      <c r="B225" s="235"/>
      <c r="C225" s="236"/>
      <c r="D225" s="219" t="s">
        <v>154</v>
      </c>
      <c r="E225" s="237" t="s">
        <v>19</v>
      </c>
      <c r="F225" s="238" t="s">
        <v>157</v>
      </c>
      <c r="G225" s="236"/>
      <c r="H225" s="239">
        <v>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154</v>
      </c>
      <c r="AU225" s="245" t="s">
        <v>84</v>
      </c>
      <c r="AV225" s="14" t="s">
        <v>140</v>
      </c>
      <c r="AW225" s="14" t="s">
        <v>35</v>
      </c>
      <c r="AX225" s="14" t="s">
        <v>82</v>
      </c>
      <c r="AY225" s="245" t="s">
        <v>133</v>
      </c>
    </row>
    <row r="226" spans="1:65" s="2" customFormat="1" ht="16.5" customHeight="1">
      <c r="A226" s="40"/>
      <c r="B226" s="41"/>
      <c r="C226" s="206" t="s">
        <v>267</v>
      </c>
      <c r="D226" s="206" t="s">
        <v>135</v>
      </c>
      <c r="E226" s="207" t="s">
        <v>1029</v>
      </c>
      <c r="F226" s="208" t="s">
        <v>1030</v>
      </c>
      <c r="G226" s="209" t="s">
        <v>138</v>
      </c>
      <c r="H226" s="210">
        <v>22</v>
      </c>
      <c r="I226" s="211"/>
      <c r="J226" s="212">
        <f>ROUND(I226*H226,2)</f>
        <v>0</v>
      </c>
      <c r="K226" s="208" t="s">
        <v>139</v>
      </c>
      <c r="L226" s="46"/>
      <c r="M226" s="213" t="s">
        <v>19</v>
      </c>
      <c r="N226" s="214" t="s">
        <v>45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485</v>
      </c>
      <c r="AT226" s="217" t="s">
        <v>135</v>
      </c>
      <c r="AU226" s="217" t="s">
        <v>84</v>
      </c>
      <c r="AY226" s="19" t="s">
        <v>133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82</v>
      </c>
      <c r="BK226" s="218">
        <f>ROUND(I226*H226,2)</f>
        <v>0</v>
      </c>
      <c r="BL226" s="19" t="s">
        <v>485</v>
      </c>
      <c r="BM226" s="217" t="s">
        <v>1031</v>
      </c>
    </row>
    <row r="227" spans="1:47" s="2" customFormat="1" ht="12">
      <c r="A227" s="40"/>
      <c r="B227" s="41"/>
      <c r="C227" s="42"/>
      <c r="D227" s="219" t="s">
        <v>142</v>
      </c>
      <c r="E227" s="42"/>
      <c r="F227" s="220" t="s">
        <v>1032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142</v>
      </c>
      <c r="AU227" s="19" t="s">
        <v>84</v>
      </c>
    </row>
    <row r="228" spans="1:51" s="13" customFormat="1" ht="12">
      <c r="A228" s="13"/>
      <c r="B228" s="224"/>
      <c r="C228" s="225"/>
      <c r="D228" s="219" t="s">
        <v>154</v>
      </c>
      <c r="E228" s="226" t="s">
        <v>19</v>
      </c>
      <c r="F228" s="227" t="s">
        <v>267</v>
      </c>
      <c r="G228" s="225"/>
      <c r="H228" s="228">
        <v>22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154</v>
      </c>
      <c r="AU228" s="234" t="s">
        <v>84</v>
      </c>
      <c r="AV228" s="13" t="s">
        <v>84</v>
      </c>
      <c r="AW228" s="13" t="s">
        <v>35</v>
      </c>
      <c r="AX228" s="13" t="s">
        <v>74</v>
      </c>
      <c r="AY228" s="234" t="s">
        <v>133</v>
      </c>
    </row>
    <row r="229" spans="1:51" s="14" customFormat="1" ht="12">
      <c r="A229" s="14"/>
      <c r="B229" s="235"/>
      <c r="C229" s="236"/>
      <c r="D229" s="219" t="s">
        <v>154</v>
      </c>
      <c r="E229" s="237" t="s">
        <v>19</v>
      </c>
      <c r="F229" s="238" t="s">
        <v>157</v>
      </c>
      <c r="G229" s="236"/>
      <c r="H229" s="239">
        <v>22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154</v>
      </c>
      <c r="AU229" s="245" t="s">
        <v>84</v>
      </c>
      <c r="AV229" s="14" t="s">
        <v>140</v>
      </c>
      <c r="AW229" s="14" t="s">
        <v>35</v>
      </c>
      <c r="AX229" s="14" t="s">
        <v>82</v>
      </c>
      <c r="AY229" s="245" t="s">
        <v>133</v>
      </c>
    </row>
    <row r="230" spans="1:65" s="2" customFormat="1" ht="16.5" customHeight="1">
      <c r="A230" s="40"/>
      <c r="B230" s="41"/>
      <c r="C230" s="206" t="s">
        <v>271</v>
      </c>
      <c r="D230" s="206" t="s">
        <v>135</v>
      </c>
      <c r="E230" s="207" t="s">
        <v>1033</v>
      </c>
      <c r="F230" s="208" t="s">
        <v>1034</v>
      </c>
      <c r="G230" s="209" t="s">
        <v>177</v>
      </c>
      <c r="H230" s="210">
        <v>15.488</v>
      </c>
      <c r="I230" s="211"/>
      <c r="J230" s="212">
        <f>ROUND(I230*H230,2)</f>
        <v>0</v>
      </c>
      <c r="K230" s="208" t="s">
        <v>139</v>
      </c>
      <c r="L230" s="46"/>
      <c r="M230" s="213" t="s">
        <v>19</v>
      </c>
      <c r="N230" s="214" t="s">
        <v>45</v>
      </c>
      <c r="O230" s="86"/>
      <c r="P230" s="215">
        <f>O230*H230</f>
        <v>0</v>
      </c>
      <c r="Q230" s="215">
        <v>2.25634</v>
      </c>
      <c r="R230" s="215">
        <f>Q230*H230</f>
        <v>34.94619392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485</v>
      </c>
      <c r="AT230" s="217" t="s">
        <v>135</v>
      </c>
      <c r="AU230" s="217" t="s">
        <v>84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82</v>
      </c>
      <c r="BK230" s="218">
        <f>ROUND(I230*H230,2)</f>
        <v>0</v>
      </c>
      <c r="BL230" s="19" t="s">
        <v>485</v>
      </c>
      <c r="BM230" s="217" t="s">
        <v>1035</v>
      </c>
    </row>
    <row r="231" spans="1:47" s="2" customFormat="1" ht="12">
      <c r="A231" s="40"/>
      <c r="B231" s="41"/>
      <c r="C231" s="42"/>
      <c r="D231" s="219" t="s">
        <v>142</v>
      </c>
      <c r="E231" s="42"/>
      <c r="F231" s="220" t="s">
        <v>1036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142</v>
      </c>
      <c r="AU231" s="19" t="s">
        <v>84</v>
      </c>
    </row>
    <row r="232" spans="1:51" s="15" customFormat="1" ht="12">
      <c r="A232" s="15"/>
      <c r="B232" s="246"/>
      <c r="C232" s="247"/>
      <c r="D232" s="219" t="s">
        <v>154</v>
      </c>
      <c r="E232" s="248" t="s">
        <v>19</v>
      </c>
      <c r="F232" s="249" t="s">
        <v>1037</v>
      </c>
      <c r="G232" s="247"/>
      <c r="H232" s="248" t="s">
        <v>19</v>
      </c>
      <c r="I232" s="250"/>
      <c r="J232" s="247"/>
      <c r="K232" s="247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154</v>
      </c>
      <c r="AU232" s="255" t="s">
        <v>84</v>
      </c>
      <c r="AV232" s="15" t="s">
        <v>82</v>
      </c>
      <c r="AW232" s="15" t="s">
        <v>35</v>
      </c>
      <c r="AX232" s="15" t="s">
        <v>74</v>
      </c>
      <c r="AY232" s="255" t="s">
        <v>133</v>
      </c>
    </row>
    <row r="233" spans="1:51" s="13" customFormat="1" ht="12">
      <c r="A233" s="13"/>
      <c r="B233" s="224"/>
      <c r="C233" s="225"/>
      <c r="D233" s="219" t="s">
        <v>154</v>
      </c>
      <c r="E233" s="226" t="s">
        <v>19</v>
      </c>
      <c r="F233" s="227" t="s">
        <v>1038</v>
      </c>
      <c r="G233" s="225"/>
      <c r="H233" s="228">
        <v>15.488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154</v>
      </c>
      <c r="AU233" s="234" t="s">
        <v>84</v>
      </c>
      <c r="AV233" s="13" t="s">
        <v>84</v>
      </c>
      <c r="AW233" s="13" t="s">
        <v>35</v>
      </c>
      <c r="AX233" s="13" t="s">
        <v>74</v>
      </c>
      <c r="AY233" s="234" t="s">
        <v>133</v>
      </c>
    </row>
    <row r="234" spans="1:51" s="14" customFormat="1" ht="12">
      <c r="A234" s="14"/>
      <c r="B234" s="235"/>
      <c r="C234" s="236"/>
      <c r="D234" s="219" t="s">
        <v>154</v>
      </c>
      <c r="E234" s="237" t="s">
        <v>19</v>
      </c>
      <c r="F234" s="238" t="s">
        <v>157</v>
      </c>
      <c r="G234" s="236"/>
      <c r="H234" s="239">
        <v>15.488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154</v>
      </c>
      <c r="AU234" s="245" t="s">
        <v>84</v>
      </c>
      <c r="AV234" s="14" t="s">
        <v>140</v>
      </c>
      <c r="AW234" s="14" t="s">
        <v>35</v>
      </c>
      <c r="AX234" s="14" t="s">
        <v>82</v>
      </c>
      <c r="AY234" s="245" t="s">
        <v>133</v>
      </c>
    </row>
    <row r="235" spans="1:65" s="2" customFormat="1" ht="16.5" customHeight="1">
      <c r="A235" s="40"/>
      <c r="B235" s="41"/>
      <c r="C235" s="206" t="s">
        <v>275</v>
      </c>
      <c r="D235" s="206" t="s">
        <v>135</v>
      </c>
      <c r="E235" s="207" t="s">
        <v>1039</v>
      </c>
      <c r="F235" s="208" t="s">
        <v>1040</v>
      </c>
      <c r="G235" s="209" t="s">
        <v>161</v>
      </c>
      <c r="H235" s="210">
        <v>389</v>
      </c>
      <c r="I235" s="211"/>
      <c r="J235" s="212">
        <f>ROUND(I235*H235,2)</f>
        <v>0</v>
      </c>
      <c r="K235" s="208" t="s">
        <v>139</v>
      </c>
      <c r="L235" s="46"/>
      <c r="M235" s="213" t="s">
        <v>19</v>
      </c>
      <c r="N235" s="214" t="s">
        <v>45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485</v>
      </c>
      <c r="AT235" s="217" t="s">
        <v>135</v>
      </c>
      <c r="AU235" s="217" t="s">
        <v>84</v>
      </c>
      <c r="AY235" s="19" t="s">
        <v>133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82</v>
      </c>
      <c r="BK235" s="218">
        <f>ROUND(I235*H235,2)</f>
        <v>0</v>
      </c>
      <c r="BL235" s="19" t="s">
        <v>485</v>
      </c>
      <c r="BM235" s="217" t="s">
        <v>1041</v>
      </c>
    </row>
    <row r="236" spans="1:47" s="2" customFormat="1" ht="12">
      <c r="A236" s="40"/>
      <c r="B236" s="41"/>
      <c r="C236" s="42"/>
      <c r="D236" s="219" t="s">
        <v>142</v>
      </c>
      <c r="E236" s="42"/>
      <c r="F236" s="220" t="s">
        <v>1042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142</v>
      </c>
      <c r="AU236" s="19" t="s">
        <v>84</v>
      </c>
    </row>
    <row r="237" spans="1:51" s="15" customFormat="1" ht="12">
      <c r="A237" s="15"/>
      <c r="B237" s="246"/>
      <c r="C237" s="247"/>
      <c r="D237" s="219" t="s">
        <v>154</v>
      </c>
      <c r="E237" s="248" t="s">
        <v>19</v>
      </c>
      <c r="F237" s="249" t="s">
        <v>1043</v>
      </c>
      <c r="G237" s="247"/>
      <c r="H237" s="248" t="s">
        <v>19</v>
      </c>
      <c r="I237" s="250"/>
      <c r="J237" s="247"/>
      <c r="K237" s="247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154</v>
      </c>
      <c r="AU237" s="255" t="s">
        <v>84</v>
      </c>
      <c r="AV237" s="15" t="s">
        <v>82</v>
      </c>
      <c r="AW237" s="15" t="s">
        <v>35</v>
      </c>
      <c r="AX237" s="15" t="s">
        <v>74</v>
      </c>
      <c r="AY237" s="255" t="s">
        <v>133</v>
      </c>
    </row>
    <row r="238" spans="1:51" s="13" customFormat="1" ht="12">
      <c r="A238" s="13"/>
      <c r="B238" s="224"/>
      <c r="C238" s="225"/>
      <c r="D238" s="219" t="s">
        <v>154</v>
      </c>
      <c r="E238" s="226" t="s">
        <v>19</v>
      </c>
      <c r="F238" s="227" t="s">
        <v>1044</v>
      </c>
      <c r="G238" s="225"/>
      <c r="H238" s="228">
        <v>389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154</v>
      </c>
      <c r="AU238" s="234" t="s">
        <v>84</v>
      </c>
      <c r="AV238" s="13" t="s">
        <v>84</v>
      </c>
      <c r="AW238" s="13" t="s">
        <v>35</v>
      </c>
      <c r="AX238" s="13" t="s">
        <v>74</v>
      </c>
      <c r="AY238" s="234" t="s">
        <v>133</v>
      </c>
    </row>
    <row r="239" spans="1:51" s="14" customFormat="1" ht="12">
      <c r="A239" s="14"/>
      <c r="B239" s="235"/>
      <c r="C239" s="236"/>
      <c r="D239" s="219" t="s">
        <v>154</v>
      </c>
      <c r="E239" s="237" t="s">
        <v>19</v>
      </c>
      <c r="F239" s="238" t="s">
        <v>157</v>
      </c>
      <c r="G239" s="236"/>
      <c r="H239" s="239">
        <v>389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154</v>
      </c>
      <c r="AU239" s="245" t="s">
        <v>84</v>
      </c>
      <c r="AV239" s="14" t="s">
        <v>140</v>
      </c>
      <c r="AW239" s="14" t="s">
        <v>35</v>
      </c>
      <c r="AX239" s="14" t="s">
        <v>82</v>
      </c>
      <c r="AY239" s="245" t="s">
        <v>133</v>
      </c>
    </row>
    <row r="240" spans="1:65" s="2" customFormat="1" ht="16.5" customHeight="1">
      <c r="A240" s="40"/>
      <c r="B240" s="41"/>
      <c r="C240" s="206" t="s">
        <v>279</v>
      </c>
      <c r="D240" s="206" t="s">
        <v>135</v>
      </c>
      <c r="E240" s="207" t="s">
        <v>1045</v>
      </c>
      <c r="F240" s="208" t="s">
        <v>1046</v>
      </c>
      <c r="G240" s="209" t="s">
        <v>161</v>
      </c>
      <c r="H240" s="210">
        <v>163</v>
      </c>
      <c r="I240" s="211"/>
      <c r="J240" s="212">
        <f>ROUND(I240*H240,2)</f>
        <v>0</v>
      </c>
      <c r="K240" s="208" t="s">
        <v>139</v>
      </c>
      <c r="L240" s="46"/>
      <c r="M240" s="213" t="s">
        <v>19</v>
      </c>
      <c r="N240" s="214" t="s">
        <v>45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485</v>
      </c>
      <c r="AT240" s="217" t="s">
        <v>135</v>
      </c>
      <c r="AU240" s="217" t="s">
        <v>84</v>
      </c>
      <c r="AY240" s="19" t="s">
        <v>133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82</v>
      </c>
      <c r="BK240" s="218">
        <f>ROUND(I240*H240,2)</f>
        <v>0</v>
      </c>
      <c r="BL240" s="19" t="s">
        <v>485</v>
      </c>
      <c r="BM240" s="217" t="s">
        <v>1047</v>
      </c>
    </row>
    <row r="241" spans="1:47" s="2" customFormat="1" ht="12">
      <c r="A241" s="40"/>
      <c r="B241" s="41"/>
      <c r="C241" s="42"/>
      <c r="D241" s="219" t="s">
        <v>142</v>
      </c>
      <c r="E241" s="42"/>
      <c r="F241" s="220" t="s">
        <v>1048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142</v>
      </c>
      <c r="AU241" s="19" t="s">
        <v>84</v>
      </c>
    </row>
    <row r="242" spans="1:51" s="15" customFormat="1" ht="12">
      <c r="A242" s="15"/>
      <c r="B242" s="246"/>
      <c r="C242" s="247"/>
      <c r="D242" s="219" t="s">
        <v>154</v>
      </c>
      <c r="E242" s="248" t="s">
        <v>19</v>
      </c>
      <c r="F242" s="249" t="s">
        <v>1049</v>
      </c>
      <c r="G242" s="247"/>
      <c r="H242" s="248" t="s">
        <v>19</v>
      </c>
      <c r="I242" s="250"/>
      <c r="J242" s="247"/>
      <c r="K242" s="247"/>
      <c r="L242" s="251"/>
      <c r="M242" s="252"/>
      <c r="N242" s="253"/>
      <c r="O242" s="253"/>
      <c r="P242" s="253"/>
      <c r="Q242" s="253"/>
      <c r="R242" s="253"/>
      <c r="S242" s="253"/>
      <c r="T242" s="25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5" t="s">
        <v>154</v>
      </c>
      <c r="AU242" s="255" t="s">
        <v>84</v>
      </c>
      <c r="AV242" s="15" t="s">
        <v>82</v>
      </c>
      <c r="AW242" s="15" t="s">
        <v>35</v>
      </c>
      <c r="AX242" s="15" t="s">
        <v>74</v>
      </c>
      <c r="AY242" s="255" t="s">
        <v>133</v>
      </c>
    </row>
    <row r="243" spans="1:51" s="13" customFormat="1" ht="12">
      <c r="A243" s="13"/>
      <c r="B243" s="224"/>
      <c r="C243" s="225"/>
      <c r="D243" s="219" t="s">
        <v>154</v>
      </c>
      <c r="E243" s="226" t="s">
        <v>19</v>
      </c>
      <c r="F243" s="227" t="s">
        <v>1050</v>
      </c>
      <c r="G243" s="225"/>
      <c r="H243" s="228">
        <v>163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154</v>
      </c>
      <c r="AU243" s="234" t="s">
        <v>84</v>
      </c>
      <c r="AV243" s="13" t="s">
        <v>84</v>
      </c>
      <c r="AW243" s="13" t="s">
        <v>35</v>
      </c>
      <c r="AX243" s="13" t="s">
        <v>74</v>
      </c>
      <c r="AY243" s="234" t="s">
        <v>133</v>
      </c>
    </row>
    <row r="244" spans="1:51" s="14" customFormat="1" ht="12">
      <c r="A244" s="14"/>
      <c r="B244" s="235"/>
      <c r="C244" s="236"/>
      <c r="D244" s="219" t="s">
        <v>154</v>
      </c>
      <c r="E244" s="237" t="s">
        <v>19</v>
      </c>
      <c r="F244" s="238" t="s">
        <v>157</v>
      </c>
      <c r="G244" s="236"/>
      <c r="H244" s="239">
        <v>163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154</v>
      </c>
      <c r="AU244" s="245" t="s">
        <v>84</v>
      </c>
      <c r="AV244" s="14" t="s">
        <v>140</v>
      </c>
      <c r="AW244" s="14" t="s">
        <v>35</v>
      </c>
      <c r="AX244" s="14" t="s">
        <v>82</v>
      </c>
      <c r="AY244" s="245" t="s">
        <v>133</v>
      </c>
    </row>
    <row r="245" spans="1:65" s="2" customFormat="1" ht="16.5" customHeight="1">
      <c r="A245" s="40"/>
      <c r="B245" s="41"/>
      <c r="C245" s="206" t="s">
        <v>284</v>
      </c>
      <c r="D245" s="206" t="s">
        <v>135</v>
      </c>
      <c r="E245" s="207" t="s">
        <v>1051</v>
      </c>
      <c r="F245" s="208" t="s">
        <v>1052</v>
      </c>
      <c r="G245" s="209" t="s">
        <v>161</v>
      </c>
      <c r="H245" s="210">
        <v>128</v>
      </c>
      <c r="I245" s="211"/>
      <c r="J245" s="212">
        <f>ROUND(I245*H245,2)</f>
        <v>0</v>
      </c>
      <c r="K245" s="208" t="s">
        <v>139</v>
      </c>
      <c r="L245" s="46"/>
      <c r="M245" s="213" t="s">
        <v>19</v>
      </c>
      <c r="N245" s="214" t="s">
        <v>45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485</v>
      </c>
      <c r="AT245" s="217" t="s">
        <v>135</v>
      </c>
      <c r="AU245" s="217" t="s">
        <v>84</v>
      </c>
      <c r="AY245" s="19" t="s">
        <v>133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82</v>
      </c>
      <c r="BK245" s="218">
        <f>ROUND(I245*H245,2)</f>
        <v>0</v>
      </c>
      <c r="BL245" s="19" t="s">
        <v>485</v>
      </c>
      <c r="BM245" s="217" t="s">
        <v>1053</v>
      </c>
    </row>
    <row r="246" spans="1:47" s="2" customFormat="1" ht="12">
      <c r="A246" s="40"/>
      <c r="B246" s="41"/>
      <c r="C246" s="42"/>
      <c r="D246" s="219" t="s">
        <v>142</v>
      </c>
      <c r="E246" s="42"/>
      <c r="F246" s="220" t="s">
        <v>1054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142</v>
      </c>
      <c r="AU246" s="19" t="s">
        <v>84</v>
      </c>
    </row>
    <row r="247" spans="1:51" s="15" customFormat="1" ht="12">
      <c r="A247" s="15"/>
      <c r="B247" s="246"/>
      <c r="C247" s="247"/>
      <c r="D247" s="219" t="s">
        <v>154</v>
      </c>
      <c r="E247" s="248" t="s">
        <v>19</v>
      </c>
      <c r="F247" s="249" t="s">
        <v>1055</v>
      </c>
      <c r="G247" s="247"/>
      <c r="H247" s="248" t="s">
        <v>19</v>
      </c>
      <c r="I247" s="250"/>
      <c r="J247" s="247"/>
      <c r="K247" s="247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154</v>
      </c>
      <c r="AU247" s="255" t="s">
        <v>84</v>
      </c>
      <c r="AV247" s="15" t="s">
        <v>82</v>
      </c>
      <c r="AW247" s="15" t="s">
        <v>35</v>
      </c>
      <c r="AX247" s="15" t="s">
        <v>74</v>
      </c>
      <c r="AY247" s="255" t="s">
        <v>133</v>
      </c>
    </row>
    <row r="248" spans="1:51" s="13" customFormat="1" ht="12">
      <c r="A248" s="13"/>
      <c r="B248" s="224"/>
      <c r="C248" s="225"/>
      <c r="D248" s="219" t="s">
        <v>154</v>
      </c>
      <c r="E248" s="226" t="s">
        <v>19</v>
      </c>
      <c r="F248" s="227" t="s">
        <v>1056</v>
      </c>
      <c r="G248" s="225"/>
      <c r="H248" s="228">
        <v>128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154</v>
      </c>
      <c r="AU248" s="234" t="s">
        <v>84</v>
      </c>
      <c r="AV248" s="13" t="s">
        <v>84</v>
      </c>
      <c r="AW248" s="13" t="s">
        <v>35</v>
      </c>
      <c r="AX248" s="13" t="s">
        <v>74</v>
      </c>
      <c r="AY248" s="234" t="s">
        <v>133</v>
      </c>
    </row>
    <row r="249" spans="1:51" s="14" customFormat="1" ht="12">
      <c r="A249" s="14"/>
      <c r="B249" s="235"/>
      <c r="C249" s="236"/>
      <c r="D249" s="219" t="s">
        <v>154</v>
      </c>
      <c r="E249" s="237" t="s">
        <v>19</v>
      </c>
      <c r="F249" s="238" t="s">
        <v>157</v>
      </c>
      <c r="G249" s="236"/>
      <c r="H249" s="239">
        <v>128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154</v>
      </c>
      <c r="AU249" s="245" t="s">
        <v>84</v>
      </c>
      <c r="AV249" s="14" t="s">
        <v>140</v>
      </c>
      <c r="AW249" s="14" t="s">
        <v>35</v>
      </c>
      <c r="AX249" s="14" t="s">
        <v>82</v>
      </c>
      <c r="AY249" s="245" t="s">
        <v>133</v>
      </c>
    </row>
    <row r="250" spans="1:65" s="2" customFormat="1" ht="16.5" customHeight="1">
      <c r="A250" s="40"/>
      <c r="B250" s="41"/>
      <c r="C250" s="206" t="s">
        <v>290</v>
      </c>
      <c r="D250" s="206" t="s">
        <v>135</v>
      </c>
      <c r="E250" s="207" t="s">
        <v>1057</v>
      </c>
      <c r="F250" s="208" t="s">
        <v>1058</v>
      </c>
      <c r="G250" s="209" t="s">
        <v>177</v>
      </c>
      <c r="H250" s="210">
        <v>16</v>
      </c>
      <c r="I250" s="211"/>
      <c r="J250" s="212">
        <f>ROUND(I250*H250,2)</f>
        <v>0</v>
      </c>
      <c r="K250" s="208" t="s">
        <v>139</v>
      </c>
      <c r="L250" s="46"/>
      <c r="M250" s="213" t="s">
        <v>19</v>
      </c>
      <c r="N250" s="214" t="s">
        <v>45</v>
      </c>
      <c r="O250" s="86"/>
      <c r="P250" s="215">
        <f>O250*H250</f>
        <v>0</v>
      </c>
      <c r="Q250" s="215">
        <v>0.0385</v>
      </c>
      <c r="R250" s="215">
        <f>Q250*H250</f>
        <v>0.616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485</v>
      </c>
      <c r="AT250" s="217" t="s">
        <v>135</v>
      </c>
      <c r="AU250" s="217" t="s">
        <v>84</v>
      </c>
      <c r="AY250" s="19" t="s">
        <v>133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82</v>
      </c>
      <c r="BK250" s="218">
        <f>ROUND(I250*H250,2)</f>
        <v>0</v>
      </c>
      <c r="BL250" s="19" t="s">
        <v>485</v>
      </c>
      <c r="BM250" s="217" t="s">
        <v>1059</v>
      </c>
    </row>
    <row r="251" spans="1:47" s="2" customFormat="1" ht="12">
      <c r="A251" s="40"/>
      <c r="B251" s="41"/>
      <c r="C251" s="42"/>
      <c r="D251" s="219" t="s">
        <v>142</v>
      </c>
      <c r="E251" s="42"/>
      <c r="F251" s="220" t="s">
        <v>1060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142</v>
      </c>
      <c r="AU251" s="19" t="s">
        <v>84</v>
      </c>
    </row>
    <row r="252" spans="1:51" s="15" customFormat="1" ht="12">
      <c r="A252" s="15"/>
      <c r="B252" s="246"/>
      <c r="C252" s="247"/>
      <c r="D252" s="219" t="s">
        <v>154</v>
      </c>
      <c r="E252" s="248" t="s">
        <v>19</v>
      </c>
      <c r="F252" s="249" t="s">
        <v>1061</v>
      </c>
      <c r="G252" s="247"/>
      <c r="H252" s="248" t="s">
        <v>19</v>
      </c>
      <c r="I252" s="250"/>
      <c r="J252" s="247"/>
      <c r="K252" s="247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154</v>
      </c>
      <c r="AU252" s="255" t="s">
        <v>84</v>
      </c>
      <c r="AV252" s="15" t="s">
        <v>82</v>
      </c>
      <c r="AW252" s="15" t="s">
        <v>35</v>
      </c>
      <c r="AX252" s="15" t="s">
        <v>74</v>
      </c>
      <c r="AY252" s="255" t="s">
        <v>133</v>
      </c>
    </row>
    <row r="253" spans="1:51" s="13" customFormat="1" ht="12">
      <c r="A253" s="13"/>
      <c r="B253" s="224"/>
      <c r="C253" s="225"/>
      <c r="D253" s="219" t="s">
        <v>154</v>
      </c>
      <c r="E253" s="226" t="s">
        <v>19</v>
      </c>
      <c r="F253" s="227" t="s">
        <v>1062</v>
      </c>
      <c r="G253" s="225"/>
      <c r="H253" s="228">
        <v>8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154</v>
      </c>
      <c r="AU253" s="234" t="s">
        <v>84</v>
      </c>
      <c r="AV253" s="13" t="s">
        <v>84</v>
      </c>
      <c r="AW253" s="13" t="s">
        <v>35</v>
      </c>
      <c r="AX253" s="13" t="s">
        <v>74</v>
      </c>
      <c r="AY253" s="234" t="s">
        <v>133</v>
      </c>
    </row>
    <row r="254" spans="1:51" s="15" customFormat="1" ht="12">
      <c r="A254" s="15"/>
      <c r="B254" s="246"/>
      <c r="C254" s="247"/>
      <c r="D254" s="219" t="s">
        <v>154</v>
      </c>
      <c r="E254" s="248" t="s">
        <v>19</v>
      </c>
      <c r="F254" s="249" t="s">
        <v>1063</v>
      </c>
      <c r="G254" s="247"/>
      <c r="H254" s="248" t="s">
        <v>19</v>
      </c>
      <c r="I254" s="250"/>
      <c r="J254" s="247"/>
      <c r="K254" s="247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154</v>
      </c>
      <c r="AU254" s="255" t="s">
        <v>84</v>
      </c>
      <c r="AV254" s="15" t="s">
        <v>82</v>
      </c>
      <c r="AW254" s="15" t="s">
        <v>35</v>
      </c>
      <c r="AX254" s="15" t="s">
        <v>74</v>
      </c>
      <c r="AY254" s="255" t="s">
        <v>133</v>
      </c>
    </row>
    <row r="255" spans="1:51" s="13" customFormat="1" ht="12">
      <c r="A255" s="13"/>
      <c r="B255" s="224"/>
      <c r="C255" s="225"/>
      <c r="D255" s="219" t="s">
        <v>154</v>
      </c>
      <c r="E255" s="226" t="s">
        <v>19</v>
      </c>
      <c r="F255" s="227" t="s">
        <v>1062</v>
      </c>
      <c r="G255" s="225"/>
      <c r="H255" s="228">
        <v>8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154</v>
      </c>
      <c r="AU255" s="234" t="s">
        <v>84</v>
      </c>
      <c r="AV255" s="13" t="s">
        <v>84</v>
      </c>
      <c r="AW255" s="13" t="s">
        <v>35</v>
      </c>
      <c r="AX255" s="13" t="s">
        <v>74</v>
      </c>
      <c r="AY255" s="234" t="s">
        <v>133</v>
      </c>
    </row>
    <row r="256" spans="1:51" s="14" customFormat="1" ht="12">
      <c r="A256" s="14"/>
      <c r="B256" s="235"/>
      <c r="C256" s="236"/>
      <c r="D256" s="219" t="s">
        <v>154</v>
      </c>
      <c r="E256" s="237" t="s">
        <v>19</v>
      </c>
      <c r="F256" s="238" t="s">
        <v>157</v>
      </c>
      <c r="G256" s="236"/>
      <c r="H256" s="239">
        <v>16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154</v>
      </c>
      <c r="AU256" s="245" t="s">
        <v>84</v>
      </c>
      <c r="AV256" s="14" t="s">
        <v>140</v>
      </c>
      <c r="AW256" s="14" t="s">
        <v>35</v>
      </c>
      <c r="AX256" s="14" t="s">
        <v>82</v>
      </c>
      <c r="AY256" s="245" t="s">
        <v>133</v>
      </c>
    </row>
    <row r="257" spans="1:65" s="2" customFormat="1" ht="16.5" customHeight="1">
      <c r="A257" s="40"/>
      <c r="B257" s="41"/>
      <c r="C257" s="206" t="s">
        <v>297</v>
      </c>
      <c r="D257" s="206" t="s">
        <v>135</v>
      </c>
      <c r="E257" s="207" t="s">
        <v>1064</v>
      </c>
      <c r="F257" s="208" t="s">
        <v>1065</v>
      </c>
      <c r="G257" s="209" t="s">
        <v>161</v>
      </c>
      <c r="H257" s="210">
        <v>714</v>
      </c>
      <c r="I257" s="211"/>
      <c r="J257" s="212">
        <f>ROUND(I257*H257,2)</f>
        <v>0</v>
      </c>
      <c r="K257" s="208" t="s">
        <v>139</v>
      </c>
      <c r="L257" s="46"/>
      <c r="M257" s="213" t="s">
        <v>19</v>
      </c>
      <c r="N257" s="214" t="s">
        <v>45</v>
      </c>
      <c r="O257" s="86"/>
      <c r="P257" s="215">
        <f>O257*H257</f>
        <v>0</v>
      </c>
      <c r="Q257" s="215">
        <v>0.203</v>
      </c>
      <c r="R257" s="215">
        <f>Q257*H257</f>
        <v>144.942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485</v>
      </c>
      <c r="AT257" s="217" t="s">
        <v>135</v>
      </c>
      <c r="AU257" s="217" t="s">
        <v>84</v>
      </c>
      <c r="AY257" s="19" t="s">
        <v>133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82</v>
      </c>
      <c r="BK257" s="218">
        <f>ROUND(I257*H257,2)</f>
        <v>0</v>
      </c>
      <c r="BL257" s="19" t="s">
        <v>485</v>
      </c>
      <c r="BM257" s="217" t="s">
        <v>1066</v>
      </c>
    </row>
    <row r="258" spans="1:47" s="2" customFormat="1" ht="12">
      <c r="A258" s="40"/>
      <c r="B258" s="41"/>
      <c r="C258" s="42"/>
      <c r="D258" s="219" t="s">
        <v>142</v>
      </c>
      <c r="E258" s="42"/>
      <c r="F258" s="220" t="s">
        <v>1067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142</v>
      </c>
      <c r="AU258" s="19" t="s">
        <v>84</v>
      </c>
    </row>
    <row r="259" spans="1:51" s="15" customFormat="1" ht="12">
      <c r="A259" s="15"/>
      <c r="B259" s="246"/>
      <c r="C259" s="247"/>
      <c r="D259" s="219" t="s">
        <v>154</v>
      </c>
      <c r="E259" s="248" t="s">
        <v>19</v>
      </c>
      <c r="F259" s="249" t="s">
        <v>1065</v>
      </c>
      <c r="G259" s="247"/>
      <c r="H259" s="248" t="s">
        <v>19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154</v>
      </c>
      <c r="AU259" s="255" t="s">
        <v>84</v>
      </c>
      <c r="AV259" s="15" t="s">
        <v>82</v>
      </c>
      <c r="AW259" s="15" t="s">
        <v>35</v>
      </c>
      <c r="AX259" s="15" t="s">
        <v>74</v>
      </c>
      <c r="AY259" s="255" t="s">
        <v>133</v>
      </c>
    </row>
    <row r="260" spans="1:51" s="13" customFormat="1" ht="12">
      <c r="A260" s="13"/>
      <c r="B260" s="224"/>
      <c r="C260" s="225"/>
      <c r="D260" s="219" t="s">
        <v>154</v>
      </c>
      <c r="E260" s="226" t="s">
        <v>19</v>
      </c>
      <c r="F260" s="227" t="s">
        <v>1068</v>
      </c>
      <c r="G260" s="225"/>
      <c r="H260" s="228">
        <v>714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154</v>
      </c>
      <c r="AU260" s="234" t="s">
        <v>84</v>
      </c>
      <c r="AV260" s="13" t="s">
        <v>84</v>
      </c>
      <c r="AW260" s="13" t="s">
        <v>35</v>
      </c>
      <c r="AX260" s="13" t="s">
        <v>74</v>
      </c>
      <c r="AY260" s="234" t="s">
        <v>133</v>
      </c>
    </row>
    <row r="261" spans="1:51" s="14" customFormat="1" ht="12">
      <c r="A261" s="14"/>
      <c r="B261" s="235"/>
      <c r="C261" s="236"/>
      <c r="D261" s="219" t="s">
        <v>154</v>
      </c>
      <c r="E261" s="237" t="s">
        <v>19</v>
      </c>
      <c r="F261" s="238" t="s">
        <v>157</v>
      </c>
      <c r="G261" s="236"/>
      <c r="H261" s="239">
        <v>714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154</v>
      </c>
      <c r="AU261" s="245" t="s">
        <v>84</v>
      </c>
      <c r="AV261" s="14" t="s">
        <v>140</v>
      </c>
      <c r="AW261" s="14" t="s">
        <v>35</v>
      </c>
      <c r="AX261" s="14" t="s">
        <v>82</v>
      </c>
      <c r="AY261" s="245" t="s">
        <v>133</v>
      </c>
    </row>
    <row r="262" spans="1:65" s="2" customFormat="1" ht="16.5" customHeight="1">
      <c r="A262" s="40"/>
      <c r="B262" s="41"/>
      <c r="C262" s="206" t="s">
        <v>302</v>
      </c>
      <c r="D262" s="206" t="s">
        <v>135</v>
      </c>
      <c r="E262" s="207" t="s">
        <v>1069</v>
      </c>
      <c r="F262" s="208" t="s">
        <v>1070</v>
      </c>
      <c r="G262" s="209" t="s">
        <v>161</v>
      </c>
      <c r="H262" s="210">
        <v>784.3</v>
      </c>
      <c r="I262" s="211"/>
      <c r="J262" s="212">
        <f>ROUND(I262*H262,2)</f>
        <v>0</v>
      </c>
      <c r="K262" s="208" t="s">
        <v>139</v>
      </c>
      <c r="L262" s="46"/>
      <c r="M262" s="213" t="s">
        <v>19</v>
      </c>
      <c r="N262" s="214" t="s">
        <v>45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485</v>
      </c>
      <c r="AT262" s="217" t="s">
        <v>135</v>
      </c>
      <c r="AU262" s="217" t="s">
        <v>84</v>
      </c>
      <c r="AY262" s="19" t="s">
        <v>133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82</v>
      </c>
      <c r="BK262" s="218">
        <f>ROUND(I262*H262,2)</f>
        <v>0</v>
      </c>
      <c r="BL262" s="19" t="s">
        <v>485</v>
      </c>
      <c r="BM262" s="217" t="s">
        <v>1071</v>
      </c>
    </row>
    <row r="263" spans="1:47" s="2" customFormat="1" ht="12">
      <c r="A263" s="40"/>
      <c r="B263" s="41"/>
      <c r="C263" s="42"/>
      <c r="D263" s="219" t="s">
        <v>142</v>
      </c>
      <c r="E263" s="42"/>
      <c r="F263" s="220" t="s">
        <v>1072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142</v>
      </c>
      <c r="AU263" s="19" t="s">
        <v>84</v>
      </c>
    </row>
    <row r="264" spans="1:51" s="15" customFormat="1" ht="12">
      <c r="A264" s="15"/>
      <c r="B264" s="246"/>
      <c r="C264" s="247"/>
      <c r="D264" s="219" t="s">
        <v>154</v>
      </c>
      <c r="E264" s="248" t="s">
        <v>19</v>
      </c>
      <c r="F264" s="249" t="s">
        <v>1070</v>
      </c>
      <c r="G264" s="247"/>
      <c r="H264" s="248" t="s">
        <v>19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5" t="s">
        <v>154</v>
      </c>
      <c r="AU264" s="255" t="s">
        <v>84</v>
      </c>
      <c r="AV264" s="15" t="s">
        <v>82</v>
      </c>
      <c r="AW264" s="15" t="s">
        <v>35</v>
      </c>
      <c r="AX264" s="15" t="s">
        <v>74</v>
      </c>
      <c r="AY264" s="255" t="s">
        <v>133</v>
      </c>
    </row>
    <row r="265" spans="1:51" s="13" customFormat="1" ht="12">
      <c r="A265" s="13"/>
      <c r="B265" s="224"/>
      <c r="C265" s="225"/>
      <c r="D265" s="219" t="s">
        <v>154</v>
      </c>
      <c r="E265" s="226" t="s">
        <v>19</v>
      </c>
      <c r="F265" s="227" t="s">
        <v>1073</v>
      </c>
      <c r="G265" s="225"/>
      <c r="H265" s="228">
        <v>784.3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154</v>
      </c>
      <c r="AU265" s="234" t="s">
        <v>84</v>
      </c>
      <c r="AV265" s="13" t="s">
        <v>84</v>
      </c>
      <c r="AW265" s="13" t="s">
        <v>35</v>
      </c>
      <c r="AX265" s="13" t="s">
        <v>74</v>
      </c>
      <c r="AY265" s="234" t="s">
        <v>133</v>
      </c>
    </row>
    <row r="266" spans="1:51" s="14" customFormat="1" ht="12">
      <c r="A266" s="14"/>
      <c r="B266" s="235"/>
      <c r="C266" s="236"/>
      <c r="D266" s="219" t="s">
        <v>154</v>
      </c>
      <c r="E266" s="237" t="s">
        <v>19</v>
      </c>
      <c r="F266" s="238" t="s">
        <v>157</v>
      </c>
      <c r="G266" s="236"/>
      <c r="H266" s="239">
        <v>784.3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154</v>
      </c>
      <c r="AU266" s="245" t="s">
        <v>84</v>
      </c>
      <c r="AV266" s="14" t="s">
        <v>140</v>
      </c>
      <c r="AW266" s="14" t="s">
        <v>35</v>
      </c>
      <c r="AX266" s="14" t="s">
        <v>82</v>
      </c>
      <c r="AY266" s="245" t="s">
        <v>133</v>
      </c>
    </row>
    <row r="267" spans="1:65" s="2" customFormat="1" ht="16.5" customHeight="1">
      <c r="A267" s="40"/>
      <c r="B267" s="41"/>
      <c r="C267" s="256" t="s">
        <v>319</v>
      </c>
      <c r="D267" s="256" t="s">
        <v>193</v>
      </c>
      <c r="E267" s="257" t="s">
        <v>1074</v>
      </c>
      <c r="F267" s="258" t="s">
        <v>1075</v>
      </c>
      <c r="G267" s="259" t="s">
        <v>161</v>
      </c>
      <c r="H267" s="260">
        <v>784.3</v>
      </c>
      <c r="I267" s="261"/>
      <c r="J267" s="262">
        <f>ROUND(I267*H267,2)</f>
        <v>0</v>
      </c>
      <c r="K267" s="258" t="s">
        <v>139</v>
      </c>
      <c r="L267" s="263"/>
      <c r="M267" s="264" t="s">
        <v>19</v>
      </c>
      <c r="N267" s="265" t="s">
        <v>45</v>
      </c>
      <c r="O267" s="86"/>
      <c r="P267" s="215">
        <f>O267*H267</f>
        <v>0</v>
      </c>
      <c r="Q267" s="215">
        <v>0.00035</v>
      </c>
      <c r="R267" s="215">
        <f>Q267*H267</f>
        <v>0.274505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1022</v>
      </c>
      <c r="AT267" s="217" t="s">
        <v>193</v>
      </c>
      <c r="AU267" s="217" t="s">
        <v>84</v>
      </c>
      <c r="AY267" s="19" t="s">
        <v>133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82</v>
      </c>
      <c r="BK267" s="218">
        <f>ROUND(I267*H267,2)</f>
        <v>0</v>
      </c>
      <c r="BL267" s="19" t="s">
        <v>485</v>
      </c>
      <c r="BM267" s="217" t="s">
        <v>1076</v>
      </c>
    </row>
    <row r="268" spans="1:47" s="2" customFormat="1" ht="12">
      <c r="A268" s="40"/>
      <c r="B268" s="41"/>
      <c r="C268" s="42"/>
      <c r="D268" s="219" t="s">
        <v>142</v>
      </c>
      <c r="E268" s="42"/>
      <c r="F268" s="220" t="s">
        <v>1075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142</v>
      </c>
      <c r="AU268" s="19" t="s">
        <v>84</v>
      </c>
    </row>
    <row r="269" spans="1:51" s="15" customFormat="1" ht="12">
      <c r="A269" s="15"/>
      <c r="B269" s="246"/>
      <c r="C269" s="247"/>
      <c r="D269" s="219" t="s">
        <v>154</v>
      </c>
      <c r="E269" s="248" t="s">
        <v>19</v>
      </c>
      <c r="F269" s="249" t="s">
        <v>1077</v>
      </c>
      <c r="G269" s="247"/>
      <c r="H269" s="248" t="s">
        <v>19</v>
      </c>
      <c r="I269" s="250"/>
      <c r="J269" s="247"/>
      <c r="K269" s="247"/>
      <c r="L269" s="251"/>
      <c r="M269" s="252"/>
      <c r="N269" s="253"/>
      <c r="O269" s="253"/>
      <c r="P269" s="253"/>
      <c r="Q269" s="253"/>
      <c r="R269" s="253"/>
      <c r="S269" s="253"/>
      <c r="T269" s="25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5" t="s">
        <v>154</v>
      </c>
      <c r="AU269" s="255" t="s">
        <v>84</v>
      </c>
      <c r="AV269" s="15" t="s">
        <v>82</v>
      </c>
      <c r="AW269" s="15" t="s">
        <v>35</v>
      </c>
      <c r="AX269" s="15" t="s">
        <v>74</v>
      </c>
      <c r="AY269" s="255" t="s">
        <v>133</v>
      </c>
    </row>
    <row r="270" spans="1:51" s="13" customFormat="1" ht="12">
      <c r="A270" s="13"/>
      <c r="B270" s="224"/>
      <c r="C270" s="225"/>
      <c r="D270" s="219" t="s">
        <v>154</v>
      </c>
      <c r="E270" s="226" t="s">
        <v>19</v>
      </c>
      <c r="F270" s="227" t="s">
        <v>1073</v>
      </c>
      <c r="G270" s="225"/>
      <c r="H270" s="228">
        <v>784.3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154</v>
      </c>
      <c r="AU270" s="234" t="s">
        <v>84</v>
      </c>
      <c r="AV270" s="13" t="s">
        <v>84</v>
      </c>
      <c r="AW270" s="13" t="s">
        <v>35</v>
      </c>
      <c r="AX270" s="13" t="s">
        <v>74</v>
      </c>
      <c r="AY270" s="234" t="s">
        <v>133</v>
      </c>
    </row>
    <row r="271" spans="1:51" s="14" customFormat="1" ht="12">
      <c r="A271" s="14"/>
      <c r="B271" s="235"/>
      <c r="C271" s="236"/>
      <c r="D271" s="219" t="s">
        <v>154</v>
      </c>
      <c r="E271" s="237" t="s">
        <v>19</v>
      </c>
      <c r="F271" s="238" t="s">
        <v>157</v>
      </c>
      <c r="G271" s="236"/>
      <c r="H271" s="239">
        <v>784.3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154</v>
      </c>
      <c r="AU271" s="245" t="s">
        <v>84</v>
      </c>
      <c r="AV271" s="14" t="s">
        <v>140</v>
      </c>
      <c r="AW271" s="14" t="s">
        <v>35</v>
      </c>
      <c r="AX271" s="14" t="s">
        <v>82</v>
      </c>
      <c r="AY271" s="245" t="s">
        <v>133</v>
      </c>
    </row>
    <row r="272" spans="1:65" s="2" customFormat="1" ht="16.5" customHeight="1">
      <c r="A272" s="40"/>
      <c r="B272" s="41"/>
      <c r="C272" s="206" t="s">
        <v>325</v>
      </c>
      <c r="D272" s="206" t="s">
        <v>135</v>
      </c>
      <c r="E272" s="207" t="s">
        <v>1078</v>
      </c>
      <c r="F272" s="208" t="s">
        <v>1079</v>
      </c>
      <c r="G272" s="209" t="s">
        <v>161</v>
      </c>
      <c r="H272" s="210">
        <v>128</v>
      </c>
      <c r="I272" s="211"/>
      <c r="J272" s="212">
        <f>ROUND(I272*H272,2)</f>
        <v>0</v>
      </c>
      <c r="K272" s="208" t="s">
        <v>139</v>
      </c>
      <c r="L272" s="46"/>
      <c r="M272" s="213" t="s">
        <v>19</v>
      </c>
      <c r="N272" s="214" t="s">
        <v>45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485</v>
      </c>
      <c r="AT272" s="217" t="s">
        <v>135</v>
      </c>
      <c r="AU272" s="217" t="s">
        <v>84</v>
      </c>
      <c r="AY272" s="19" t="s">
        <v>133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82</v>
      </c>
      <c r="BK272" s="218">
        <f>ROUND(I272*H272,2)</f>
        <v>0</v>
      </c>
      <c r="BL272" s="19" t="s">
        <v>485</v>
      </c>
      <c r="BM272" s="217" t="s">
        <v>1080</v>
      </c>
    </row>
    <row r="273" spans="1:47" s="2" customFormat="1" ht="12">
      <c r="A273" s="40"/>
      <c r="B273" s="41"/>
      <c r="C273" s="42"/>
      <c r="D273" s="219" t="s">
        <v>142</v>
      </c>
      <c r="E273" s="42"/>
      <c r="F273" s="220" t="s">
        <v>1081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142</v>
      </c>
      <c r="AU273" s="19" t="s">
        <v>84</v>
      </c>
    </row>
    <row r="274" spans="1:51" s="15" customFormat="1" ht="12">
      <c r="A274" s="15"/>
      <c r="B274" s="246"/>
      <c r="C274" s="247"/>
      <c r="D274" s="219" t="s">
        <v>154</v>
      </c>
      <c r="E274" s="248" t="s">
        <v>19</v>
      </c>
      <c r="F274" s="249" t="s">
        <v>1081</v>
      </c>
      <c r="G274" s="247"/>
      <c r="H274" s="248" t="s">
        <v>19</v>
      </c>
      <c r="I274" s="250"/>
      <c r="J274" s="247"/>
      <c r="K274" s="247"/>
      <c r="L274" s="251"/>
      <c r="M274" s="252"/>
      <c r="N274" s="253"/>
      <c r="O274" s="253"/>
      <c r="P274" s="253"/>
      <c r="Q274" s="253"/>
      <c r="R274" s="253"/>
      <c r="S274" s="253"/>
      <c r="T274" s="2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5" t="s">
        <v>154</v>
      </c>
      <c r="AU274" s="255" t="s">
        <v>84</v>
      </c>
      <c r="AV274" s="15" t="s">
        <v>82</v>
      </c>
      <c r="AW274" s="15" t="s">
        <v>35</v>
      </c>
      <c r="AX274" s="15" t="s">
        <v>74</v>
      </c>
      <c r="AY274" s="255" t="s">
        <v>133</v>
      </c>
    </row>
    <row r="275" spans="1:51" s="15" customFormat="1" ht="12">
      <c r="A275" s="15"/>
      <c r="B275" s="246"/>
      <c r="C275" s="247"/>
      <c r="D275" s="219" t="s">
        <v>154</v>
      </c>
      <c r="E275" s="248" t="s">
        <v>19</v>
      </c>
      <c r="F275" s="249" t="s">
        <v>1082</v>
      </c>
      <c r="G275" s="247"/>
      <c r="H275" s="248" t="s">
        <v>19</v>
      </c>
      <c r="I275" s="250"/>
      <c r="J275" s="247"/>
      <c r="K275" s="247"/>
      <c r="L275" s="251"/>
      <c r="M275" s="252"/>
      <c r="N275" s="253"/>
      <c r="O275" s="253"/>
      <c r="P275" s="253"/>
      <c r="Q275" s="253"/>
      <c r="R275" s="253"/>
      <c r="S275" s="253"/>
      <c r="T275" s="2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5" t="s">
        <v>154</v>
      </c>
      <c r="AU275" s="255" t="s">
        <v>84</v>
      </c>
      <c r="AV275" s="15" t="s">
        <v>82</v>
      </c>
      <c r="AW275" s="15" t="s">
        <v>35</v>
      </c>
      <c r="AX275" s="15" t="s">
        <v>74</v>
      </c>
      <c r="AY275" s="255" t="s">
        <v>133</v>
      </c>
    </row>
    <row r="276" spans="1:51" s="13" customFormat="1" ht="12">
      <c r="A276" s="13"/>
      <c r="B276" s="224"/>
      <c r="C276" s="225"/>
      <c r="D276" s="219" t="s">
        <v>154</v>
      </c>
      <c r="E276" s="226" t="s">
        <v>19</v>
      </c>
      <c r="F276" s="227" t="s">
        <v>1056</v>
      </c>
      <c r="G276" s="225"/>
      <c r="H276" s="228">
        <v>128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154</v>
      </c>
      <c r="AU276" s="234" t="s">
        <v>84</v>
      </c>
      <c r="AV276" s="13" t="s">
        <v>84</v>
      </c>
      <c r="AW276" s="13" t="s">
        <v>35</v>
      </c>
      <c r="AX276" s="13" t="s">
        <v>74</v>
      </c>
      <c r="AY276" s="234" t="s">
        <v>133</v>
      </c>
    </row>
    <row r="277" spans="1:51" s="14" customFormat="1" ht="12">
      <c r="A277" s="14"/>
      <c r="B277" s="235"/>
      <c r="C277" s="236"/>
      <c r="D277" s="219" t="s">
        <v>154</v>
      </c>
      <c r="E277" s="237" t="s">
        <v>19</v>
      </c>
      <c r="F277" s="238" t="s">
        <v>157</v>
      </c>
      <c r="G277" s="236"/>
      <c r="H277" s="239">
        <v>128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154</v>
      </c>
      <c r="AU277" s="245" t="s">
        <v>84</v>
      </c>
      <c r="AV277" s="14" t="s">
        <v>140</v>
      </c>
      <c r="AW277" s="14" t="s">
        <v>35</v>
      </c>
      <c r="AX277" s="14" t="s">
        <v>82</v>
      </c>
      <c r="AY277" s="245" t="s">
        <v>133</v>
      </c>
    </row>
    <row r="278" spans="1:65" s="2" customFormat="1" ht="16.5" customHeight="1">
      <c r="A278" s="40"/>
      <c r="B278" s="41"/>
      <c r="C278" s="256" t="s">
        <v>329</v>
      </c>
      <c r="D278" s="256" t="s">
        <v>193</v>
      </c>
      <c r="E278" s="257" t="s">
        <v>1083</v>
      </c>
      <c r="F278" s="258" t="s">
        <v>1084</v>
      </c>
      <c r="G278" s="259" t="s">
        <v>161</v>
      </c>
      <c r="H278" s="260">
        <v>128</v>
      </c>
      <c r="I278" s="261"/>
      <c r="J278" s="262">
        <f>ROUND(I278*H278,2)</f>
        <v>0</v>
      </c>
      <c r="K278" s="258" t="s">
        <v>139</v>
      </c>
      <c r="L278" s="263"/>
      <c r="M278" s="264" t="s">
        <v>19</v>
      </c>
      <c r="N278" s="265" t="s">
        <v>45</v>
      </c>
      <c r="O278" s="86"/>
      <c r="P278" s="215">
        <f>O278*H278</f>
        <v>0</v>
      </c>
      <c r="Q278" s="215">
        <v>0.00069</v>
      </c>
      <c r="R278" s="215">
        <f>Q278*H278</f>
        <v>0.08832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1022</v>
      </c>
      <c r="AT278" s="217" t="s">
        <v>193</v>
      </c>
      <c r="AU278" s="217" t="s">
        <v>84</v>
      </c>
      <c r="AY278" s="19" t="s">
        <v>133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82</v>
      </c>
      <c r="BK278" s="218">
        <f>ROUND(I278*H278,2)</f>
        <v>0</v>
      </c>
      <c r="BL278" s="19" t="s">
        <v>485</v>
      </c>
      <c r="BM278" s="217" t="s">
        <v>1085</v>
      </c>
    </row>
    <row r="279" spans="1:47" s="2" customFormat="1" ht="12">
      <c r="A279" s="40"/>
      <c r="B279" s="41"/>
      <c r="C279" s="42"/>
      <c r="D279" s="219" t="s">
        <v>142</v>
      </c>
      <c r="E279" s="42"/>
      <c r="F279" s="220" t="s">
        <v>1084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142</v>
      </c>
      <c r="AU279" s="19" t="s">
        <v>84</v>
      </c>
    </row>
    <row r="280" spans="1:51" s="15" customFormat="1" ht="12">
      <c r="A280" s="15"/>
      <c r="B280" s="246"/>
      <c r="C280" s="247"/>
      <c r="D280" s="219" t="s">
        <v>154</v>
      </c>
      <c r="E280" s="248" t="s">
        <v>19</v>
      </c>
      <c r="F280" s="249" t="s">
        <v>1086</v>
      </c>
      <c r="G280" s="247"/>
      <c r="H280" s="248" t="s">
        <v>19</v>
      </c>
      <c r="I280" s="250"/>
      <c r="J280" s="247"/>
      <c r="K280" s="247"/>
      <c r="L280" s="251"/>
      <c r="M280" s="252"/>
      <c r="N280" s="253"/>
      <c r="O280" s="253"/>
      <c r="P280" s="253"/>
      <c r="Q280" s="253"/>
      <c r="R280" s="253"/>
      <c r="S280" s="253"/>
      <c r="T280" s="25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5" t="s">
        <v>154</v>
      </c>
      <c r="AU280" s="255" t="s">
        <v>84</v>
      </c>
      <c r="AV280" s="15" t="s">
        <v>82</v>
      </c>
      <c r="AW280" s="15" t="s">
        <v>35</v>
      </c>
      <c r="AX280" s="15" t="s">
        <v>74</v>
      </c>
      <c r="AY280" s="255" t="s">
        <v>133</v>
      </c>
    </row>
    <row r="281" spans="1:51" s="15" customFormat="1" ht="12">
      <c r="A281" s="15"/>
      <c r="B281" s="246"/>
      <c r="C281" s="247"/>
      <c r="D281" s="219" t="s">
        <v>154</v>
      </c>
      <c r="E281" s="248" t="s">
        <v>19</v>
      </c>
      <c r="F281" s="249" t="s">
        <v>1087</v>
      </c>
      <c r="G281" s="247"/>
      <c r="H281" s="248" t="s">
        <v>19</v>
      </c>
      <c r="I281" s="250"/>
      <c r="J281" s="247"/>
      <c r="K281" s="247"/>
      <c r="L281" s="251"/>
      <c r="M281" s="252"/>
      <c r="N281" s="253"/>
      <c r="O281" s="253"/>
      <c r="P281" s="253"/>
      <c r="Q281" s="253"/>
      <c r="R281" s="253"/>
      <c r="S281" s="253"/>
      <c r="T281" s="25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5" t="s">
        <v>154</v>
      </c>
      <c r="AU281" s="255" t="s">
        <v>84</v>
      </c>
      <c r="AV281" s="15" t="s">
        <v>82</v>
      </c>
      <c r="AW281" s="15" t="s">
        <v>35</v>
      </c>
      <c r="AX281" s="15" t="s">
        <v>74</v>
      </c>
      <c r="AY281" s="255" t="s">
        <v>133</v>
      </c>
    </row>
    <row r="282" spans="1:51" s="13" customFormat="1" ht="12">
      <c r="A282" s="13"/>
      <c r="B282" s="224"/>
      <c r="C282" s="225"/>
      <c r="D282" s="219" t="s">
        <v>154</v>
      </c>
      <c r="E282" s="226" t="s">
        <v>19</v>
      </c>
      <c r="F282" s="227" t="s">
        <v>1056</v>
      </c>
      <c r="G282" s="225"/>
      <c r="H282" s="228">
        <v>128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154</v>
      </c>
      <c r="AU282" s="234" t="s">
        <v>84</v>
      </c>
      <c r="AV282" s="13" t="s">
        <v>84</v>
      </c>
      <c r="AW282" s="13" t="s">
        <v>35</v>
      </c>
      <c r="AX282" s="13" t="s">
        <v>74</v>
      </c>
      <c r="AY282" s="234" t="s">
        <v>133</v>
      </c>
    </row>
    <row r="283" spans="1:51" s="14" customFormat="1" ht="12">
      <c r="A283" s="14"/>
      <c r="B283" s="235"/>
      <c r="C283" s="236"/>
      <c r="D283" s="219" t="s">
        <v>154</v>
      </c>
      <c r="E283" s="237" t="s">
        <v>19</v>
      </c>
      <c r="F283" s="238" t="s">
        <v>157</v>
      </c>
      <c r="G283" s="236"/>
      <c r="H283" s="239">
        <v>128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154</v>
      </c>
      <c r="AU283" s="245" t="s">
        <v>84</v>
      </c>
      <c r="AV283" s="14" t="s">
        <v>140</v>
      </c>
      <c r="AW283" s="14" t="s">
        <v>35</v>
      </c>
      <c r="AX283" s="14" t="s">
        <v>82</v>
      </c>
      <c r="AY283" s="245" t="s">
        <v>133</v>
      </c>
    </row>
    <row r="284" spans="1:65" s="2" customFormat="1" ht="16.5" customHeight="1">
      <c r="A284" s="40"/>
      <c r="B284" s="41"/>
      <c r="C284" s="206" t="s">
        <v>334</v>
      </c>
      <c r="D284" s="206" t="s">
        <v>135</v>
      </c>
      <c r="E284" s="207" t="s">
        <v>1088</v>
      </c>
      <c r="F284" s="208" t="s">
        <v>1089</v>
      </c>
      <c r="G284" s="209" t="s">
        <v>161</v>
      </c>
      <c r="H284" s="210">
        <v>389</v>
      </c>
      <c r="I284" s="211"/>
      <c r="J284" s="212">
        <f>ROUND(I284*H284,2)</f>
        <v>0</v>
      </c>
      <c r="K284" s="208" t="s">
        <v>139</v>
      </c>
      <c r="L284" s="46"/>
      <c r="M284" s="213" t="s">
        <v>19</v>
      </c>
      <c r="N284" s="214" t="s">
        <v>45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485</v>
      </c>
      <c r="AT284" s="217" t="s">
        <v>135</v>
      </c>
      <c r="AU284" s="217" t="s">
        <v>84</v>
      </c>
      <c r="AY284" s="19" t="s">
        <v>133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82</v>
      </c>
      <c r="BK284" s="218">
        <f>ROUND(I284*H284,2)</f>
        <v>0</v>
      </c>
      <c r="BL284" s="19" t="s">
        <v>485</v>
      </c>
      <c r="BM284" s="217" t="s">
        <v>1090</v>
      </c>
    </row>
    <row r="285" spans="1:47" s="2" customFormat="1" ht="12">
      <c r="A285" s="40"/>
      <c r="B285" s="41"/>
      <c r="C285" s="42"/>
      <c r="D285" s="219" t="s">
        <v>142</v>
      </c>
      <c r="E285" s="42"/>
      <c r="F285" s="220" t="s">
        <v>1091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142</v>
      </c>
      <c r="AU285" s="19" t="s">
        <v>84</v>
      </c>
    </row>
    <row r="286" spans="1:51" s="15" customFormat="1" ht="12">
      <c r="A286" s="15"/>
      <c r="B286" s="246"/>
      <c r="C286" s="247"/>
      <c r="D286" s="219" t="s">
        <v>154</v>
      </c>
      <c r="E286" s="248" t="s">
        <v>19</v>
      </c>
      <c r="F286" s="249" t="s">
        <v>1043</v>
      </c>
      <c r="G286" s="247"/>
      <c r="H286" s="248" t="s">
        <v>19</v>
      </c>
      <c r="I286" s="250"/>
      <c r="J286" s="247"/>
      <c r="K286" s="247"/>
      <c r="L286" s="251"/>
      <c r="M286" s="252"/>
      <c r="N286" s="253"/>
      <c r="O286" s="253"/>
      <c r="P286" s="253"/>
      <c r="Q286" s="253"/>
      <c r="R286" s="253"/>
      <c r="S286" s="253"/>
      <c r="T286" s="25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5" t="s">
        <v>154</v>
      </c>
      <c r="AU286" s="255" t="s">
        <v>84</v>
      </c>
      <c r="AV286" s="15" t="s">
        <v>82</v>
      </c>
      <c r="AW286" s="15" t="s">
        <v>35</v>
      </c>
      <c r="AX286" s="15" t="s">
        <v>74</v>
      </c>
      <c r="AY286" s="255" t="s">
        <v>133</v>
      </c>
    </row>
    <row r="287" spans="1:51" s="13" customFormat="1" ht="12">
      <c r="A287" s="13"/>
      <c r="B287" s="224"/>
      <c r="C287" s="225"/>
      <c r="D287" s="219" t="s">
        <v>154</v>
      </c>
      <c r="E287" s="226" t="s">
        <v>19</v>
      </c>
      <c r="F287" s="227" t="s">
        <v>1044</v>
      </c>
      <c r="G287" s="225"/>
      <c r="H287" s="228">
        <v>389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154</v>
      </c>
      <c r="AU287" s="234" t="s">
        <v>84</v>
      </c>
      <c r="AV287" s="13" t="s">
        <v>84</v>
      </c>
      <c r="AW287" s="13" t="s">
        <v>35</v>
      </c>
      <c r="AX287" s="13" t="s">
        <v>74</v>
      </c>
      <c r="AY287" s="234" t="s">
        <v>133</v>
      </c>
    </row>
    <row r="288" spans="1:51" s="14" customFormat="1" ht="12">
      <c r="A288" s="14"/>
      <c r="B288" s="235"/>
      <c r="C288" s="236"/>
      <c r="D288" s="219" t="s">
        <v>154</v>
      </c>
      <c r="E288" s="237" t="s">
        <v>19</v>
      </c>
      <c r="F288" s="238" t="s">
        <v>157</v>
      </c>
      <c r="G288" s="236"/>
      <c r="H288" s="239">
        <v>389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154</v>
      </c>
      <c r="AU288" s="245" t="s">
        <v>84</v>
      </c>
      <c r="AV288" s="14" t="s">
        <v>140</v>
      </c>
      <c r="AW288" s="14" t="s">
        <v>35</v>
      </c>
      <c r="AX288" s="14" t="s">
        <v>82</v>
      </c>
      <c r="AY288" s="245" t="s">
        <v>133</v>
      </c>
    </row>
    <row r="289" spans="1:65" s="2" customFormat="1" ht="16.5" customHeight="1">
      <c r="A289" s="40"/>
      <c r="B289" s="41"/>
      <c r="C289" s="206" t="s">
        <v>338</v>
      </c>
      <c r="D289" s="206" t="s">
        <v>135</v>
      </c>
      <c r="E289" s="207" t="s">
        <v>1092</v>
      </c>
      <c r="F289" s="208" t="s">
        <v>1093</v>
      </c>
      <c r="G289" s="209" t="s">
        <v>161</v>
      </c>
      <c r="H289" s="210">
        <v>163</v>
      </c>
      <c r="I289" s="211"/>
      <c r="J289" s="212">
        <f>ROUND(I289*H289,2)</f>
        <v>0</v>
      </c>
      <c r="K289" s="208" t="s">
        <v>139</v>
      </c>
      <c r="L289" s="46"/>
      <c r="M289" s="213" t="s">
        <v>19</v>
      </c>
      <c r="N289" s="214" t="s">
        <v>45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485</v>
      </c>
      <c r="AT289" s="217" t="s">
        <v>135</v>
      </c>
      <c r="AU289" s="217" t="s">
        <v>84</v>
      </c>
      <c r="AY289" s="19" t="s">
        <v>133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82</v>
      </c>
      <c r="BK289" s="218">
        <f>ROUND(I289*H289,2)</f>
        <v>0</v>
      </c>
      <c r="BL289" s="19" t="s">
        <v>485</v>
      </c>
      <c r="BM289" s="217" t="s">
        <v>1094</v>
      </c>
    </row>
    <row r="290" spans="1:47" s="2" customFormat="1" ht="12">
      <c r="A290" s="40"/>
      <c r="B290" s="41"/>
      <c r="C290" s="42"/>
      <c r="D290" s="219" t="s">
        <v>142</v>
      </c>
      <c r="E290" s="42"/>
      <c r="F290" s="220" t="s">
        <v>1095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142</v>
      </c>
      <c r="AU290" s="19" t="s">
        <v>84</v>
      </c>
    </row>
    <row r="291" spans="1:51" s="15" customFormat="1" ht="12">
      <c r="A291" s="15"/>
      <c r="B291" s="246"/>
      <c r="C291" s="247"/>
      <c r="D291" s="219" t="s">
        <v>154</v>
      </c>
      <c r="E291" s="248" t="s">
        <v>19</v>
      </c>
      <c r="F291" s="249" t="s">
        <v>1096</v>
      </c>
      <c r="G291" s="247"/>
      <c r="H291" s="248" t="s">
        <v>19</v>
      </c>
      <c r="I291" s="250"/>
      <c r="J291" s="247"/>
      <c r="K291" s="247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154</v>
      </c>
      <c r="AU291" s="255" t="s">
        <v>84</v>
      </c>
      <c r="AV291" s="15" t="s">
        <v>82</v>
      </c>
      <c r="AW291" s="15" t="s">
        <v>35</v>
      </c>
      <c r="AX291" s="15" t="s">
        <v>74</v>
      </c>
      <c r="AY291" s="255" t="s">
        <v>133</v>
      </c>
    </row>
    <row r="292" spans="1:51" s="13" customFormat="1" ht="12">
      <c r="A292" s="13"/>
      <c r="B292" s="224"/>
      <c r="C292" s="225"/>
      <c r="D292" s="219" t="s">
        <v>154</v>
      </c>
      <c r="E292" s="226" t="s">
        <v>19</v>
      </c>
      <c r="F292" s="227" t="s">
        <v>1050</v>
      </c>
      <c r="G292" s="225"/>
      <c r="H292" s="228">
        <v>163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154</v>
      </c>
      <c r="AU292" s="234" t="s">
        <v>84</v>
      </c>
      <c r="AV292" s="13" t="s">
        <v>84</v>
      </c>
      <c r="AW292" s="13" t="s">
        <v>35</v>
      </c>
      <c r="AX292" s="13" t="s">
        <v>74</v>
      </c>
      <c r="AY292" s="234" t="s">
        <v>133</v>
      </c>
    </row>
    <row r="293" spans="1:51" s="14" customFormat="1" ht="12">
      <c r="A293" s="14"/>
      <c r="B293" s="235"/>
      <c r="C293" s="236"/>
      <c r="D293" s="219" t="s">
        <v>154</v>
      </c>
      <c r="E293" s="237" t="s">
        <v>19</v>
      </c>
      <c r="F293" s="238" t="s">
        <v>157</v>
      </c>
      <c r="G293" s="236"/>
      <c r="H293" s="239">
        <v>163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154</v>
      </c>
      <c r="AU293" s="245" t="s">
        <v>84</v>
      </c>
      <c r="AV293" s="14" t="s">
        <v>140</v>
      </c>
      <c r="AW293" s="14" t="s">
        <v>35</v>
      </c>
      <c r="AX293" s="14" t="s">
        <v>82</v>
      </c>
      <c r="AY293" s="245" t="s">
        <v>133</v>
      </c>
    </row>
    <row r="294" spans="1:65" s="2" customFormat="1" ht="16.5" customHeight="1">
      <c r="A294" s="40"/>
      <c r="B294" s="41"/>
      <c r="C294" s="206" t="s">
        <v>343</v>
      </c>
      <c r="D294" s="206" t="s">
        <v>135</v>
      </c>
      <c r="E294" s="207" t="s">
        <v>1097</v>
      </c>
      <c r="F294" s="208" t="s">
        <v>1098</v>
      </c>
      <c r="G294" s="209" t="s">
        <v>161</v>
      </c>
      <c r="H294" s="210">
        <v>128</v>
      </c>
      <c r="I294" s="211"/>
      <c r="J294" s="212">
        <f>ROUND(I294*H294,2)</f>
        <v>0</v>
      </c>
      <c r="K294" s="208" t="s">
        <v>139</v>
      </c>
      <c r="L294" s="46"/>
      <c r="M294" s="213" t="s">
        <v>19</v>
      </c>
      <c r="N294" s="214" t="s">
        <v>45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485</v>
      </c>
      <c r="AT294" s="217" t="s">
        <v>135</v>
      </c>
      <c r="AU294" s="217" t="s">
        <v>84</v>
      </c>
      <c r="AY294" s="19" t="s">
        <v>133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82</v>
      </c>
      <c r="BK294" s="218">
        <f>ROUND(I294*H294,2)</f>
        <v>0</v>
      </c>
      <c r="BL294" s="19" t="s">
        <v>485</v>
      </c>
      <c r="BM294" s="217" t="s">
        <v>1099</v>
      </c>
    </row>
    <row r="295" spans="1:47" s="2" customFormat="1" ht="12">
      <c r="A295" s="40"/>
      <c r="B295" s="41"/>
      <c r="C295" s="42"/>
      <c r="D295" s="219" t="s">
        <v>142</v>
      </c>
      <c r="E295" s="42"/>
      <c r="F295" s="220" t="s">
        <v>1100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142</v>
      </c>
      <c r="AU295" s="19" t="s">
        <v>84</v>
      </c>
    </row>
    <row r="296" spans="1:51" s="15" customFormat="1" ht="12">
      <c r="A296" s="15"/>
      <c r="B296" s="246"/>
      <c r="C296" s="247"/>
      <c r="D296" s="219" t="s">
        <v>154</v>
      </c>
      <c r="E296" s="248" t="s">
        <v>19</v>
      </c>
      <c r="F296" s="249" t="s">
        <v>1055</v>
      </c>
      <c r="G296" s="247"/>
      <c r="H296" s="248" t="s">
        <v>19</v>
      </c>
      <c r="I296" s="250"/>
      <c r="J296" s="247"/>
      <c r="K296" s="247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154</v>
      </c>
      <c r="AU296" s="255" t="s">
        <v>84</v>
      </c>
      <c r="AV296" s="15" t="s">
        <v>82</v>
      </c>
      <c r="AW296" s="15" t="s">
        <v>35</v>
      </c>
      <c r="AX296" s="15" t="s">
        <v>74</v>
      </c>
      <c r="AY296" s="255" t="s">
        <v>133</v>
      </c>
    </row>
    <row r="297" spans="1:51" s="13" customFormat="1" ht="12">
      <c r="A297" s="13"/>
      <c r="B297" s="224"/>
      <c r="C297" s="225"/>
      <c r="D297" s="219" t="s">
        <v>154</v>
      </c>
      <c r="E297" s="226" t="s">
        <v>19</v>
      </c>
      <c r="F297" s="227" t="s">
        <v>1056</v>
      </c>
      <c r="G297" s="225"/>
      <c r="H297" s="228">
        <v>128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154</v>
      </c>
      <c r="AU297" s="234" t="s">
        <v>84</v>
      </c>
      <c r="AV297" s="13" t="s">
        <v>84</v>
      </c>
      <c r="AW297" s="13" t="s">
        <v>35</v>
      </c>
      <c r="AX297" s="13" t="s">
        <v>74</v>
      </c>
      <c r="AY297" s="234" t="s">
        <v>133</v>
      </c>
    </row>
    <row r="298" spans="1:51" s="14" customFormat="1" ht="12">
      <c r="A298" s="14"/>
      <c r="B298" s="235"/>
      <c r="C298" s="236"/>
      <c r="D298" s="219" t="s">
        <v>154</v>
      </c>
      <c r="E298" s="237" t="s">
        <v>19</v>
      </c>
      <c r="F298" s="238" t="s">
        <v>157</v>
      </c>
      <c r="G298" s="236"/>
      <c r="H298" s="239">
        <v>128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154</v>
      </c>
      <c r="AU298" s="245" t="s">
        <v>84</v>
      </c>
      <c r="AV298" s="14" t="s">
        <v>140</v>
      </c>
      <c r="AW298" s="14" t="s">
        <v>35</v>
      </c>
      <c r="AX298" s="14" t="s">
        <v>82</v>
      </c>
      <c r="AY298" s="245" t="s">
        <v>133</v>
      </c>
    </row>
    <row r="299" spans="1:63" s="12" customFormat="1" ht="25.9" customHeight="1">
      <c r="A299" s="12"/>
      <c r="B299" s="190"/>
      <c r="C299" s="191"/>
      <c r="D299" s="192" t="s">
        <v>73</v>
      </c>
      <c r="E299" s="193" t="s">
        <v>1101</v>
      </c>
      <c r="F299" s="193" t="s">
        <v>101</v>
      </c>
      <c r="G299" s="191"/>
      <c r="H299" s="191"/>
      <c r="I299" s="194"/>
      <c r="J299" s="195">
        <f>BK299</f>
        <v>0</v>
      </c>
      <c r="K299" s="191"/>
      <c r="L299" s="196"/>
      <c r="M299" s="197"/>
      <c r="N299" s="198"/>
      <c r="O299" s="198"/>
      <c r="P299" s="199">
        <f>SUM(P300:P323)</f>
        <v>0</v>
      </c>
      <c r="Q299" s="198"/>
      <c r="R299" s="199">
        <f>SUM(R300:R323)</f>
        <v>0</v>
      </c>
      <c r="S299" s="198"/>
      <c r="T299" s="200">
        <f>SUM(T300:T323)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158</v>
      </c>
      <c r="AT299" s="202" t="s">
        <v>73</v>
      </c>
      <c r="AU299" s="202" t="s">
        <v>74</v>
      </c>
      <c r="AY299" s="201" t="s">
        <v>133</v>
      </c>
      <c r="BK299" s="203">
        <f>SUM(BK300:BK323)</f>
        <v>0</v>
      </c>
    </row>
    <row r="300" spans="1:65" s="2" customFormat="1" ht="16.5" customHeight="1">
      <c r="A300" s="40"/>
      <c r="B300" s="41"/>
      <c r="C300" s="206" t="s">
        <v>379</v>
      </c>
      <c r="D300" s="206" t="s">
        <v>135</v>
      </c>
      <c r="E300" s="207" t="s">
        <v>1102</v>
      </c>
      <c r="F300" s="208" t="s">
        <v>1103</v>
      </c>
      <c r="G300" s="209" t="s">
        <v>478</v>
      </c>
      <c r="H300" s="210">
        <v>1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45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140</v>
      </c>
      <c r="AT300" s="217" t="s">
        <v>135</v>
      </c>
      <c r="AU300" s="217" t="s">
        <v>82</v>
      </c>
      <c r="AY300" s="19" t="s">
        <v>133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82</v>
      </c>
      <c r="BK300" s="218">
        <f>ROUND(I300*H300,2)</f>
        <v>0</v>
      </c>
      <c r="BL300" s="19" t="s">
        <v>140</v>
      </c>
      <c r="BM300" s="217" t="s">
        <v>1104</v>
      </c>
    </row>
    <row r="301" spans="1:47" s="2" customFormat="1" ht="12">
      <c r="A301" s="40"/>
      <c r="B301" s="41"/>
      <c r="C301" s="42"/>
      <c r="D301" s="219" t="s">
        <v>142</v>
      </c>
      <c r="E301" s="42"/>
      <c r="F301" s="220" t="s">
        <v>1103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142</v>
      </c>
      <c r="AU301" s="19" t="s">
        <v>82</v>
      </c>
    </row>
    <row r="302" spans="1:51" s="13" customFormat="1" ht="12">
      <c r="A302" s="13"/>
      <c r="B302" s="224"/>
      <c r="C302" s="225"/>
      <c r="D302" s="219" t="s">
        <v>154</v>
      </c>
      <c r="E302" s="226" t="s">
        <v>19</v>
      </c>
      <c r="F302" s="227" t="s">
        <v>82</v>
      </c>
      <c r="G302" s="225"/>
      <c r="H302" s="228">
        <v>1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154</v>
      </c>
      <c r="AU302" s="234" t="s">
        <v>82</v>
      </c>
      <c r="AV302" s="13" t="s">
        <v>84</v>
      </c>
      <c r="AW302" s="13" t="s">
        <v>35</v>
      </c>
      <c r="AX302" s="13" t="s">
        <v>74</v>
      </c>
      <c r="AY302" s="234" t="s">
        <v>133</v>
      </c>
    </row>
    <row r="303" spans="1:51" s="14" customFormat="1" ht="12">
      <c r="A303" s="14"/>
      <c r="B303" s="235"/>
      <c r="C303" s="236"/>
      <c r="D303" s="219" t="s">
        <v>154</v>
      </c>
      <c r="E303" s="237" t="s">
        <v>19</v>
      </c>
      <c r="F303" s="238" t="s">
        <v>157</v>
      </c>
      <c r="G303" s="236"/>
      <c r="H303" s="239">
        <v>1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154</v>
      </c>
      <c r="AU303" s="245" t="s">
        <v>82</v>
      </c>
      <c r="AV303" s="14" t="s">
        <v>140</v>
      </c>
      <c r="AW303" s="14" t="s">
        <v>35</v>
      </c>
      <c r="AX303" s="14" t="s">
        <v>82</v>
      </c>
      <c r="AY303" s="245" t="s">
        <v>133</v>
      </c>
    </row>
    <row r="304" spans="1:65" s="2" customFormat="1" ht="16.5" customHeight="1">
      <c r="A304" s="40"/>
      <c r="B304" s="41"/>
      <c r="C304" s="206" t="s">
        <v>385</v>
      </c>
      <c r="D304" s="206" t="s">
        <v>135</v>
      </c>
      <c r="E304" s="207" t="s">
        <v>1105</v>
      </c>
      <c r="F304" s="208" t="s">
        <v>1106</v>
      </c>
      <c r="G304" s="209" t="s">
        <v>478</v>
      </c>
      <c r="H304" s="210">
        <v>1</v>
      </c>
      <c r="I304" s="211"/>
      <c r="J304" s="212">
        <f>ROUND(I304*H304,2)</f>
        <v>0</v>
      </c>
      <c r="K304" s="208" t="s">
        <v>139</v>
      </c>
      <c r="L304" s="46"/>
      <c r="M304" s="213" t="s">
        <v>19</v>
      </c>
      <c r="N304" s="214" t="s">
        <v>45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140</v>
      </c>
      <c r="AT304" s="217" t="s">
        <v>135</v>
      </c>
      <c r="AU304" s="217" t="s">
        <v>82</v>
      </c>
      <c r="AY304" s="19" t="s">
        <v>133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82</v>
      </c>
      <c r="BK304" s="218">
        <f>ROUND(I304*H304,2)</f>
        <v>0</v>
      </c>
      <c r="BL304" s="19" t="s">
        <v>140</v>
      </c>
      <c r="BM304" s="217" t="s">
        <v>1107</v>
      </c>
    </row>
    <row r="305" spans="1:47" s="2" customFormat="1" ht="12">
      <c r="A305" s="40"/>
      <c r="B305" s="41"/>
      <c r="C305" s="42"/>
      <c r="D305" s="219" t="s">
        <v>142</v>
      </c>
      <c r="E305" s="42"/>
      <c r="F305" s="220" t="s">
        <v>1106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142</v>
      </c>
      <c r="AU305" s="19" t="s">
        <v>82</v>
      </c>
    </row>
    <row r="306" spans="1:51" s="15" customFormat="1" ht="12">
      <c r="A306" s="15"/>
      <c r="B306" s="246"/>
      <c r="C306" s="247"/>
      <c r="D306" s="219" t="s">
        <v>154</v>
      </c>
      <c r="E306" s="248" t="s">
        <v>19</v>
      </c>
      <c r="F306" s="249" t="s">
        <v>1108</v>
      </c>
      <c r="G306" s="247"/>
      <c r="H306" s="248" t="s">
        <v>19</v>
      </c>
      <c r="I306" s="250"/>
      <c r="J306" s="247"/>
      <c r="K306" s="247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154</v>
      </c>
      <c r="AU306" s="255" t="s">
        <v>82</v>
      </c>
      <c r="AV306" s="15" t="s">
        <v>82</v>
      </c>
      <c r="AW306" s="15" t="s">
        <v>35</v>
      </c>
      <c r="AX306" s="15" t="s">
        <v>74</v>
      </c>
      <c r="AY306" s="255" t="s">
        <v>133</v>
      </c>
    </row>
    <row r="307" spans="1:51" s="13" customFormat="1" ht="12">
      <c r="A307" s="13"/>
      <c r="B307" s="224"/>
      <c r="C307" s="225"/>
      <c r="D307" s="219" t="s">
        <v>154</v>
      </c>
      <c r="E307" s="226" t="s">
        <v>19</v>
      </c>
      <c r="F307" s="227" t="s">
        <v>82</v>
      </c>
      <c r="G307" s="225"/>
      <c r="H307" s="228">
        <v>1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154</v>
      </c>
      <c r="AU307" s="234" t="s">
        <v>82</v>
      </c>
      <c r="AV307" s="13" t="s">
        <v>84</v>
      </c>
      <c r="AW307" s="13" t="s">
        <v>35</v>
      </c>
      <c r="AX307" s="13" t="s">
        <v>74</v>
      </c>
      <c r="AY307" s="234" t="s">
        <v>133</v>
      </c>
    </row>
    <row r="308" spans="1:51" s="14" customFormat="1" ht="12">
      <c r="A308" s="14"/>
      <c r="B308" s="235"/>
      <c r="C308" s="236"/>
      <c r="D308" s="219" t="s">
        <v>154</v>
      </c>
      <c r="E308" s="237" t="s">
        <v>19</v>
      </c>
      <c r="F308" s="238" t="s">
        <v>157</v>
      </c>
      <c r="G308" s="236"/>
      <c r="H308" s="239">
        <v>1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154</v>
      </c>
      <c r="AU308" s="245" t="s">
        <v>82</v>
      </c>
      <c r="AV308" s="14" t="s">
        <v>140</v>
      </c>
      <c r="AW308" s="14" t="s">
        <v>35</v>
      </c>
      <c r="AX308" s="14" t="s">
        <v>82</v>
      </c>
      <c r="AY308" s="245" t="s">
        <v>133</v>
      </c>
    </row>
    <row r="309" spans="1:65" s="2" customFormat="1" ht="16.5" customHeight="1">
      <c r="A309" s="40"/>
      <c r="B309" s="41"/>
      <c r="C309" s="206" t="s">
        <v>391</v>
      </c>
      <c r="D309" s="206" t="s">
        <v>135</v>
      </c>
      <c r="E309" s="207" t="s">
        <v>1109</v>
      </c>
      <c r="F309" s="208" t="s">
        <v>1110</v>
      </c>
      <c r="G309" s="209" t="s">
        <v>478</v>
      </c>
      <c r="H309" s="210">
        <v>1</v>
      </c>
      <c r="I309" s="211"/>
      <c r="J309" s="212">
        <f>ROUND(I309*H309,2)</f>
        <v>0</v>
      </c>
      <c r="K309" s="208" t="s">
        <v>139</v>
      </c>
      <c r="L309" s="46"/>
      <c r="M309" s="213" t="s">
        <v>19</v>
      </c>
      <c r="N309" s="214" t="s">
        <v>45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140</v>
      </c>
      <c r="AT309" s="217" t="s">
        <v>135</v>
      </c>
      <c r="AU309" s="217" t="s">
        <v>82</v>
      </c>
      <c r="AY309" s="19" t="s">
        <v>133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82</v>
      </c>
      <c r="BK309" s="218">
        <f>ROUND(I309*H309,2)</f>
        <v>0</v>
      </c>
      <c r="BL309" s="19" t="s">
        <v>140</v>
      </c>
      <c r="BM309" s="217" t="s">
        <v>1111</v>
      </c>
    </row>
    <row r="310" spans="1:47" s="2" customFormat="1" ht="12">
      <c r="A310" s="40"/>
      <c r="B310" s="41"/>
      <c r="C310" s="42"/>
      <c r="D310" s="219" t="s">
        <v>142</v>
      </c>
      <c r="E310" s="42"/>
      <c r="F310" s="220" t="s">
        <v>1110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142</v>
      </c>
      <c r="AU310" s="19" t="s">
        <v>82</v>
      </c>
    </row>
    <row r="311" spans="1:51" s="15" customFormat="1" ht="12">
      <c r="A311" s="15"/>
      <c r="B311" s="246"/>
      <c r="C311" s="247"/>
      <c r="D311" s="219" t="s">
        <v>154</v>
      </c>
      <c r="E311" s="248" t="s">
        <v>19</v>
      </c>
      <c r="F311" s="249" t="s">
        <v>1112</v>
      </c>
      <c r="G311" s="247"/>
      <c r="H311" s="248" t="s">
        <v>19</v>
      </c>
      <c r="I311" s="250"/>
      <c r="J311" s="247"/>
      <c r="K311" s="247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154</v>
      </c>
      <c r="AU311" s="255" t="s">
        <v>82</v>
      </c>
      <c r="AV311" s="15" t="s">
        <v>82</v>
      </c>
      <c r="AW311" s="15" t="s">
        <v>35</v>
      </c>
      <c r="AX311" s="15" t="s">
        <v>74</v>
      </c>
      <c r="AY311" s="255" t="s">
        <v>133</v>
      </c>
    </row>
    <row r="312" spans="1:51" s="13" customFormat="1" ht="12">
      <c r="A312" s="13"/>
      <c r="B312" s="224"/>
      <c r="C312" s="225"/>
      <c r="D312" s="219" t="s">
        <v>154</v>
      </c>
      <c r="E312" s="226" t="s">
        <v>19</v>
      </c>
      <c r="F312" s="227" t="s">
        <v>82</v>
      </c>
      <c r="G312" s="225"/>
      <c r="H312" s="228">
        <v>1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154</v>
      </c>
      <c r="AU312" s="234" t="s">
        <v>82</v>
      </c>
      <c r="AV312" s="13" t="s">
        <v>84</v>
      </c>
      <c r="AW312" s="13" t="s">
        <v>35</v>
      </c>
      <c r="AX312" s="13" t="s">
        <v>74</v>
      </c>
      <c r="AY312" s="234" t="s">
        <v>133</v>
      </c>
    </row>
    <row r="313" spans="1:51" s="14" customFormat="1" ht="12">
      <c r="A313" s="14"/>
      <c r="B313" s="235"/>
      <c r="C313" s="236"/>
      <c r="D313" s="219" t="s">
        <v>154</v>
      </c>
      <c r="E313" s="237" t="s">
        <v>19</v>
      </c>
      <c r="F313" s="238" t="s">
        <v>157</v>
      </c>
      <c r="G313" s="236"/>
      <c r="H313" s="239">
        <v>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154</v>
      </c>
      <c r="AU313" s="245" t="s">
        <v>82</v>
      </c>
      <c r="AV313" s="14" t="s">
        <v>140</v>
      </c>
      <c r="AW313" s="14" t="s">
        <v>35</v>
      </c>
      <c r="AX313" s="14" t="s">
        <v>82</v>
      </c>
      <c r="AY313" s="245" t="s">
        <v>133</v>
      </c>
    </row>
    <row r="314" spans="1:65" s="2" customFormat="1" ht="16.5" customHeight="1">
      <c r="A314" s="40"/>
      <c r="B314" s="41"/>
      <c r="C314" s="206" t="s">
        <v>397</v>
      </c>
      <c r="D314" s="206" t="s">
        <v>135</v>
      </c>
      <c r="E314" s="207" t="s">
        <v>1113</v>
      </c>
      <c r="F314" s="208" t="s">
        <v>1114</v>
      </c>
      <c r="G314" s="209" t="s">
        <v>478</v>
      </c>
      <c r="H314" s="210">
        <v>1</v>
      </c>
      <c r="I314" s="211"/>
      <c r="J314" s="212">
        <f>ROUND(I314*H314,2)</f>
        <v>0</v>
      </c>
      <c r="K314" s="208" t="s">
        <v>462</v>
      </c>
      <c r="L314" s="46"/>
      <c r="M314" s="213" t="s">
        <v>19</v>
      </c>
      <c r="N314" s="214" t="s">
        <v>45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140</v>
      </c>
      <c r="AT314" s="217" t="s">
        <v>135</v>
      </c>
      <c r="AU314" s="217" t="s">
        <v>82</v>
      </c>
      <c r="AY314" s="19" t="s">
        <v>133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82</v>
      </c>
      <c r="BK314" s="218">
        <f>ROUND(I314*H314,2)</f>
        <v>0</v>
      </c>
      <c r="BL314" s="19" t="s">
        <v>140</v>
      </c>
      <c r="BM314" s="217" t="s">
        <v>1115</v>
      </c>
    </row>
    <row r="315" spans="1:47" s="2" customFormat="1" ht="12">
      <c r="A315" s="40"/>
      <c r="B315" s="41"/>
      <c r="C315" s="42"/>
      <c r="D315" s="219" t="s">
        <v>142</v>
      </c>
      <c r="E315" s="42"/>
      <c r="F315" s="220" t="s">
        <v>1114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142</v>
      </c>
      <c r="AU315" s="19" t="s">
        <v>82</v>
      </c>
    </row>
    <row r="316" spans="1:51" s="15" customFormat="1" ht="12">
      <c r="A316" s="15"/>
      <c r="B316" s="246"/>
      <c r="C316" s="247"/>
      <c r="D316" s="219" t="s">
        <v>154</v>
      </c>
      <c r="E316" s="248" t="s">
        <v>19</v>
      </c>
      <c r="F316" s="249" t="s">
        <v>1116</v>
      </c>
      <c r="G316" s="247"/>
      <c r="H316" s="248" t="s">
        <v>19</v>
      </c>
      <c r="I316" s="250"/>
      <c r="J316" s="247"/>
      <c r="K316" s="247"/>
      <c r="L316" s="251"/>
      <c r="M316" s="252"/>
      <c r="N316" s="253"/>
      <c r="O316" s="253"/>
      <c r="P316" s="253"/>
      <c r="Q316" s="253"/>
      <c r="R316" s="253"/>
      <c r="S316" s="253"/>
      <c r="T316" s="25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5" t="s">
        <v>154</v>
      </c>
      <c r="AU316" s="255" t="s">
        <v>82</v>
      </c>
      <c r="AV316" s="15" t="s">
        <v>82</v>
      </c>
      <c r="AW316" s="15" t="s">
        <v>35</v>
      </c>
      <c r="AX316" s="15" t="s">
        <v>74</v>
      </c>
      <c r="AY316" s="255" t="s">
        <v>133</v>
      </c>
    </row>
    <row r="317" spans="1:51" s="13" customFormat="1" ht="12">
      <c r="A317" s="13"/>
      <c r="B317" s="224"/>
      <c r="C317" s="225"/>
      <c r="D317" s="219" t="s">
        <v>154</v>
      </c>
      <c r="E317" s="226" t="s">
        <v>19</v>
      </c>
      <c r="F317" s="227" t="s">
        <v>82</v>
      </c>
      <c r="G317" s="225"/>
      <c r="H317" s="228">
        <v>1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154</v>
      </c>
      <c r="AU317" s="234" t="s">
        <v>82</v>
      </c>
      <c r="AV317" s="13" t="s">
        <v>84</v>
      </c>
      <c r="AW317" s="13" t="s">
        <v>35</v>
      </c>
      <c r="AX317" s="13" t="s">
        <v>74</v>
      </c>
      <c r="AY317" s="234" t="s">
        <v>133</v>
      </c>
    </row>
    <row r="318" spans="1:51" s="14" customFormat="1" ht="12">
      <c r="A318" s="14"/>
      <c r="B318" s="235"/>
      <c r="C318" s="236"/>
      <c r="D318" s="219" t="s">
        <v>154</v>
      </c>
      <c r="E318" s="237" t="s">
        <v>19</v>
      </c>
      <c r="F318" s="238" t="s">
        <v>157</v>
      </c>
      <c r="G318" s="236"/>
      <c r="H318" s="239">
        <v>1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154</v>
      </c>
      <c r="AU318" s="245" t="s">
        <v>82</v>
      </c>
      <c r="AV318" s="14" t="s">
        <v>140</v>
      </c>
      <c r="AW318" s="14" t="s">
        <v>35</v>
      </c>
      <c r="AX318" s="14" t="s">
        <v>82</v>
      </c>
      <c r="AY318" s="245" t="s">
        <v>133</v>
      </c>
    </row>
    <row r="319" spans="1:65" s="2" customFormat="1" ht="16.5" customHeight="1">
      <c r="A319" s="40"/>
      <c r="B319" s="41"/>
      <c r="C319" s="206" t="s">
        <v>401</v>
      </c>
      <c r="D319" s="206" t="s">
        <v>135</v>
      </c>
      <c r="E319" s="207" t="s">
        <v>1117</v>
      </c>
      <c r="F319" s="208" t="s">
        <v>1118</v>
      </c>
      <c r="G319" s="209" t="s">
        <v>1119</v>
      </c>
      <c r="H319" s="210">
        <v>30</v>
      </c>
      <c r="I319" s="211"/>
      <c r="J319" s="212">
        <f>ROUND(I319*H319,2)</f>
        <v>0</v>
      </c>
      <c r="K319" s="208" t="s">
        <v>139</v>
      </c>
      <c r="L319" s="46"/>
      <c r="M319" s="213" t="s">
        <v>19</v>
      </c>
      <c r="N319" s="214" t="s">
        <v>45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140</v>
      </c>
      <c r="AT319" s="217" t="s">
        <v>135</v>
      </c>
      <c r="AU319" s="217" t="s">
        <v>82</v>
      </c>
      <c r="AY319" s="19" t="s">
        <v>133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82</v>
      </c>
      <c r="BK319" s="218">
        <f>ROUND(I319*H319,2)</f>
        <v>0</v>
      </c>
      <c r="BL319" s="19" t="s">
        <v>140</v>
      </c>
      <c r="BM319" s="217" t="s">
        <v>1120</v>
      </c>
    </row>
    <row r="320" spans="1:47" s="2" customFormat="1" ht="12">
      <c r="A320" s="40"/>
      <c r="B320" s="41"/>
      <c r="C320" s="42"/>
      <c r="D320" s="219" t="s">
        <v>142</v>
      </c>
      <c r="E320" s="42"/>
      <c r="F320" s="220" t="s">
        <v>1121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142</v>
      </c>
      <c r="AU320" s="19" t="s">
        <v>82</v>
      </c>
    </row>
    <row r="321" spans="1:51" s="15" customFormat="1" ht="12">
      <c r="A321" s="15"/>
      <c r="B321" s="246"/>
      <c r="C321" s="247"/>
      <c r="D321" s="219" t="s">
        <v>154</v>
      </c>
      <c r="E321" s="248" t="s">
        <v>19</v>
      </c>
      <c r="F321" s="249" t="s">
        <v>1118</v>
      </c>
      <c r="G321" s="247"/>
      <c r="H321" s="248" t="s">
        <v>19</v>
      </c>
      <c r="I321" s="250"/>
      <c r="J321" s="247"/>
      <c r="K321" s="247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154</v>
      </c>
      <c r="AU321" s="255" t="s">
        <v>82</v>
      </c>
      <c r="AV321" s="15" t="s">
        <v>82</v>
      </c>
      <c r="AW321" s="15" t="s">
        <v>35</v>
      </c>
      <c r="AX321" s="15" t="s">
        <v>74</v>
      </c>
      <c r="AY321" s="255" t="s">
        <v>133</v>
      </c>
    </row>
    <row r="322" spans="1:51" s="13" customFormat="1" ht="12">
      <c r="A322" s="13"/>
      <c r="B322" s="224"/>
      <c r="C322" s="225"/>
      <c r="D322" s="219" t="s">
        <v>154</v>
      </c>
      <c r="E322" s="226" t="s">
        <v>19</v>
      </c>
      <c r="F322" s="227" t="s">
        <v>319</v>
      </c>
      <c r="G322" s="225"/>
      <c r="H322" s="228">
        <v>30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154</v>
      </c>
      <c r="AU322" s="234" t="s">
        <v>82</v>
      </c>
      <c r="AV322" s="13" t="s">
        <v>84</v>
      </c>
      <c r="AW322" s="13" t="s">
        <v>35</v>
      </c>
      <c r="AX322" s="13" t="s">
        <v>74</v>
      </c>
      <c r="AY322" s="234" t="s">
        <v>133</v>
      </c>
    </row>
    <row r="323" spans="1:51" s="14" customFormat="1" ht="12">
      <c r="A323" s="14"/>
      <c r="B323" s="235"/>
      <c r="C323" s="236"/>
      <c r="D323" s="219" t="s">
        <v>154</v>
      </c>
      <c r="E323" s="237" t="s">
        <v>19</v>
      </c>
      <c r="F323" s="238" t="s">
        <v>157</v>
      </c>
      <c r="G323" s="236"/>
      <c r="H323" s="239">
        <v>30</v>
      </c>
      <c r="I323" s="240"/>
      <c r="J323" s="236"/>
      <c r="K323" s="236"/>
      <c r="L323" s="241"/>
      <c r="M323" s="282"/>
      <c r="N323" s="283"/>
      <c r="O323" s="283"/>
      <c r="P323" s="283"/>
      <c r="Q323" s="283"/>
      <c r="R323" s="283"/>
      <c r="S323" s="283"/>
      <c r="T323" s="28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154</v>
      </c>
      <c r="AU323" s="245" t="s">
        <v>82</v>
      </c>
      <c r="AV323" s="14" t="s">
        <v>140</v>
      </c>
      <c r="AW323" s="14" t="s">
        <v>35</v>
      </c>
      <c r="AX323" s="14" t="s">
        <v>82</v>
      </c>
      <c r="AY323" s="245" t="s">
        <v>133</v>
      </c>
    </row>
    <row r="324" spans="1:31" s="2" customFormat="1" ht="6.95" customHeight="1">
      <c r="A324" s="40"/>
      <c r="B324" s="61"/>
      <c r="C324" s="62"/>
      <c r="D324" s="62"/>
      <c r="E324" s="62"/>
      <c r="F324" s="62"/>
      <c r="G324" s="62"/>
      <c r="H324" s="62"/>
      <c r="I324" s="62"/>
      <c r="J324" s="62"/>
      <c r="K324" s="62"/>
      <c r="L324" s="46"/>
      <c r="M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</row>
  </sheetData>
  <sheetProtection password="CC35" sheet="1" objects="1" scenarios="1" formatColumns="0" formatRows="0" autoFilter="0"/>
  <autoFilter ref="C86:K32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ROUND((SUM(BE86:BE230)),2)</f>
        <v>0</v>
      </c>
      <c r="G33" s="40"/>
      <c r="H33" s="40"/>
      <c r="I33" s="150">
        <v>0.21</v>
      </c>
      <c r="J33" s="149">
        <f>ROUND(((SUM(BE86:BE230))*I33),2)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ROUND((SUM(BF86:BF230)),2)</f>
        <v>0</v>
      </c>
      <c r="G34" s="40"/>
      <c r="H34" s="40"/>
      <c r="I34" s="150">
        <v>0.15</v>
      </c>
      <c r="J34" s="149">
        <f>ROUND(((SUM(BF86:BF230))*I34),2)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ROUND((SUM(BG86:BG230)),2)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ROUND((SUM(BH86:BH230)),2)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ROUND((SUM(BI86:BI230)),2)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501 - Výsadba a povýsadbová péče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1123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1124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1125</v>
      </c>
      <c r="E62" s="176"/>
      <c r="F62" s="176"/>
      <c r="G62" s="176"/>
      <c r="H62" s="176"/>
      <c r="I62" s="176"/>
      <c r="J62" s="177">
        <f>J111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1126</v>
      </c>
      <c r="E63" s="176"/>
      <c r="F63" s="176"/>
      <c r="G63" s="176"/>
      <c r="H63" s="176"/>
      <c r="I63" s="176"/>
      <c r="J63" s="177">
        <f>J138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1127</v>
      </c>
      <c r="E64" s="176"/>
      <c r="F64" s="176"/>
      <c r="G64" s="176"/>
      <c r="H64" s="176"/>
      <c r="I64" s="176"/>
      <c r="J64" s="177">
        <f>J165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1128</v>
      </c>
      <c r="E65" s="176"/>
      <c r="F65" s="176"/>
      <c r="G65" s="176"/>
      <c r="H65" s="176"/>
      <c r="I65" s="176"/>
      <c r="J65" s="177">
        <f>J192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1129</v>
      </c>
      <c r="E66" s="176"/>
      <c r="F66" s="176"/>
      <c r="G66" s="176"/>
      <c r="H66" s="176"/>
      <c r="I66" s="176"/>
      <c r="J66" s="177">
        <f>J219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MK Libušina a Tyršova v Třeboni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501 - Výsadba a povýsadbová péče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Třeboň</v>
      </c>
      <c r="G80" s="42"/>
      <c r="H80" s="42"/>
      <c r="I80" s="34" t="s">
        <v>23</v>
      </c>
      <c r="J80" s="74" t="str">
        <f>IF(J12="","",J12)</f>
        <v>7. 12. 2020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Město Třeboň, Palackého nám. 46/II, 379 01 Třeboň</v>
      </c>
      <c r="G82" s="42"/>
      <c r="H82" s="42"/>
      <c r="I82" s="34" t="s">
        <v>31</v>
      </c>
      <c r="J82" s="38" t="str">
        <f>E21</f>
        <v>INVENTE,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59</v>
      </c>
      <c r="E85" s="182" t="s">
        <v>55</v>
      </c>
      <c r="F85" s="182" t="s">
        <v>56</v>
      </c>
      <c r="G85" s="182" t="s">
        <v>120</v>
      </c>
      <c r="H85" s="182" t="s">
        <v>121</v>
      </c>
      <c r="I85" s="182" t="s">
        <v>122</v>
      </c>
      <c r="J85" s="182" t="s">
        <v>109</v>
      </c>
      <c r="K85" s="183" t="s">
        <v>123</v>
      </c>
      <c r="L85" s="184"/>
      <c r="M85" s="94" t="s">
        <v>19</v>
      </c>
      <c r="N85" s="95" t="s">
        <v>44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0.7991700000000002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110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131</v>
      </c>
      <c r="F87" s="193" t="s">
        <v>131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P88+P111+P138+P165+P192+P219</f>
        <v>0</v>
      </c>
      <c r="Q87" s="198"/>
      <c r="R87" s="199">
        <f>R88+R111+R138+R165+R192+R219</f>
        <v>0.7991700000000002</v>
      </c>
      <c r="S87" s="198"/>
      <c r="T87" s="200">
        <f>T88+T111+T138+T165+T192+T219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133</v>
      </c>
      <c r="BK87" s="203">
        <f>BK88+BK111+BK138+BK165+BK192+BK219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1130</v>
      </c>
      <c r="F88" s="204" t="s">
        <v>1131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SUM(P89:P110)</f>
        <v>0</v>
      </c>
      <c r="Q88" s="198"/>
      <c r="R88" s="199">
        <f>SUM(R89:R110)</f>
        <v>0.5438500000000001</v>
      </c>
      <c r="S88" s="198"/>
      <c r="T88" s="200">
        <f>SUM(T89:T110)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133</v>
      </c>
      <c r="BK88" s="203">
        <f>SUM(BK89:BK110)</f>
        <v>0</v>
      </c>
    </row>
    <row r="89" spans="1:65" s="2" customFormat="1" ht="12">
      <c r="A89" s="40"/>
      <c r="B89" s="41"/>
      <c r="C89" s="206" t="s">
        <v>82</v>
      </c>
      <c r="D89" s="206" t="s">
        <v>135</v>
      </c>
      <c r="E89" s="207" t="s">
        <v>1132</v>
      </c>
      <c r="F89" s="208" t="s">
        <v>1133</v>
      </c>
      <c r="G89" s="209" t="s">
        <v>138</v>
      </c>
      <c r="H89" s="210">
        <v>25</v>
      </c>
      <c r="I89" s="211"/>
      <c r="J89" s="212">
        <f>ROUND(I89*H89,2)</f>
        <v>0</v>
      </c>
      <c r="K89" s="208" t="s">
        <v>139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84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1134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1133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84</v>
      </c>
    </row>
    <row r="91" spans="1:65" s="2" customFormat="1" ht="12">
      <c r="A91" s="40"/>
      <c r="B91" s="41"/>
      <c r="C91" s="206" t="s">
        <v>84</v>
      </c>
      <c r="D91" s="206" t="s">
        <v>135</v>
      </c>
      <c r="E91" s="207" t="s">
        <v>1135</v>
      </c>
      <c r="F91" s="208" t="s">
        <v>1136</v>
      </c>
      <c r="G91" s="209" t="s">
        <v>138</v>
      </c>
      <c r="H91" s="210">
        <v>25</v>
      </c>
      <c r="I91" s="211"/>
      <c r="J91" s="212">
        <f>ROUND(I91*H91,2)</f>
        <v>0</v>
      </c>
      <c r="K91" s="208" t="s">
        <v>139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84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140</v>
      </c>
      <c r="BM91" s="217" t="s">
        <v>1137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1136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84</v>
      </c>
    </row>
    <row r="93" spans="1:65" s="2" customFormat="1" ht="16.5" customHeight="1">
      <c r="A93" s="40"/>
      <c r="B93" s="41"/>
      <c r="C93" s="256" t="s">
        <v>146</v>
      </c>
      <c r="D93" s="256" t="s">
        <v>193</v>
      </c>
      <c r="E93" s="257" t="s">
        <v>1138</v>
      </c>
      <c r="F93" s="258" t="s">
        <v>1139</v>
      </c>
      <c r="G93" s="259" t="s">
        <v>138</v>
      </c>
      <c r="H93" s="260">
        <v>20</v>
      </c>
      <c r="I93" s="261"/>
      <c r="J93" s="262">
        <f>ROUND(I93*H93,2)</f>
        <v>0</v>
      </c>
      <c r="K93" s="258" t="s">
        <v>462</v>
      </c>
      <c r="L93" s="263"/>
      <c r="M93" s="264" t="s">
        <v>19</v>
      </c>
      <c r="N93" s="265" t="s">
        <v>45</v>
      </c>
      <c r="O93" s="86"/>
      <c r="P93" s="215">
        <f>O93*H93</f>
        <v>0</v>
      </c>
      <c r="Q93" s="215">
        <v>0.005</v>
      </c>
      <c r="R93" s="215">
        <f>Q93*H93</f>
        <v>0.1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174</v>
      </c>
      <c r="AT93" s="217" t="s">
        <v>193</v>
      </c>
      <c r="AU93" s="217" t="s">
        <v>84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140</v>
      </c>
      <c r="BM93" s="217" t="s">
        <v>1140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1139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84</v>
      </c>
    </row>
    <row r="95" spans="1:65" s="2" customFormat="1" ht="16.5" customHeight="1">
      <c r="A95" s="40"/>
      <c r="B95" s="41"/>
      <c r="C95" s="256" t="s">
        <v>140</v>
      </c>
      <c r="D95" s="256" t="s">
        <v>193</v>
      </c>
      <c r="E95" s="257" t="s">
        <v>1141</v>
      </c>
      <c r="F95" s="258" t="s">
        <v>1142</v>
      </c>
      <c r="G95" s="259" t="s">
        <v>138</v>
      </c>
      <c r="H95" s="260">
        <v>2</v>
      </c>
      <c r="I95" s="261"/>
      <c r="J95" s="262">
        <f>ROUND(I95*H95,2)</f>
        <v>0</v>
      </c>
      <c r="K95" s="258" t="s">
        <v>462</v>
      </c>
      <c r="L95" s="263"/>
      <c r="M95" s="264" t="s">
        <v>19</v>
      </c>
      <c r="N95" s="265" t="s">
        <v>45</v>
      </c>
      <c r="O95" s="86"/>
      <c r="P95" s="215">
        <f>O95*H95</f>
        <v>0</v>
      </c>
      <c r="Q95" s="215">
        <v>0.005</v>
      </c>
      <c r="R95" s="215">
        <f>Q95*H95</f>
        <v>0.01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174</v>
      </c>
      <c r="AT95" s="217" t="s">
        <v>193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1143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1142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65" s="2" customFormat="1" ht="16.5" customHeight="1">
      <c r="A97" s="40"/>
      <c r="B97" s="41"/>
      <c r="C97" s="256" t="s">
        <v>158</v>
      </c>
      <c r="D97" s="256" t="s">
        <v>193</v>
      </c>
      <c r="E97" s="257" t="s">
        <v>1144</v>
      </c>
      <c r="F97" s="258" t="s">
        <v>1145</v>
      </c>
      <c r="G97" s="259" t="s">
        <v>138</v>
      </c>
      <c r="H97" s="260">
        <v>3</v>
      </c>
      <c r="I97" s="261"/>
      <c r="J97" s="262">
        <f>ROUND(I97*H97,2)</f>
        <v>0</v>
      </c>
      <c r="K97" s="258" t="s">
        <v>462</v>
      </c>
      <c r="L97" s="263"/>
      <c r="M97" s="264" t="s">
        <v>19</v>
      </c>
      <c r="N97" s="265" t="s">
        <v>45</v>
      </c>
      <c r="O97" s="86"/>
      <c r="P97" s="215">
        <f>O97*H97</f>
        <v>0</v>
      </c>
      <c r="Q97" s="215">
        <v>0.009</v>
      </c>
      <c r="R97" s="215">
        <f>Q97*H97</f>
        <v>0.026999999999999996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174</v>
      </c>
      <c r="AT97" s="217" t="s">
        <v>193</v>
      </c>
      <c r="AU97" s="217" t="s">
        <v>84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140</v>
      </c>
      <c r="BM97" s="217" t="s">
        <v>1146</v>
      </c>
    </row>
    <row r="98" spans="1:47" s="2" customFormat="1" ht="12">
      <c r="A98" s="40"/>
      <c r="B98" s="41"/>
      <c r="C98" s="42"/>
      <c r="D98" s="219" t="s">
        <v>142</v>
      </c>
      <c r="E98" s="42"/>
      <c r="F98" s="220" t="s">
        <v>1145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84</v>
      </c>
    </row>
    <row r="99" spans="1:65" s="2" customFormat="1" ht="16.5" customHeight="1">
      <c r="A99" s="40"/>
      <c r="B99" s="41"/>
      <c r="C99" s="206" t="s">
        <v>163</v>
      </c>
      <c r="D99" s="206" t="s">
        <v>135</v>
      </c>
      <c r="E99" s="207" t="s">
        <v>1147</v>
      </c>
      <c r="F99" s="208" t="s">
        <v>1148</v>
      </c>
      <c r="G99" s="209" t="s">
        <v>138</v>
      </c>
      <c r="H99" s="210">
        <v>25</v>
      </c>
      <c r="I99" s="211"/>
      <c r="J99" s="212">
        <f>ROUND(I99*H99,2)</f>
        <v>0</v>
      </c>
      <c r="K99" s="208" t="s">
        <v>139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5E-05</v>
      </c>
      <c r="R99" s="215">
        <f>Q99*H99</f>
        <v>0.00125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140</v>
      </c>
      <c r="AT99" s="217" t="s">
        <v>135</v>
      </c>
      <c r="AU99" s="217" t="s">
        <v>84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140</v>
      </c>
      <c r="BM99" s="217" t="s">
        <v>1149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1148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84</v>
      </c>
    </row>
    <row r="101" spans="1:65" s="2" customFormat="1" ht="16.5" customHeight="1">
      <c r="A101" s="40"/>
      <c r="B101" s="41"/>
      <c r="C101" s="256" t="s">
        <v>169</v>
      </c>
      <c r="D101" s="256" t="s">
        <v>193</v>
      </c>
      <c r="E101" s="257" t="s">
        <v>1150</v>
      </c>
      <c r="F101" s="258" t="s">
        <v>1151</v>
      </c>
      <c r="G101" s="259" t="s">
        <v>138</v>
      </c>
      <c r="H101" s="260">
        <v>75</v>
      </c>
      <c r="I101" s="261"/>
      <c r="J101" s="262">
        <f>ROUND(I101*H101,2)</f>
        <v>0</v>
      </c>
      <c r="K101" s="258" t="s">
        <v>139</v>
      </c>
      <c r="L101" s="263"/>
      <c r="M101" s="264" t="s">
        <v>19</v>
      </c>
      <c r="N101" s="265" t="s">
        <v>45</v>
      </c>
      <c r="O101" s="86"/>
      <c r="P101" s="215">
        <f>O101*H101</f>
        <v>0</v>
      </c>
      <c r="Q101" s="215">
        <v>0.00472</v>
      </c>
      <c r="R101" s="215">
        <f>Q101*H101</f>
        <v>0.35400000000000004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174</v>
      </c>
      <c r="AT101" s="217" t="s">
        <v>193</v>
      </c>
      <c r="AU101" s="217" t="s">
        <v>84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140</v>
      </c>
      <c r="BM101" s="217" t="s">
        <v>1152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1151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84</v>
      </c>
    </row>
    <row r="103" spans="1:65" s="2" customFormat="1" ht="16.5" customHeight="1">
      <c r="A103" s="40"/>
      <c r="B103" s="41"/>
      <c r="C103" s="206" t="s">
        <v>174</v>
      </c>
      <c r="D103" s="206" t="s">
        <v>135</v>
      </c>
      <c r="E103" s="207" t="s">
        <v>1153</v>
      </c>
      <c r="F103" s="208" t="s">
        <v>1154</v>
      </c>
      <c r="G103" s="209" t="s">
        <v>149</v>
      </c>
      <c r="H103" s="210">
        <v>25</v>
      </c>
      <c r="I103" s="211"/>
      <c r="J103" s="212">
        <f>ROUND(I103*H103,2)</f>
        <v>0</v>
      </c>
      <c r="K103" s="208" t="s">
        <v>139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84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140</v>
      </c>
      <c r="BM103" s="217" t="s">
        <v>1155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1154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84</v>
      </c>
    </row>
    <row r="105" spans="1:65" s="2" customFormat="1" ht="16.5" customHeight="1">
      <c r="A105" s="40"/>
      <c r="B105" s="41"/>
      <c r="C105" s="256" t="s">
        <v>182</v>
      </c>
      <c r="D105" s="256" t="s">
        <v>193</v>
      </c>
      <c r="E105" s="257" t="s">
        <v>1156</v>
      </c>
      <c r="F105" s="258" t="s">
        <v>1157</v>
      </c>
      <c r="G105" s="259" t="s">
        <v>177</v>
      </c>
      <c r="H105" s="260">
        <v>0.258</v>
      </c>
      <c r="I105" s="261"/>
      <c r="J105" s="262">
        <f>ROUND(I105*H105,2)</f>
        <v>0</v>
      </c>
      <c r="K105" s="258" t="s">
        <v>139</v>
      </c>
      <c r="L105" s="263"/>
      <c r="M105" s="264" t="s">
        <v>19</v>
      </c>
      <c r="N105" s="265" t="s">
        <v>45</v>
      </c>
      <c r="O105" s="86"/>
      <c r="P105" s="215">
        <f>O105*H105</f>
        <v>0</v>
      </c>
      <c r="Q105" s="215">
        <v>0.2</v>
      </c>
      <c r="R105" s="215">
        <f>Q105*H105</f>
        <v>0.05160000000000001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174</v>
      </c>
      <c r="AT105" s="217" t="s">
        <v>193</v>
      </c>
      <c r="AU105" s="217" t="s">
        <v>84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1158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1157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84</v>
      </c>
    </row>
    <row r="107" spans="1:51" s="13" customFormat="1" ht="12">
      <c r="A107" s="13"/>
      <c r="B107" s="224"/>
      <c r="C107" s="225"/>
      <c r="D107" s="219" t="s">
        <v>154</v>
      </c>
      <c r="E107" s="226" t="s">
        <v>19</v>
      </c>
      <c r="F107" s="227" t="s">
        <v>1159</v>
      </c>
      <c r="G107" s="225"/>
      <c r="H107" s="228">
        <v>2.5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154</v>
      </c>
      <c r="AU107" s="234" t="s">
        <v>84</v>
      </c>
      <c r="AV107" s="13" t="s">
        <v>84</v>
      </c>
      <c r="AW107" s="13" t="s">
        <v>35</v>
      </c>
      <c r="AX107" s="13" t="s">
        <v>74</v>
      </c>
      <c r="AY107" s="234" t="s">
        <v>133</v>
      </c>
    </row>
    <row r="108" spans="1:51" s="13" customFormat="1" ht="12">
      <c r="A108" s="13"/>
      <c r="B108" s="224"/>
      <c r="C108" s="225"/>
      <c r="D108" s="219" t="s">
        <v>154</v>
      </c>
      <c r="E108" s="226" t="s">
        <v>19</v>
      </c>
      <c r="F108" s="227" t="s">
        <v>1160</v>
      </c>
      <c r="G108" s="225"/>
      <c r="H108" s="228">
        <v>0.258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154</v>
      </c>
      <c r="AU108" s="234" t="s">
        <v>84</v>
      </c>
      <c r="AV108" s="13" t="s">
        <v>84</v>
      </c>
      <c r="AW108" s="13" t="s">
        <v>35</v>
      </c>
      <c r="AX108" s="13" t="s">
        <v>82</v>
      </c>
      <c r="AY108" s="234" t="s">
        <v>133</v>
      </c>
    </row>
    <row r="109" spans="1:65" s="2" customFormat="1" ht="16.5" customHeight="1">
      <c r="A109" s="40"/>
      <c r="B109" s="41"/>
      <c r="C109" s="206" t="s">
        <v>188</v>
      </c>
      <c r="D109" s="206" t="s">
        <v>135</v>
      </c>
      <c r="E109" s="207" t="s">
        <v>1161</v>
      </c>
      <c r="F109" s="208" t="s">
        <v>1162</v>
      </c>
      <c r="G109" s="209" t="s">
        <v>241</v>
      </c>
      <c r="H109" s="210">
        <v>0.544</v>
      </c>
      <c r="I109" s="211"/>
      <c r="J109" s="212">
        <f>ROUND(I109*H109,2)</f>
        <v>0</v>
      </c>
      <c r="K109" s="208" t="s">
        <v>139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84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140</v>
      </c>
      <c r="BM109" s="217" t="s">
        <v>1163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1162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84</v>
      </c>
    </row>
    <row r="111" spans="1:63" s="12" customFormat="1" ht="22.8" customHeight="1">
      <c r="A111" s="12"/>
      <c r="B111" s="190"/>
      <c r="C111" s="191"/>
      <c r="D111" s="192" t="s">
        <v>73</v>
      </c>
      <c r="E111" s="204" t="s">
        <v>1164</v>
      </c>
      <c r="F111" s="204" t="s">
        <v>1165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SUM(P112:P137)</f>
        <v>0</v>
      </c>
      <c r="Q111" s="198"/>
      <c r="R111" s="199">
        <f>SUM(R112:R137)</f>
        <v>0.06383</v>
      </c>
      <c r="S111" s="198"/>
      <c r="T111" s="200">
        <f>SUM(T112:T137)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82</v>
      </c>
      <c r="AT111" s="202" t="s">
        <v>73</v>
      </c>
      <c r="AU111" s="202" t="s">
        <v>82</v>
      </c>
      <c r="AY111" s="201" t="s">
        <v>133</v>
      </c>
      <c r="BK111" s="203">
        <f>SUM(BK112:BK137)</f>
        <v>0</v>
      </c>
    </row>
    <row r="112" spans="1:65" s="2" customFormat="1" ht="16.5" customHeight="1">
      <c r="A112" s="40"/>
      <c r="B112" s="41"/>
      <c r="C112" s="206" t="s">
        <v>192</v>
      </c>
      <c r="D112" s="206" t="s">
        <v>135</v>
      </c>
      <c r="E112" s="207" t="s">
        <v>1166</v>
      </c>
      <c r="F112" s="208" t="s">
        <v>1167</v>
      </c>
      <c r="G112" s="209" t="s">
        <v>177</v>
      </c>
      <c r="H112" s="210">
        <v>2</v>
      </c>
      <c r="I112" s="211"/>
      <c r="J112" s="212">
        <f>ROUND(I112*H112,2)</f>
        <v>0</v>
      </c>
      <c r="K112" s="208" t="s">
        <v>139</v>
      </c>
      <c r="L112" s="46"/>
      <c r="M112" s="213" t="s">
        <v>19</v>
      </c>
      <c r="N112" s="214" t="s">
        <v>45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140</v>
      </c>
      <c r="AT112" s="217" t="s">
        <v>135</v>
      </c>
      <c r="AU112" s="217" t="s">
        <v>84</v>
      </c>
      <c r="AY112" s="19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82</v>
      </c>
      <c r="BK112" s="218">
        <f>ROUND(I112*H112,2)</f>
        <v>0</v>
      </c>
      <c r="BL112" s="19" t="s">
        <v>140</v>
      </c>
      <c r="BM112" s="217" t="s">
        <v>1168</v>
      </c>
    </row>
    <row r="113" spans="1:47" s="2" customFormat="1" ht="12">
      <c r="A113" s="40"/>
      <c r="B113" s="41"/>
      <c r="C113" s="42"/>
      <c r="D113" s="219" t="s">
        <v>142</v>
      </c>
      <c r="E113" s="42"/>
      <c r="F113" s="220" t="s">
        <v>1167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142</v>
      </c>
      <c r="AU113" s="19" t="s">
        <v>84</v>
      </c>
    </row>
    <row r="114" spans="1:51" s="13" customFormat="1" ht="12">
      <c r="A114" s="13"/>
      <c r="B114" s="224"/>
      <c r="C114" s="225"/>
      <c r="D114" s="219" t="s">
        <v>154</v>
      </c>
      <c r="E114" s="226" t="s">
        <v>19</v>
      </c>
      <c r="F114" s="227" t="s">
        <v>1169</v>
      </c>
      <c r="G114" s="225"/>
      <c r="H114" s="228">
        <v>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154</v>
      </c>
      <c r="AU114" s="234" t="s">
        <v>84</v>
      </c>
      <c r="AV114" s="13" t="s">
        <v>84</v>
      </c>
      <c r="AW114" s="13" t="s">
        <v>35</v>
      </c>
      <c r="AX114" s="13" t="s">
        <v>82</v>
      </c>
      <c r="AY114" s="234" t="s">
        <v>133</v>
      </c>
    </row>
    <row r="115" spans="1:65" s="2" customFormat="1" ht="16.5" customHeight="1">
      <c r="A115" s="40"/>
      <c r="B115" s="41"/>
      <c r="C115" s="206" t="s">
        <v>199</v>
      </c>
      <c r="D115" s="206" t="s">
        <v>135</v>
      </c>
      <c r="E115" s="207" t="s">
        <v>1170</v>
      </c>
      <c r="F115" s="208" t="s">
        <v>1171</v>
      </c>
      <c r="G115" s="209" t="s">
        <v>177</v>
      </c>
      <c r="H115" s="210">
        <v>2</v>
      </c>
      <c r="I115" s="211"/>
      <c r="J115" s="212">
        <f>ROUND(I115*H115,2)</f>
        <v>0</v>
      </c>
      <c r="K115" s="208" t="s">
        <v>139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140</v>
      </c>
      <c r="AT115" s="217" t="s">
        <v>135</v>
      </c>
      <c r="AU115" s="217" t="s">
        <v>84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140</v>
      </c>
      <c r="BM115" s="217" t="s">
        <v>1172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1171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84</v>
      </c>
    </row>
    <row r="117" spans="1:65" s="2" customFormat="1" ht="16.5" customHeight="1">
      <c r="A117" s="40"/>
      <c r="B117" s="41"/>
      <c r="C117" s="206" t="s">
        <v>204</v>
      </c>
      <c r="D117" s="206" t="s">
        <v>135</v>
      </c>
      <c r="E117" s="207" t="s">
        <v>1173</v>
      </c>
      <c r="F117" s="208" t="s">
        <v>1174</v>
      </c>
      <c r="G117" s="209" t="s">
        <v>177</v>
      </c>
      <c r="H117" s="210">
        <v>20</v>
      </c>
      <c r="I117" s="211"/>
      <c r="J117" s="212">
        <f>ROUND(I117*H117,2)</f>
        <v>0</v>
      </c>
      <c r="K117" s="208" t="s">
        <v>139</v>
      </c>
      <c r="L117" s="46"/>
      <c r="M117" s="213" t="s">
        <v>19</v>
      </c>
      <c r="N117" s="214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84</v>
      </c>
      <c r="AY117" s="19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140</v>
      </c>
      <c r="BM117" s="217" t="s">
        <v>1175</v>
      </c>
    </row>
    <row r="118" spans="1:47" s="2" customFormat="1" ht="12">
      <c r="A118" s="40"/>
      <c r="B118" s="41"/>
      <c r="C118" s="42"/>
      <c r="D118" s="219" t="s">
        <v>142</v>
      </c>
      <c r="E118" s="42"/>
      <c r="F118" s="220" t="s">
        <v>1174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142</v>
      </c>
      <c r="AU118" s="19" t="s">
        <v>84</v>
      </c>
    </row>
    <row r="119" spans="1:65" s="2" customFormat="1" ht="12">
      <c r="A119" s="40"/>
      <c r="B119" s="41"/>
      <c r="C119" s="206" t="s">
        <v>216</v>
      </c>
      <c r="D119" s="206" t="s">
        <v>135</v>
      </c>
      <c r="E119" s="207" t="s">
        <v>1132</v>
      </c>
      <c r="F119" s="208" t="s">
        <v>1133</v>
      </c>
      <c r="G119" s="209" t="s">
        <v>138</v>
      </c>
      <c r="H119" s="210">
        <v>25</v>
      </c>
      <c r="I119" s="211"/>
      <c r="J119" s="212">
        <f>ROUND(I119*H119,2)</f>
        <v>0</v>
      </c>
      <c r="K119" s="208" t="s">
        <v>139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140</v>
      </c>
      <c r="AT119" s="217" t="s">
        <v>135</v>
      </c>
      <c r="AU119" s="217" t="s">
        <v>84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140</v>
      </c>
      <c r="BM119" s="217" t="s">
        <v>1176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1133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84</v>
      </c>
    </row>
    <row r="121" spans="1:65" s="2" customFormat="1" ht="12">
      <c r="A121" s="40"/>
      <c r="B121" s="41"/>
      <c r="C121" s="206" t="s">
        <v>8</v>
      </c>
      <c r="D121" s="206" t="s">
        <v>135</v>
      </c>
      <c r="E121" s="207" t="s">
        <v>1135</v>
      </c>
      <c r="F121" s="208" t="s">
        <v>1136</v>
      </c>
      <c r="G121" s="209" t="s">
        <v>138</v>
      </c>
      <c r="H121" s="210">
        <v>3</v>
      </c>
      <c r="I121" s="211"/>
      <c r="J121" s="212">
        <f>ROUND(I121*H121,2)</f>
        <v>0</v>
      </c>
      <c r="K121" s="208" t="s">
        <v>139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140</v>
      </c>
      <c r="AT121" s="217" t="s">
        <v>135</v>
      </c>
      <c r="AU121" s="217" t="s">
        <v>84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140</v>
      </c>
      <c r="BM121" s="217" t="s">
        <v>1177</v>
      </c>
    </row>
    <row r="122" spans="1:47" s="2" customFormat="1" ht="12">
      <c r="A122" s="40"/>
      <c r="B122" s="41"/>
      <c r="C122" s="42"/>
      <c r="D122" s="219" t="s">
        <v>142</v>
      </c>
      <c r="E122" s="42"/>
      <c r="F122" s="220" t="s">
        <v>1136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142</v>
      </c>
      <c r="AU122" s="19" t="s">
        <v>84</v>
      </c>
    </row>
    <row r="123" spans="1:65" s="2" customFormat="1" ht="16.5" customHeight="1">
      <c r="A123" s="40"/>
      <c r="B123" s="41"/>
      <c r="C123" s="256" t="s">
        <v>226</v>
      </c>
      <c r="D123" s="256" t="s">
        <v>193</v>
      </c>
      <c r="E123" s="257" t="s">
        <v>1178</v>
      </c>
      <c r="F123" s="258" t="s">
        <v>1179</v>
      </c>
      <c r="G123" s="259" t="s">
        <v>138</v>
      </c>
      <c r="H123" s="260">
        <v>3</v>
      </c>
      <c r="I123" s="261"/>
      <c r="J123" s="262">
        <f>ROUND(I123*H123,2)</f>
        <v>0</v>
      </c>
      <c r="K123" s="258" t="s">
        <v>462</v>
      </c>
      <c r="L123" s="263"/>
      <c r="M123" s="264" t="s">
        <v>19</v>
      </c>
      <c r="N123" s="265" t="s">
        <v>45</v>
      </c>
      <c r="O123" s="86"/>
      <c r="P123" s="215">
        <f>O123*H123</f>
        <v>0</v>
      </c>
      <c r="Q123" s="215">
        <v>0.005</v>
      </c>
      <c r="R123" s="215">
        <f>Q123*H123</f>
        <v>0.015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174</v>
      </c>
      <c r="AT123" s="217" t="s">
        <v>193</v>
      </c>
      <c r="AU123" s="217" t="s">
        <v>84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140</v>
      </c>
      <c r="BM123" s="217" t="s">
        <v>1180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1179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142</v>
      </c>
      <c r="AU124" s="19" t="s">
        <v>84</v>
      </c>
    </row>
    <row r="125" spans="1:65" s="2" customFormat="1" ht="16.5" customHeight="1">
      <c r="A125" s="40"/>
      <c r="B125" s="41"/>
      <c r="C125" s="206" t="s">
        <v>238</v>
      </c>
      <c r="D125" s="206" t="s">
        <v>135</v>
      </c>
      <c r="E125" s="207" t="s">
        <v>1147</v>
      </c>
      <c r="F125" s="208" t="s">
        <v>1148</v>
      </c>
      <c r="G125" s="209" t="s">
        <v>138</v>
      </c>
      <c r="H125" s="210">
        <v>3</v>
      </c>
      <c r="I125" s="211"/>
      <c r="J125" s="212">
        <f>ROUND(I125*H125,2)</f>
        <v>0</v>
      </c>
      <c r="K125" s="208" t="s">
        <v>139</v>
      </c>
      <c r="L125" s="46"/>
      <c r="M125" s="213" t="s">
        <v>19</v>
      </c>
      <c r="N125" s="214" t="s">
        <v>45</v>
      </c>
      <c r="O125" s="86"/>
      <c r="P125" s="215">
        <f>O125*H125</f>
        <v>0</v>
      </c>
      <c r="Q125" s="215">
        <v>5E-05</v>
      </c>
      <c r="R125" s="215">
        <f>Q125*H125</f>
        <v>0.00015000000000000001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140</v>
      </c>
      <c r="AT125" s="217" t="s">
        <v>135</v>
      </c>
      <c r="AU125" s="217" t="s">
        <v>84</v>
      </c>
      <c r="AY125" s="19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82</v>
      </c>
      <c r="BK125" s="218">
        <f>ROUND(I125*H125,2)</f>
        <v>0</v>
      </c>
      <c r="BL125" s="19" t="s">
        <v>140</v>
      </c>
      <c r="BM125" s="217" t="s">
        <v>1181</v>
      </c>
    </row>
    <row r="126" spans="1:47" s="2" customFormat="1" ht="12">
      <c r="A126" s="40"/>
      <c r="B126" s="41"/>
      <c r="C126" s="42"/>
      <c r="D126" s="219" t="s">
        <v>142</v>
      </c>
      <c r="E126" s="42"/>
      <c r="F126" s="220" t="s">
        <v>1148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142</v>
      </c>
      <c r="AU126" s="19" t="s">
        <v>84</v>
      </c>
    </row>
    <row r="127" spans="1:65" s="2" customFormat="1" ht="16.5" customHeight="1">
      <c r="A127" s="40"/>
      <c r="B127" s="41"/>
      <c r="C127" s="256" t="s">
        <v>244</v>
      </c>
      <c r="D127" s="256" t="s">
        <v>193</v>
      </c>
      <c r="E127" s="257" t="s">
        <v>1150</v>
      </c>
      <c r="F127" s="258" t="s">
        <v>1151</v>
      </c>
      <c r="G127" s="259" t="s">
        <v>138</v>
      </c>
      <c r="H127" s="260">
        <v>9</v>
      </c>
      <c r="I127" s="261"/>
      <c r="J127" s="262">
        <f>ROUND(I127*H127,2)</f>
        <v>0</v>
      </c>
      <c r="K127" s="258" t="s">
        <v>139</v>
      </c>
      <c r="L127" s="263"/>
      <c r="M127" s="264" t="s">
        <v>19</v>
      </c>
      <c r="N127" s="265" t="s">
        <v>45</v>
      </c>
      <c r="O127" s="86"/>
      <c r="P127" s="215">
        <f>O127*H127</f>
        <v>0</v>
      </c>
      <c r="Q127" s="215">
        <v>0.00472</v>
      </c>
      <c r="R127" s="215">
        <f>Q127*H127</f>
        <v>0.042480000000000004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174</v>
      </c>
      <c r="AT127" s="217" t="s">
        <v>193</v>
      </c>
      <c r="AU127" s="217" t="s">
        <v>84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140</v>
      </c>
      <c r="BM127" s="217" t="s">
        <v>1182</v>
      </c>
    </row>
    <row r="128" spans="1:47" s="2" customFormat="1" ht="12">
      <c r="A128" s="40"/>
      <c r="B128" s="41"/>
      <c r="C128" s="42"/>
      <c r="D128" s="219" t="s">
        <v>142</v>
      </c>
      <c r="E128" s="42"/>
      <c r="F128" s="220" t="s">
        <v>1151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142</v>
      </c>
      <c r="AU128" s="19" t="s">
        <v>84</v>
      </c>
    </row>
    <row r="129" spans="1:65" s="2" customFormat="1" ht="16.5" customHeight="1">
      <c r="A129" s="40"/>
      <c r="B129" s="41"/>
      <c r="C129" s="206" t="s">
        <v>249</v>
      </c>
      <c r="D129" s="206" t="s">
        <v>135</v>
      </c>
      <c r="E129" s="207" t="s">
        <v>1153</v>
      </c>
      <c r="F129" s="208" t="s">
        <v>1154</v>
      </c>
      <c r="G129" s="209" t="s">
        <v>149</v>
      </c>
      <c r="H129" s="210">
        <v>3</v>
      </c>
      <c r="I129" s="211"/>
      <c r="J129" s="212">
        <f>ROUND(I129*H129,2)</f>
        <v>0</v>
      </c>
      <c r="K129" s="208" t="s">
        <v>139</v>
      </c>
      <c r="L129" s="46"/>
      <c r="M129" s="213" t="s">
        <v>19</v>
      </c>
      <c r="N129" s="214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140</v>
      </c>
      <c r="AT129" s="217" t="s">
        <v>135</v>
      </c>
      <c r="AU129" s="217" t="s">
        <v>84</v>
      </c>
      <c r="AY129" s="19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140</v>
      </c>
      <c r="BM129" s="217" t="s">
        <v>1183</v>
      </c>
    </row>
    <row r="130" spans="1:47" s="2" customFormat="1" ht="12">
      <c r="A130" s="40"/>
      <c r="B130" s="41"/>
      <c r="C130" s="42"/>
      <c r="D130" s="219" t="s">
        <v>142</v>
      </c>
      <c r="E130" s="42"/>
      <c r="F130" s="220" t="s">
        <v>1154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142</v>
      </c>
      <c r="AU130" s="19" t="s">
        <v>84</v>
      </c>
    </row>
    <row r="131" spans="1:65" s="2" customFormat="1" ht="16.5" customHeight="1">
      <c r="A131" s="40"/>
      <c r="B131" s="41"/>
      <c r="C131" s="256" t="s">
        <v>254</v>
      </c>
      <c r="D131" s="256" t="s">
        <v>193</v>
      </c>
      <c r="E131" s="257" t="s">
        <v>1156</v>
      </c>
      <c r="F131" s="258" t="s">
        <v>1157</v>
      </c>
      <c r="G131" s="259" t="s">
        <v>177</v>
      </c>
      <c r="H131" s="260">
        <v>0.031</v>
      </c>
      <c r="I131" s="261"/>
      <c r="J131" s="262">
        <f>ROUND(I131*H131,2)</f>
        <v>0</v>
      </c>
      <c r="K131" s="258" t="s">
        <v>139</v>
      </c>
      <c r="L131" s="263"/>
      <c r="M131" s="264" t="s">
        <v>19</v>
      </c>
      <c r="N131" s="265" t="s">
        <v>45</v>
      </c>
      <c r="O131" s="86"/>
      <c r="P131" s="215">
        <f>O131*H131</f>
        <v>0</v>
      </c>
      <c r="Q131" s="215">
        <v>0.2</v>
      </c>
      <c r="R131" s="215">
        <f>Q131*H131</f>
        <v>0.006200000000000001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174</v>
      </c>
      <c r="AT131" s="217" t="s">
        <v>193</v>
      </c>
      <c r="AU131" s="217" t="s">
        <v>84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140</v>
      </c>
      <c r="BM131" s="217" t="s">
        <v>1184</v>
      </c>
    </row>
    <row r="132" spans="1:47" s="2" customFormat="1" ht="12">
      <c r="A132" s="40"/>
      <c r="B132" s="41"/>
      <c r="C132" s="42"/>
      <c r="D132" s="219" t="s">
        <v>142</v>
      </c>
      <c r="E132" s="42"/>
      <c r="F132" s="220" t="s">
        <v>1157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142</v>
      </c>
      <c r="AU132" s="19" t="s">
        <v>84</v>
      </c>
    </row>
    <row r="133" spans="1:51" s="13" customFormat="1" ht="12">
      <c r="A133" s="13"/>
      <c r="B133" s="224"/>
      <c r="C133" s="225"/>
      <c r="D133" s="219" t="s">
        <v>154</v>
      </c>
      <c r="E133" s="226" t="s">
        <v>19</v>
      </c>
      <c r="F133" s="227" t="s">
        <v>1185</v>
      </c>
      <c r="G133" s="225"/>
      <c r="H133" s="228">
        <v>0.031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154</v>
      </c>
      <c r="AU133" s="234" t="s">
        <v>84</v>
      </c>
      <c r="AV133" s="13" t="s">
        <v>84</v>
      </c>
      <c r="AW133" s="13" t="s">
        <v>35</v>
      </c>
      <c r="AX133" s="13" t="s">
        <v>82</v>
      </c>
      <c r="AY133" s="234" t="s">
        <v>133</v>
      </c>
    </row>
    <row r="134" spans="1:65" s="2" customFormat="1" ht="16.5" customHeight="1">
      <c r="A134" s="40"/>
      <c r="B134" s="41"/>
      <c r="C134" s="206" t="s">
        <v>7</v>
      </c>
      <c r="D134" s="206" t="s">
        <v>135</v>
      </c>
      <c r="E134" s="207" t="s">
        <v>1186</v>
      </c>
      <c r="F134" s="208" t="s">
        <v>1187</v>
      </c>
      <c r="G134" s="209" t="s">
        <v>1119</v>
      </c>
      <c r="H134" s="210">
        <v>50</v>
      </c>
      <c r="I134" s="211"/>
      <c r="J134" s="212">
        <f>ROUND(I134*H134,2)</f>
        <v>0</v>
      </c>
      <c r="K134" s="208" t="s">
        <v>462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1188</v>
      </c>
      <c r="AT134" s="217" t="s">
        <v>135</v>
      </c>
      <c r="AU134" s="217" t="s">
        <v>84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1188</v>
      </c>
      <c r="BM134" s="217" t="s">
        <v>1189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1187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84</v>
      </c>
    </row>
    <row r="136" spans="1:65" s="2" customFormat="1" ht="16.5" customHeight="1">
      <c r="A136" s="40"/>
      <c r="B136" s="41"/>
      <c r="C136" s="206" t="s">
        <v>267</v>
      </c>
      <c r="D136" s="206" t="s">
        <v>135</v>
      </c>
      <c r="E136" s="207" t="s">
        <v>1161</v>
      </c>
      <c r="F136" s="208" t="s">
        <v>1162</v>
      </c>
      <c r="G136" s="209" t="s">
        <v>241</v>
      </c>
      <c r="H136" s="210">
        <v>0.064</v>
      </c>
      <c r="I136" s="211"/>
      <c r="J136" s="212">
        <f>ROUND(I136*H136,2)</f>
        <v>0</v>
      </c>
      <c r="K136" s="208" t="s">
        <v>139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1188</v>
      </c>
      <c r="AT136" s="217" t="s">
        <v>135</v>
      </c>
      <c r="AU136" s="217" t="s">
        <v>84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1188</v>
      </c>
      <c r="BM136" s="217" t="s">
        <v>1190</v>
      </c>
    </row>
    <row r="137" spans="1:47" s="2" customFormat="1" ht="12">
      <c r="A137" s="40"/>
      <c r="B137" s="41"/>
      <c r="C137" s="42"/>
      <c r="D137" s="219" t="s">
        <v>142</v>
      </c>
      <c r="E137" s="42"/>
      <c r="F137" s="220" t="s">
        <v>1162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142</v>
      </c>
      <c r="AU137" s="19" t="s">
        <v>84</v>
      </c>
    </row>
    <row r="138" spans="1:63" s="12" customFormat="1" ht="22.8" customHeight="1">
      <c r="A138" s="12"/>
      <c r="B138" s="190"/>
      <c r="C138" s="191"/>
      <c r="D138" s="192" t="s">
        <v>73</v>
      </c>
      <c r="E138" s="204" t="s">
        <v>1191</v>
      </c>
      <c r="F138" s="204" t="s">
        <v>1192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SUM(P139:P164)</f>
        <v>0</v>
      </c>
      <c r="Q138" s="198"/>
      <c r="R138" s="199">
        <f>SUM(R139:R164)</f>
        <v>0.06383</v>
      </c>
      <c r="S138" s="198"/>
      <c r="T138" s="200">
        <f>SUM(T139:T164)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82</v>
      </c>
      <c r="AT138" s="202" t="s">
        <v>73</v>
      </c>
      <c r="AU138" s="202" t="s">
        <v>82</v>
      </c>
      <c r="AY138" s="201" t="s">
        <v>133</v>
      </c>
      <c r="BK138" s="203">
        <f>SUM(BK139:BK164)</f>
        <v>0</v>
      </c>
    </row>
    <row r="139" spans="1:65" s="2" customFormat="1" ht="16.5" customHeight="1">
      <c r="A139" s="40"/>
      <c r="B139" s="41"/>
      <c r="C139" s="206" t="s">
        <v>271</v>
      </c>
      <c r="D139" s="206" t="s">
        <v>135</v>
      </c>
      <c r="E139" s="207" t="s">
        <v>1166</v>
      </c>
      <c r="F139" s="208" t="s">
        <v>1167</v>
      </c>
      <c r="G139" s="209" t="s">
        <v>177</v>
      </c>
      <c r="H139" s="210">
        <v>2</v>
      </c>
      <c r="I139" s="211"/>
      <c r="J139" s="212">
        <f>ROUND(I139*H139,2)</f>
        <v>0</v>
      </c>
      <c r="K139" s="208" t="s">
        <v>139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140</v>
      </c>
      <c r="AT139" s="217" t="s">
        <v>135</v>
      </c>
      <c r="AU139" s="217" t="s">
        <v>84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140</v>
      </c>
      <c r="BM139" s="217" t="s">
        <v>1193</v>
      </c>
    </row>
    <row r="140" spans="1:47" s="2" customFormat="1" ht="12">
      <c r="A140" s="40"/>
      <c r="B140" s="41"/>
      <c r="C140" s="42"/>
      <c r="D140" s="219" t="s">
        <v>142</v>
      </c>
      <c r="E140" s="42"/>
      <c r="F140" s="220" t="s">
        <v>1167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142</v>
      </c>
      <c r="AU140" s="19" t="s">
        <v>84</v>
      </c>
    </row>
    <row r="141" spans="1:51" s="13" customFormat="1" ht="12">
      <c r="A141" s="13"/>
      <c r="B141" s="224"/>
      <c r="C141" s="225"/>
      <c r="D141" s="219" t="s">
        <v>154</v>
      </c>
      <c r="E141" s="226" t="s">
        <v>19</v>
      </c>
      <c r="F141" s="227" t="s">
        <v>1169</v>
      </c>
      <c r="G141" s="225"/>
      <c r="H141" s="228">
        <v>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154</v>
      </c>
      <c r="AU141" s="234" t="s">
        <v>84</v>
      </c>
      <c r="AV141" s="13" t="s">
        <v>84</v>
      </c>
      <c r="AW141" s="13" t="s">
        <v>35</v>
      </c>
      <c r="AX141" s="13" t="s">
        <v>82</v>
      </c>
      <c r="AY141" s="234" t="s">
        <v>133</v>
      </c>
    </row>
    <row r="142" spans="1:65" s="2" customFormat="1" ht="16.5" customHeight="1">
      <c r="A142" s="40"/>
      <c r="B142" s="41"/>
      <c r="C142" s="206" t="s">
        <v>275</v>
      </c>
      <c r="D142" s="206" t="s">
        <v>135</v>
      </c>
      <c r="E142" s="207" t="s">
        <v>1170</v>
      </c>
      <c r="F142" s="208" t="s">
        <v>1171</v>
      </c>
      <c r="G142" s="209" t="s">
        <v>177</v>
      </c>
      <c r="H142" s="210">
        <v>2</v>
      </c>
      <c r="I142" s="211"/>
      <c r="J142" s="212">
        <f>ROUND(I142*H142,2)</f>
        <v>0</v>
      </c>
      <c r="K142" s="208" t="s">
        <v>139</v>
      </c>
      <c r="L142" s="46"/>
      <c r="M142" s="213" t="s">
        <v>19</v>
      </c>
      <c r="N142" s="214" t="s">
        <v>45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140</v>
      </c>
      <c r="AT142" s="217" t="s">
        <v>135</v>
      </c>
      <c r="AU142" s="217" t="s">
        <v>84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140</v>
      </c>
      <c r="BM142" s="217" t="s">
        <v>1194</v>
      </c>
    </row>
    <row r="143" spans="1:47" s="2" customFormat="1" ht="12">
      <c r="A143" s="40"/>
      <c r="B143" s="41"/>
      <c r="C143" s="42"/>
      <c r="D143" s="219" t="s">
        <v>142</v>
      </c>
      <c r="E143" s="42"/>
      <c r="F143" s="220" t="s">
        <v>1171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142</v>
      </c>
      <c r="AU143" s="19" t="s">
        <v>84</v>
      </c>
    </row>
    <row r="144" spans="1:65" s="2" customFormat="1" ht="16.5" customHeight="1">
      <c r="A144" s="40"/>
      <c r="B144" s="41"/>
      <c r="C144" s="206" t="s">
        <v>279</v>
      </c>
      <c r="D144" s="206" t="s">
        <v>135</v>
      </c>
      <c r="E144" s="207" t="s">
        <v>1173</v>
      </c>
      <c r="F144" s="208" t="s">
        <v>1174</v>
      </c>
      <c r="G144" s="209" t="s">
        <v>177</v>
      </c>
      <c r="H144" s="210">
        <v>20</v>
      </c>
      <c r="I144" s="211"/>
      <c r="J144" s="212">
        <f>ROUND(I144*H144,2)</f>
        <v>0</v>
      </c>
      <c r="K144" s="208" t="s">
        <v>139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140</v>
      </c>
      <c r="AT144" s="217" t="s">
        <v>135</v>
      </c>
      <c r="AU144" s="217" t="s">
        <v>84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140</v>
      </c>
      <c r="BM144" s="217" t="s">
        <v>1195</v>
      </c>
    </row>
    <row r="145" spans="1:47" s="2" customFormat="1" ht="12">
      <c r="A145" s="40"/>
      <c r="B145" s="41"/>
      <c r="C145" s="42"/>
      <c r="D145" s="219" t="s">
        <v>142</v>
      </c>
      <c r="E145" s="42"/>
      <c r="F145" s="220" t="s">
        <v>1174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142</v>
      </c>
      <c r="AU145" s="19" t="s">
        <v>84</v>
      </c>
    </row>
    <row r="146" spans="1:65" s="2" customFormat="1" ht="12">
      <c r="A146" s="40"/>
      <c r="B146" s="41"/>
      <c r="C146" s="206" t="s">
        <v>284</v>
      </c>
      <c r="D146" s="206" t="s">
        <v>135</v>
      </c>
      <c r="E146" s="207" t="s">
        <v>1132</v>
      </c>
      <c r="F146" s="208" t="s">
        <v>1133</v>
      </c>
      <c r="G146" s="209" t="s">
        <v>138</v>
      </c>
      <c r="H146" s="210">
        <v>3</v>
      </c>
      <c r="I146" s="211"/>
      <c r="J146" s="212">
        <f>ROUND(I146*H146,2)</f>
        <v>0</v>
      </c>
      <c r="K146" s="208" t="s">
        <v>139</v>
      </c>
      <c r="L146" s="46"/>
      <c r="M146" s="213" t="s">
        <v>19</v>
      </c>
      <c r="N146" s="214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140</v>
      </c>
      <c r="AT146" s="217" t="s">
        <v>135</v>
      </c>
      <c r="AU146" s="217" t="s">
        <v>84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140</v>
      </c>
      <c r="BM146" s="217" t="s">
        <v>1196</v>
      </c>
    </row>
    <row r="147" spans="1:47" s="2" customFormat="1" ht="12">
      <c r="A147" s="40"/>
      <c r="B147" s="41"/>
      <c r="C147" s="42"/>
      <c r="D147" s="219" t="s">
        <v>142</v>
      </c>
      <c r="E147" s="42"/>
      <c r="F147" s="220" t="s">
        <v>1133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142</v>
      </c>
      <c r="AU147" s="19" t="s">
        <v>84</v>
      </c>
    </row>
    <row r="148" spans="1:65" s="2" customFormat="1" ht="12">
      <c r="A148" s="40"/>
      <c r="B148" s="41"/>
      <c r="C148" s="206" t="s">
        <v>290</v>
      </c>
      <c r="D148" s="206" t="s">
        <v>135</v>
      </c>
      <c r="E148" s="207" t="s">
        <v>1135</v>
      </c>
      <c r="F148" s="208" t="s">
        <v>1136</v>
      </c>
      <c r="G148" s="209" t="s">
        <v>138</v>
      </c>
      <c r="H148" s="210">
        <v>3</v>
      </c>
      <c r="I148" s="211"/>
      <c r="J148" s="212">
        <f>ROUND(I148*H148,2)</f>
        <v>0</v>
      </c>
      <c r="K148" s="208" t="s">
        <v>139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84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1197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1136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84</v>
      </c>
    </row>
    <row r="150" spans="1:65" s="2" customFormat="1" ht="16.5" customHeight="1">
      <c r="A150" s="40"/>
      <c r="B150" s="41"/>
      <c r="C150" s="256" t="s">
        <v>297</v>
      </c>
      <c r="D150" s="256" t="s">
        <v>193</v>
      </c>
      <c r="E150" s="257" t="s">
        <v>1178</v>
      </c>
      <c r="F150" s="258" t="s">
        <v>1179</v>
      </c>
      <c r="G150" s="259" t="s">
        <v>138</v>
      </c>
      <c r="H150" s="260">
        <v>3</v>
      </c>
      <c r="I150" s="261"/>
      <c r="J150" s="262">
        <f>ROUND(I150*H150,2)</f>
        <v>0</v>
      </c>
      <c r="K150" s="258" t="s">
        <v>462</v>
      </c>
      <c r="L150" s="263"/>
      <c r="M150" s="264" t="s">
        <v>19</v>
      </c>
      <c r="N150" s="265" t="s">
        <v>45</v>
      </c>
      <c r="O150" s="86"/>
      <c r="P150" s="215">
        <f>O150*H150</f>
        <v>0</v>
      </c>
      <c r="Q150" s="215">
        <v>0.005</v>
      </c>
      <c r="R150" s="215">
        <f>Q150*H150</f>
        <v>0.015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174</v>
      </c>
      <c r="AT150" s="217" t="s">
        <v>193</v>
      </c>
      <c r="AU150" s="217" t="s">
        <v>84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82</v>
      </c>
      <c r="BK150" s="218">
        <f>ROUND(I150*H150,2)</f>
        <v>0</v>
      </c>
      <c r="BL150" s="19" t="s">
        <v>140</v>
      </c>
      <c r="BM150" s="217" t="s">
        <v>1198</v>
      </c>
    </row>
    <row r="151" spans="1:47" s="2" customFormat="1" ht="12">
      <c r="A151" s="40"/>
      <c r="B151" s="41"/>
      <c r="C151" s="42"/>
      <c r="D151" s="219" t="s">
        <v>142</v>
      </c>
      <c r="E151" s="42"/>
      <c r="F151" s="220" t="s">
        <v>1179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142</v>
      </c>
      <c r="AU151" s="19" t="s">
        <v>84</v>
      </c>
    </row>
    <row r="152" spans="1:65" s="2" customFormat="1" ht="16.5" customHeight="1">
      <c r="A152" s="40"/>
      <c r="B152" s="41"/>
      <c r="C152" s="206" t="s">
        <v>302</v>
      </c>
      <c r="D152" s="206" t="s">
        <v>135</v>
      </c>
      <c r="E152" s="207" t="s">
        <v>1147</v>
      </c>
      <c r="F152" s="208" t="s">
        <v>1148</v>
      </c>
      <c r="G152" s="209" t="s">
        <v>138</v>
      </c>
      <c r="H152" s="210">
        <v>3</v>
      </c>
      <c r="I152" s="211"/>
      <c r="J152" s="212">
        <f>ROUND(I152*H152,2)</f>
        <v>0</v>
      </c>
      <c r="K152" s="208" t="s">
        <v>139</v>
      </c>
      <c r="L152" s="46"/>
      <c r="M152" s="213" t="s">
        <v>19</v>
      </c>
      <c r="N152" s="214" t="s">
        <v>45</v>
      </c>
      <c r="O152" s="86"/>
      <c r="P152" s="215">
        <f>O152*H152</f>
        <v>0</v>
      </c>
      <c r="Q152" s="215">
        <v>5E-05</v>
      </c>
      <c r="R152" s="215">
        <f>Q152*H152</f>
        <v>0.00015000000000000001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140</v>
      </c>
      <c r="AT152" s="217" t="s">
        <v>135</v>
      </c>
      <c r="AU152" s="217" t="s">
        <v>84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140</v>
      </c>
      <c r="BM152" s="217" t="s">
        <v>1199</v>
      </c>
    </row>
    <row r="153" spans="1:47" s="2" customFormat="1" ht="12">
      <c r="A153" s="40"/>
      <c r="B153" s="41"/>
      <c r="C153" s="42"/>
      <c r="D153" s="219" t="s">
        <v>142</v>
      </c>
      <c r="E153" s="42"/>
      <c r="F153" s="220" t="s">
        <v>1148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142</v>
      </c>
      <c r="AU153" s="19" t="s">
        <v>84</v>
      </c>
    </row>
    <row r="154" spans="1:65" s="2" customFormat="1" ht="16.5" customHeight="1">
      <c r="A154" s="40"/>
      <c r="B154" s="41"/>
      <c r="C154" s="256" t="s">
        <v>319</v>
      </c>
      <c r="D154" s="256" t="s">
        <v>193</v>
      </c>
      <c r="E154" s="257" t="s">
        <v>1150</v>
      </c>
      <c r="F154" s="258" t="s">
        <v>1151</v>
      </c>
      <c r="G154" s="259" t="s">
        <v>138</v>
      </c>
      <c r="H154" s="260">
        <v>9</v>
      </c>
      <c r="I154" s="261"/>
      <c r="J154" s="262">
        <f>ROUND(I154*H154,2)</f>
        <v>0</v>
      </c>
      <c r="K154" s="258" t="s">
        <v>139</v>
      </c>
      <c r="L154" s="263"/>
      <c r="M154" s="264" t="s">
        <v>19</v>
      </c>
      <c r="N154" s="265" t="s">
        <v>45</v>
      </c>
      <c r="O154" s="86"/>
      <c r="P154" s="215">
        <f>O154*H154</f>
        <v>0</v>
      </c>
      <c r="Q154" s="215">
        <v>0.00472</v>
      </c>
      <c r="R154" s="215">
        <f>Q154*H154</f>
        <v>0.042480000000000004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174</v>
      </c>
      <c r="AT154" s="217" t="s">
        <v>193</v>
      </c>
      <c r="AU154" s="217" t="s">
        <v>84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140</v>
      </c>
      <c r="BM154" s="217" t="s">
        <v>1200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1151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84</v>
      </c>
    </row>
    <row r="156" spans="1:65" s="2" customFormat="1" ht="16.5" customHeight="1">
      <c r="A156" s="40"/>
      <c r="B156" s="41"/>
      <c r="C156" s="206" t="s">
        <v>325</v>
      </c>
      <c r="D156" s="206" t="s">
        <v>135</v>
      </c>
      <c r="E156" s="207" t="s">
        <v>1153</v>
      </c>
      <c r="F156" s="208" t="s">
        <v>1154</v>
      </c>
      <c r="G156" s="209" t="s">
        <v>149</v>
      </c>
      <c r="H156" s="210">
        <v>3</v>
      </c>
      <c r="I156" s="211"/>
      <c r="J156" s="212">
        <f>ROUND(I156*H156,2)</f>
        <v>0</v>
      </c>
      <c r="K156" s="208" t="s">
        <v>139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84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140</v>
      </c>
      <c r="BM156" s="217" t="s">
        <v>1201</v>
      </c>
    </row>
    <row r="157" spans="1:47" s="2" customFormat="1" ht="12">
      <c r="A157" s="40"/>
      <c r="B157" s="41"/>
      <c r="C157" s="42"/>
      <c r="D157" s="219" t="s">
        <v>142</v>
      </c>
      <c r="E157" s="42"/>
      <c r="F157" s="220" t="s">
        <v>1154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84</v>
      </c>
    </row>
    <row r="158" spans="1:65" s="2" customFormat="1" ht="16.5" customHeight="1">
      <c r="A158" s="40"/>
      <c r="B158" s="41"/>
      <c r="C158" s="256" t="s">
        <v>329</v>
      </c>
      <c r="D158" s="256" t="s">
        <v>193</v>
      </c>
      <c r="E158" s="257" t="s">
        <v>1156</v>
      </c>
      <c r="F158" s="258" t="s">
        <v>1157</v>
      </c>
      <c r="G158" s="259" t="s">
        <v>177</v>
      </c>
      <c r="H158" s="260">
        <v>0.031</v>
      </c>
      <c r="I158" s="261"/>
      <c r="J158" s="262">
        <f>ROUND(I158*H158,2)</f>
        <v>0</v>
      </c>
      <c r="K158" s="258" t="s">
        <v>139</v>
      </c>
      <c r="L158" s="263"/>
      <c r="M158" s="264" t="s">
        <v>19</v>
      </c>
      <c r="N158" s="265" t="s">
        <v>45</v>
      </c>
      <c r="O158" s="86"/>
      <c r="P158" s="215">
        <f>O158*H158</f>
        <v>0</v>
      </c>
      <c r="Q158" s="215">
        <v>0.2</v>
      </c>
      <c r="R158" s="215">
        <f>Q158*H158</f>
        <v>0.006200000000000001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174</v>
      </c>
      <c r="AT158" s="217" t="s">
        <v>193</v>
      </c>
      <c r="AU158" s="217" t="s">
        <v>84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140</v>
      </c>
      <c r="BM158" s="217" t="s">
        <v>1202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1157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142</v>
      </c>
      <c r="AU159" s="19" t="s">
        <v>84</v>
      </c>
    </row>
    <row r="160" spans="1:51" s="13" customFormat="1" ht="12">
      <c r="A160" s="13"/>
      <c r="B160" s="224"/>
      <c r="C160" s="225"/>
      <c r="D160" s="219" t="s">
        <v>154</v>
      </c>
      <c r="E160" s="226" t="s">
        <v>19</v>
      </c>
      <c r="F160" s="227" t="s">
        <v>1185</v>
      </c>
      <c r="G160" s="225"/>
      <c r="H160" s="228">
        <v>0.031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154</v>
      </c>
      <c r="AU160" s="234" t="s">
        <v>84</v>
      </c>
      <c r="AV160" s="13" t="s">
        <v>84</v>
      </c>
      <c r="AW160" s="13" t="s">
        <v>35</v>
      </c>
      <c r="AX160" s="13" t="s">
        <v>82</v>
      </c>
      <c r="AY160" s="234" t="s">
        <v>133</v>
      </c>
    </row>
    <row r="161" spans="1:65" s="2" customFormat="1" ht="16.5" customHeight="1">
      <c r="A161" s="40"/>
      <c r="B161" s="41"/>
      <c r="C161" s="206" t="s">
        <v>334</v>
      </c>
      <c r="D161" s="206" t="s">
        <v>135</v>
      </c>
      <c r="E161" s="207" t="s">
        <v>1186</v>
      </c>
      <c r="F161" s="208" t="s">
        <v>1187</v>
      </c>
      <c r="G161" s="209" t="s">
        <v>1119</v>
      </c>
      <c r="H161" s="210">
        <v>50</v>
      </c>
      <c r="I161" s="211"/>
      <c r="J161" s="212">
        <f>ROUND(I161*H161,2)</f>
        <v>0</v>
      </c>
      <c r="K161" s="208" t="s">
        <v>462</v>
      </c>
      <c r="L161" s="46"/>
      <c r="M161" s="213" t="s">
        <v>19</v>
      </c>
      <c r="N161" s="214" t="s">
        <v>45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140</v>
      </c>
      <c r="AT161" s="217" t="s">
        <v>135</v>
      </c>
      <c r="AU161" s="217" t="s">
        <v>84</v>
      </c>
      <c r="AY161" s="19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82</v>
      </c>
      <c r="BK161" s="218">
        <f>ROUND(I161*H161,2)</f>
        <v>0</v>
      </c>
      <c r="BL161" s="19" t="s">
        <v>140</v>
      </c>
      <c r="BM161" s="217" t="s">
        <v>1203</v>
      </c>
    </row>
    <row r="162" spans="1:47" s="2" customFormat="1" ht="12">
      <c r="A162" s="40"/>
      <c r="B162" s="41"/>
      <c r="C162" s="42"/>
      <c r="D162" s="219" t="s">
        <v>142</v>
      </c>
      <c r="E162" s="42"/>
      <c r="F162" s="220" t="s">
        <v>1187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142</v>
      </c>
      <c r="AU162" s="19" t="s">
        <v>84</v>
      </c>
    </row>
    <row r="163" spans="1:65" s="2" customFormat="1" ht="16.5" customHeight="1">
      <c r="A163" s="40"/>
      <c r="B163" s="41"/>
      <c r="C163" s="206" t="s">
        <v>338</v>
      </c>
      <c r="D163" s="206" t="s">
        <v>135</v>
      </c>
      <c r="E163" s="207" t="s">
        <v>1161</v>
      </c>
      <c r="F163" s="208" t="s">
        <v>1162</v>
      </c>
      <c r="G163" s="209" t="s">
        <v>241</v>
      </c>
      <c r="H163" s="210">
        <v>0.064</v>
      </c>
      <c r="I163" s="211"/>
      <c r="J163" s="212">
        <f>ROUND(I163*H163,2)</f>
        <v>0</v>
      </c>
      <c r="K163" s="208" t="s">
        <v>139</v>
      </c>
      <c r="L163" s="46"/>
      <c r="M163" s="213" t="s">
        <v>19</v>
      </c>
      <c r="N163" s="214" t="s">
        <v>45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84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140</v>
      </c>
      <c r="BM163" s="217" t="s">
        <v>1204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1162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84</v>
      </c>
    </row>
    <row r="165" spans="1:63" s="12" customFormat="1" ht="22.8" customHeight="1">
      <c r="A165" s="12"/>
      <c r="B165" s="190"/>
      <c r="C165" s="191"/>
      <c r="D165" s="192" t="s">
        <v>73</v>
      </c>
      <c r="E165" s="204" t="s">
        <v>1205</v>
      </c>
      <c r="F165" s="204" t="s">
        <v>1206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SUM(P166:P191)</f>
        <v>0</v>
      </c>
      <c r="Q165" s="198"/>
      <c r="R165" s="199">
        <f>SUM(R166:R191)</f>
        <v>0.06383</v>
      </c>
      <c r="S165" s="198"/>
      <c r="T165" s="200">
        <f>SUM(T166:T191)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82</v>
      </c>
      <c r="AT165" s="202" t="s">
        <v>73</v>
      </c>
      <c r="AU165" s="202" t="s">
        <v>82</v>
      </c>
      <c r="AY165" s="201" t="s">
        <v>133</v>
      </c>
      <c r="BK165" s="203">
        <f>SUM(BK166:BK191)</f>
        <v>0</v>
      </c>
    </row>
    <row r="166" spans="1:65" s="2" customFormat="1" ht="16.5" customHeight="1">
      <c r="A166" s="40"/>
      <c r="B166" s="41"/>
      <c r="C166" s="206" t="s">
        <v>343</v>
      </c>
      <c r="D166" s="206" t="s">
        <v>135</v>
      </c>
      <c r="E166" s="207" t="s">
        <v>1166</v>
      </c>
      <c r="F166" s="208" t="s">
        <v>1167</v>
      </c>
      <c r="G166" s="209" t="s">
        <v>177</v>
      </c>
      <c r="H166" s="210">
        <v>2</v>
      </c>
      <c r="I166" s="211"/>
      <c r="J166" s="212">
        <f>ROUND(I166*H166,2)</f>
        <v>0</v>
      </c>
      <c r="K166" s="208" t="s">
        <v>139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140</v>
      </c>
      <c r="AT166" s="217" t="s">
        <v>135</v>
      </c>
      <c r="AU166" s="217" t="s">
        <v>84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140</v>
      </c>
      <c r="BM166" s="217" t="s">
        <v>1207</v>
      </c>
    </row>
    <row r="167" spans="1:47" s="2" customFormat="1" ht="12">
      <c r="A167" s="40"/>
      <c r="B167" s="41"/>
      <c r="C167" s="42"/>
      <c r="D167" s="219" t="s">
        <v>142</v>
      </c>
      <c r="E167" s="42"/>
      <c r="F167" s="220" t="s">
        <v>1167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142</v>
      </c>
      <c r="AU167" s="19" t="s">
        <v>84</v>
      </c>
    </row>
    <row r="168" spans="1:51" s="13" customFormat="1" ht="12">
      <c r="A168" s="13"/>
      <c r="B168" s="224"/>
      <c r="C168" s="225"/>
      <c r="D168" s="219" t="s">
        <v>154</v>
      </c>
      <c r="E168" s="226" t="s">
        <v>19</v>
      </c>
      <c r="F168" s="227" t="s">
        <v>1169</v>
      </c>
      <c r="G168" s="225"/>
      <c r="H168" s="228">
        <v>2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154</v>
      </c>
      <c r="AU168" s="234" t="s">
        <v>84</v>
      </c>
      <c r="AV168" s="13" t="s">
        <v>84</v>
      </c>
      <c r="AW168" s="13" t="s">
        <v>35</v>
      </c>
      <c r="AX168" s="13" t="s">
        <v>82</v>
      </c>
      <c r="AY168" s="234" t="s">
        <v>133</v>
      </c>
    </row>
    <row r="169" spans="1:65" s="2" customFormat="1" ht="16.5" customHeight="1">
      <c r="A169" s="40"/>
      <c r="B169" s="41"/>
      <c r="C169" s="206" t="s">
        <v>347</v>
      </c>
      <c r="D169" s="206" t="s">
        <v>135</v>
      </c>
      <c r="E169" s="207" t="s">
        <v>1170</v>
      </c>
      <c r="F169" s="208" t="s">
        <v>1171</v>
      </c>
      <c r="G169" s="209" t="s">
        <v>177</v>
      </c>
      <c r="H169" s="210">
        <v>2</v>
      </c>
      <c r="I169" s="211"/>
      <c r="J169" s="212">
        <f>ROUND(I169*H169,2)</f>
        <v>0</v>
      </c>
      <c r="K169" s="208" t="s">
        <v>139</v>
      </c>
      <c r="L169" s="46"/>
      <c r="M169" s="213" t="s">
        <v>19</v>
      </c>
      <c r="N169" s="214" t="s">
        <v>45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140</v>
      </c>
      <c r="AT169" s="217" t="s">
        <v>135</v>
      </c>
      <c r="AU169" s="217" t="s">
        <v>84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82</v>
      </c>
      <c r="BK169" s="218">
        <f>ROUND(I169*H169,2)</f>
        <v>0</v>
      </c>
      <c r="BL169" s="19" t="s">
        <v>140</v>
      </c>
      <c r="BM169" s="217" t="s">
        <v>1208</v>
      </c>
    </row>
    <row r="170" spans="1:47" s="2" customFormat="1" ht="12">
      <c r="A170" s="40"/>
      <c r="B170" s="41"/>
      <c r="C170" s="42"/>
      <c r="D170" s="219" t="s">
        <v>142</v>
      </c>
      <c r="E170" s="42"/>
      <c r="F170" s="220" t="s">
        <v>1171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142</v>
      </c>
      <c r="AU170" s="19" t="s">
        <v>84</v>
      </c>
    </row>
    <row r="171" spans="1:65" s="2" customFormat="1" ht="16.5" customHeight="1">
      <c r="A171" s="40"/>
      <c r="B171" s="41"/>
      <c r="C171" s="206" t="s">
        <v>351</v>
      </c>
      <c r="D171" s="206" t="s">
        <v>135</v>
      </c>
      <c r="E171" s="207" t="s">
        <v>1173</v>
      </c>
      <c r="F171" s="208" t="s">
        <v>1174</v>
      </c>
      <c r="G171" s="209" t="s">
        <v>177</v>
      </c>
      <c r="H171" s="210">
        <v>20</v>
      </c>
      <c r="I171" s="211"/>
      <c r="J171" s="212">
        <f>ROUND(I171*H171,2)</f>
        <v>0</v>
      </c>
      <c r="K171" s="208" t="s">
        <v>139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140</v>
      </c>
      <c r="AT171" s="217" t="s">
        <v>135</v>
      </c>
      <c r="AU171" s="217" t="s">
        <v>84</v>
      </c>
      <c r="AY171" s="19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140</v>
      </c>
      <c r="BM171" s="217" t="s">
        <v>1209</v>
      </c>
    </row>
    <row r="172" spans="1:47" s="2" customFormat="1" ht="12">
      <c r="A172" s="40"/>
      <c r="B172" s="41"/>
      <c r="C172" s="42"/>
      <c r="D172" s="219" t="s">
        <v>142</v>
      </c>
      <c r="E172" s="42"/>
      <c r="F172" s="220" t="s">
        <v>1174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142</v>
      </c>
      <c r="AU172" s="19" t="s">
        <v>84</v>
      </c>
    </row>
    <row r="173" spans="1:65" s="2" customFormat="1" ht="12">
      <c r="A173" s="40"/>
      <c r="B173" s="41"/>
      <c r="C173" s="206" t="s">
        <v>355</v>
      </c>
      <c r="D173" s="206" t="s">
        <v>135</v>
      </c>
      <c r="E173" s="207" t="s">
        <v>1132</v>
      </c>
      <c r="F173" s="208" t="s">
        <v>1133</v>
      </c>
      <c r="G173" s="209" t="s">
        <v>138</v>
      </c>
      <c r="H173" s="210">
        <v>3</v>
      </c>
      <c r="I173" s="211"/>
      <c r="J173" s="212">
        <f>ROUND(I173*H173,2)</f>
        <v>0</v>
      </c>
      <c r="K173" s="208" t="s">
        <v>139</v>
      </c>
      <c r="L173" s="46"/>
      <c r="M173" s="213" t="s">
        <v>19</v>
      </c>
      <c r="N173" s="214" t="s">
        <v>45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140</v>
      </c>
      <c r="AT173" s="217" t="s">
        <v>135</v>
      </c>
      <c r="AU173" s="217" t="s">
        <v>84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82</v>
      </c>
      <c r="BK173" s="218">
        <f>ROUND(I173*H173,2)</f>
        <v>0</v>
      </c>
      <c r="BL173" s="19" t="s">
        <v>140</v>
      </c>
      <c r="BM173" s="217" t="s">
        <v>1210</v>
      </c>
    </row>
    <row r="174" spans="1:47" s="2" customFormat="1" ht="12">
      <c r="A174" s="40"/>
      <c r="B174" s="41"/>
      <c r="C174" s="42"/>
      <c r="D174" s="219" t="s">
        <v>142</v>
      </c>
      <c r="E174" s="42"/>
      <c r="F174" s="220" t="s">
        <v>1133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142</v>
      </c>
      <c r="AU174" s="19" t="s">
        <v>84</v>
      </c>
    </row>
    <row r="175" spans="1:65" s="2" customFormat="1" ht="12">
      <c r="A175" s="40"/>
      <c r="B175" s="41"/>
      <c r="C175" s="206" t="s">
        <v>359</v>
      </c>
      <c r="D175" s="206" t="s">
        <v>135</v>
      </c>
      <c r="E175" s="207" t="s">
        <v>1135</v>
      </c>
      <c r="F175" s="208" t="s">
        <v>1136</v>
      </c>
      <c r="G175" s="209" t="s">
        <v>138</v>
      </c>
      <c r="H175" s="210">
        <v>3</v>
      </c>
      <c r="I175" s="211"/>
      <c r="J175" s="212">
        <f>ROUND(I175*H175,2)</f>
        <v>0</v>
      </c>
      <c r="K175" s="208" t="s">
        <v>139</v>
      </c>
      <c r="L175" s="46"/>
      <c r="M175" s="213" t="s">
        <v>19</v>
      </c>
      <c r="N175" s="214" t="s">
        <v>45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140</v>
      </c>
      <c r="AT175" s="217" t="s">
        <v>135</v>
      </c>
      <c r="AU175" s="217" t="s">
        <v>84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140</v>
      </c>
      <c r="BM175" s="217" t="s">
        <v>1211</v>
      </c>
    </row>
    <row r="176" spans="1:47" s="2" customFormat="1" ht="12">
      <c r="A176" s="40"/>
      <c r="B176" s="41"/>
      <c r="C176" s="42"/>
      <c r="D176" s="219" t="s">
        <v>142</v>
      </c>
      <c r="E176" s="42"/>
      <c r="F176" s="220" t="s">
        <v>1136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142</v>
      </c>
      <c r="AU176" s="19" t="s">
        <v>84</v>
      </c>
    </row>
    <row r="177" spans="1:65" s="2" customFormat="1" ht="16.5" customHeight="1">
      <c r="A177" s="40"/>
      <c r="B177" s="41"/>
      <c r="C177" s="256" t="s">
        <v>363</v>
      </c>
      <c r="D177" s="256" t="s">
        <v>193</v>
      </c>
      <c r="E177" s="257" t="s">
        <v>1178</v>
      </c>
      <c r="F177" s="258" t="s">
        <v>1179</v>
      </c>
      <c r="G177" s="259" t="s">
        <v>138</v>
      </c>
      <c r="H177" s="260">
        <v>3</v>
      </c>
      <c r="I177" s="261"/>
      <c r="J177" s="262">
        <f>ROUND(I177*H177,2)</f>
        <v>0</v>
      </c>
      <c r="K177" s="258" t="s">
        <v>462</v>
      </c>
      <c r="L177" s="263"/>
      <c r="M177" s="264" t="s">
        <v>19</v>
      </c>
      <c r="N177" s="265" t="s">
        <v>45</v>
      </c>
      <c r="O177" s="86"/>
      <c r="P177" s="215">
        <f>O177*H177</f>
        <v>0</v>
      </c>
      <c r="Q177" s="215">
        <v>0.005</v>
      </c>
      <c r="R177" s="215">
        <f>Q177*H177</f>
        <v>0.015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174</v>
      </c>
      <c r="AT177" s="217" t="s">
        <v>193</v>
      </c>
      <c r="AU177" s="217" t="s">
        <v>84</v>
      </c>
      <c r="AY177" s="19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82</v>
      </c>
      <c r="BK177" s="218">
        <f>ROUND(I177*H177,2)</f>
        <v>0</v>
      </c>
      <c r="BL177" s="19" t="s">
        <v>140</v>
      </c>
      <c r="BM177" s="217" t="s">
        <v>1212</v>
      </c>
    </row>
    <row r="178" spans="1:47" s="2" customFormat="1" ht="12">
      <c r="A178" s="40"/>
      <c r="B178" s="41"/>
      <c r="C178" s="42"/>
      <c r="D178" s="219" t="s">
        <v>142</v>
      </c>
      <c r="E178" s="42"/>
      <c r="F178" s="220" t="s">
        <v>1179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142</v>
      </c>
      <c r="AU178" s="19" t="s">
        <v>84</v>
      </c>
    </row>
    <row r="179" spans="1:65" s="2" customFormat="1" ht="16.5" customHeight="1">
      <c r="A179" s="40"/>
      <c r="B179" s="41"/>
      <c r="C179" s="206" t="s">
        <v>367</v>
      </c>
      <c r="D179" s="206" t="s">
        <v>135</v>
      </c>
      <c r="E179" s="207" t="s">
        <v>1147</v>
      </c>
      <c r="F179" s="208" t="s">
        <v>1148</v>
      </c>
      <c r="G179" s="209" t="s">
        <v>138</v>
      </c>
      <c r="H179" s="210">
        <v>3</v>
      </c>
      <c r="I179" s="211"/>
      <c r="J179" s="212">
        <f>ROUND(I179*H179,2)</f>
        <v>0</v>
      </c>
      <c r="K179" s="208" t="s">
        <v>139</v>
      </c>
      <c r="L179" s="46"/>
      <c r="M179" s="213" t="s">
        <v>19</v>
      </c>
      <c r="N179" s="214" t="s">
        <v>45</v>
      </c>
      <c r="O179" s="86"/>
      <c r="P179" s="215">
        <f>O179*H179</f>
        <v>0</v>
      </c>
      <c r="Q179" s="215">
        <v>5E-05</v>
      </c>
      <c r="R179" s="215">
        <f>Q179*H179</f>
        <v>0.00015000000000000001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140</v>
      </c>
      <c r="AT179" s="217" t="s">
        <v>135</v>
      </c>
      <c r="AU179" s="217" t="s">
        <v>84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140</v>
      </c>
      <c r="BM179" s="217" t="s">
        <v>1213</v>
      </c>
    </row>
    <row r="180" spans="1:47" s="2" customFormat="1" ht="12">
      <c r="A180" s="40"/>
      <c r="B180" s="41"/>
      <c r="C180" s="42"/>
      <c r="D180" s="219" t="s">
        <v>142</v>
      </c>
      <c r="E180" s="42"/>
      <c r="F180" s="220" t="s">
        <v>1148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142</v>
      </c>
      <c r="AU180" s="19" t="s">
        <v>84</v>
      </c>
    </row>
    <row r="181" spans="1:65" s="2" customFormat="1" ht="16.5" customHeight="1">
      <c r="A181" s="40"/>
      <c r="B181" s="41"/>
      <c r="C181" s="256" t="s">
        <v>371</v>
      </c>
      <c r="D181" s="256" t="s">
        <v>193</v>
      </c>
      <c r="E181" s="257" t="s">
        <v>1150</v>
      </c>
      <c r="F181" s="258" t="s">
        <v>1151</v>
      </c>
      <c r="G181" s="259" t="s">
        <v>138</v>
      </c>
      <c r="H181" s="260">
        <v>9</v>
      </c>
      <c r="I181" s="261"/>
      <c r="J181" s="262">
        <f>ROUND(I181*H181,2)</f>
        <v>0</v>
      </c>
      <c r="K181" s="258" t="s">
        <v>139</v>
      </c>
      <c r="L181" s="263"/>
      <c r="M181" s="264" t="s">
        <v>19</v>
      </c>
      <c r="N181" s="265" t="s">
        <v>45</v>
      </c>
      <c r="O181" s="86"/>
      <c r="P181" s="215">
        <f>O181*H181</f>
        <v>0</v>
      </c>
      <c r="Q181" s="215">
        <v>0.00472</v>
      </c>
      <c r="R181" s="215">
        <f>Q181*H181</f>
        <v>0.042480000000000004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174</v>
      </c>
      <c r="AT181" s="217" t="s">
        <v>193</v>
      </c>
      <c r="AU181" s="217" t="s">
        <v>84</v>
      </c>
      <c r="AY181" s="19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82</v>
      </c>
      <c r="BK181" s="218">
        <f>ROUND(I181*H181,2)</f>
        <v>0</v>
      </c>
      <c r="BL181" s="19" t="s">
        <v>140</v>
      </c>
      <c r="BM181" s="217" t="s">
        <v>1214</v>
      </c>
    </row>
    <row r="182" spans="1:47" s="2" customFormat="1" ht="12">
      <c r="A182" s="40"/>
      <c r="B182" s="41"/>
      <c r="C182" s="42"/>
      <c r="D182" s="219" t="s">
        <v>142</v>
      </c>
      <c r="E182" s="42"/>
      <c r="F182" s="220" t="s">
        <v>1151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142</v>
      </c>
      <c r="AU182" s="19" t="s">
        <v>84</v>
      </c>
    </row>
    <row r="183" spans="1:65" s="2" customFormat="1" ht="16.5" customHeight="1">
      <c r="A183" s="40"/>
      <c r="B183" s="41"/>
      <c r="C183" s="206" t="s">
        <v>375</v>
      </c>
      <c r="D183" s="206" t="s">
        <v>135</v>
      </c>
      <c r="E183" s="207" t="s">
        <v>1153</v>
      </c>
      <c r="F183" s="208" t="s">
        <v>1154</v>
      </c>
      <c r="G183" s="209" t="s">
        <v>149</v>
      </c>
      <c r="H183" s="210">
        <v>3</v>
      </c>
      <c r="I183" s="211"/>
      <c r="J183" s="212">
        <f>ROUND(I183*H183,2)</f>
        <v>0</v>
      </c>
      <c r="K183" s="208" t="s">
        <v>139</v>
      </c>
      <c r="L183" s="46"/>
      <c r="M183" s="213" t="s">
        <v>19</v>
      </c>
      <c r="N183" s="214" t="s">
        <v>45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140</v>
      </c>
      <c r="AT183" s="217" t="s">
        <v>135</v>
      </c>
      <c r="AU183" s="217" t="s">
        <v>84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82</v>
      </c>
      <c r="BK183" s="218">
        <f>ROUND(I183*H183,2)</f>
        <v>0</v>
      </c>
      <c r="BL183" s="19" t="s">
        <v>140</v>
      </c>
      <c r="BM183" s="217" t="s">
        <v>1215</v>
      </c>
    </row>
    <row r="184" spans="1:47" s="2" customFormat="1" ht="12">
      <c r="A184" s="40"/>
      <c r="B184" s="41"/>
      <c r="C184" s="42"/>
      <c r="D184" s="219" t="s">
        <v>142</v>
      </c>
      <c r="E184" s="42"/>
      <c r="F184" s="220" t="s">
        <v>1154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142</v>
      </c>
      <c r="AU184" s="19" t="s">
        <v>84</v>
      </c>
    </row>
    <row r="185" spans="1:65" s="2" customFormat="1" ht="16.5" customHeight="1">
      <c r="A185" s="40"/>
      <c r="B185" s="41"/>
      <c r="C185" s="256" t="s">
        <v>379</v>
      </c>
      <c r="D185" s="256" t="s">
        <v>193</v>
      </c>
      <c r="E185" s="257" t="s">
        <v>1156</v>
      </c>
      <c r="F185" s="258" t="s">
        <v>1157</v>
      </c>
      <c r="G185" s="259" t="s">
        <v>177</v>
      </c>
      <c r="H185" s="260">
        <v>0.031</v>
      </c>
      <c r="I185" s="261"/>
      <c r="J185" s="262">
        <f>ROUND(I185*H185,2)</f>
        <v>0</v>
      </c>
      <c r="K185" s="258" t="s">
        <v>139</v>
      </c>
      <c r="L185" s="263"/>
      <c r="M185" s="264" t="s">
        <v>19</v>
      </c>
      <c r="N185" s="265" t="s">
        <v>45</v>
      </c>
      <c r="O185" s="86"/>
      <c r="P185" s="215">
        <f>O185*H185</f>
        <v>0</v>
      </c>
      <c r="Q185" s="215">
        <v>0.2</v>
      </c>
      <c r="R185" s="215">
        <f>Q185*H185</f>
        <v>0.006200000000000001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174</v>
      </c>
      <c r="AT185" s="217" t="s">
        <v>193</v>
      </c>
      <c r="AU185" s="217" t="s">
        <v>84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140</v>
      </c>
      <c r="BM185" s="217" t="s">
        <v>1216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1157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84</v>
      </c>
    </row>
    <row r="187" spans="1:51" s="13" customFormat="1" ht="12">
      <c r="A187" s="13"/>
      <c r="B187" s="224"/>
      <c r="C187" s="225"/>
      <c r="D187" s="219" t="s">
        <v>154</v>
      </c>
      <c r="E187" s="226" t="s">
        <v>19</v>
      </c>
      <c r="F187" s="227" t="s">
        <v>1185</v>
      </c>
      <c r="G187" s="225"/>
      <c r="H187" s="228">
        <v>0.031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154</v>
      </c>
      <c r="AU187" s="234" t="s">
        <v>84</v>
      </c>
      <c r="AV187" s="13" t="s">
        <v>84</v>
      </c>
      <c r="AW187" s="13" t="s">
        <v>35</v>
      </c>
      <c r="AX187" s="13" t="s">
        <v>82</v>
      </c>
      <c r="AY187" s="234" t="s">
        <v>133</v>
      </c>
    </row>
    <row r="188" spans="1:65" s="2" customFormat="1" ht="16.5" customHeight="1">
      <c r="A188" s="40"/>
      <c r="B188" s="41"/>
      <c r="C188" s="206" t="s">
        <v>385</v>
      </c>
      <c r="D188" s="206" t="s">
        <v>135</v>
      </c>
      <c r="E188" s="207" t="s">
        <v>1186</v>
      </c>
      <c r="F188" s="208" t="s">
        <v>1187</v>
      </c>
      <c r="G188" s="209" t="s">
        <v>1119</v>
      </c>
      <c r="H188" s="210">
        <v>50</v>
      </c>
      <c r="I188" s="211"/>
      <c r="J188" s="212">
        <f>ROUND(I188*H188,2)</f>
        <v>0</v>
      </c>
      <c r="K188" s="208" t="s">
        <v>462</v>
      </c>
      <c r="L188" s="46"/>
      <c r="M188" s="213" t="s">
        <v>19</v>
      </c>
      <c r="N188" s="214" t="s">
        <v>45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140</v>
      </c>
      <c r="AT188" s="217" t="s">
        <v>135</v>
      </c>
      <c r="AU188" s="217" t="s">
        <v>84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140</v>
      </c>
      <c r="BM188" s="217" t="s">
        <v>1217</v>
      </c>
    </row>
    <row r="189" spans="1:47" s="2" customFormat="1" ht="12">
      <c r="A189" s="40"/>
      <c r="B189" s="41"/>
      <c r="C189" s="42"/>
      <c r="D189" s="219" t="s">
        <v>142</v>
      </c>
      <c r="E189" s="42"/>
      <c r="F189" s="220" t="s">
        <v>1187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84</v>
      </c>
    </row>
    <row r="190" spans="1:65" s="2" customFormat="1" ht="16.5" customHeight="1">
      <c r="A190" s="40"/>
      <c r="B190" s="41"/>
      <c r="C190" s="206" t="s">
        <v>391</v>
      </c>
      <c r="D190" s="206" t="s">
        <v>135</v>
      </c>
      <c r="E190" s="207" t="s">
        <v>1161</v>
      </c>
      <c r="F190" s="208" t="s">
        <v>1162</v>
      </c>
      <c r="G190" s="209" t="s">
        <v>241</v>
      </c>
      <c r="H190" s="210">
        <v>0.064</v>
      </c>
      <c r="I190" s="211"/>
      <c r="J190" s="212">
        <f>ROUND(I190*H190,2)</f>
        <v>0</v>
      </c>
      <c r="K190" s="208" t="s">
        <v>139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140</v>
      </c>
      <c r="AT190" s="217" t="s">
        <v>135</v>
      </c>
      <c r="AU190" s="217" t="s">
        <v>84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140</v>
      </c>
      <c r="BM190" s="217" t="s">
        <v>1218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1162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84</v>
      </c>
    </row>
    <row r="192" spans="1:63" s="12" customFormat="1" ht="22.8" customHeight="1">
      <c r="A192" s="12"/>
      <c r="B192" s="190"/>
      <c r="C192" s="191"/>
      <c r="D192" s="192" t="s">
        <v>73</v>
      </c>
      <c r="E192" s="204" t="s">
        <v>1219</v>
      </c>
      <c r="F192" s="204" t="s">
        <v>1220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SUM(P193:P218)</f>
        <v>0</v>
      </c>
      <c r="Q192" s="198"/>
      <c r="R192" s="199">
        <f>SUM(R193:R218)</f>
        <v>0.06383</v>
      </c>
      <c r="S192" s="198"/>
      <c r="T192" s="200">
        <f>SUM(T193:T218)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82</v>
      </c>
      <c r="AT192" s="202" t="s">
        <v>73</v>
      </c>
      <c r="AU192" s="202" t="s">
        <v>82</v>
      </c>
      <c r="AY192" s="201" t="s">
        <v>133</v>
      </c>
      <c r="BK192" s="203">
        <f>SUM(BK193:BK218)</f>
        <v>0</v>
      </c>
    </row>
    <row r="193" spans="1:65" s="2" customFormat="1" ht="16.5" customHeight="1">
      <c r="A193" s="40"/>
      <c r="B193" s="41"/>
      <c r="C193" s="206" t="s">
        <v>397</v>
      </c>
      <c r="D193" s="206" t="s">
        <v>135</v>
      </c>
      <c r="E193" s="207" t="s">
        <v>1166</v>
      </c>
      <c r="F193" s="208" t="s">
        <v>1167</v>
      </c>
      <c r="G193" s="209" t="s">
        <v>177</v>
      </c>
      <c r="H193" s="210">
        <v>2</v>
      </c>
      <c r="I193" s="211"/>
      <c r="J193" s="212">
        <f>ROUND(I193*H193,2)</f>
        <v>0</v>
      </c>
      <c r="K193" s="208" t="s">
        <v>139</v>
      </c>
      <c r="L193" s="46"/>
      <c r="M193" s="213" t="s">
        <v>19</v>
      </c>
      <c r="N193" s="214" t="s">
        <v>45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140</v>
      </c>
      <c r="AT193" s="217" t="s">
        <v>135</v>
      </c>
      <c r="AU193" s="217" t="s">
        <v>84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140</v>
      </c>
      <c r="BM193" s="217" t="s">
        <v>1221</v>
      </c>
    </row>
    <row r="194" spans="1:47" s="2" customFormat="1" ht="12">
      <c r="A194" s="40"/>
      <c r="B194" s="41"/>
      <c r="C194" s="42"/>
      <c r="D194" s="219" t="s">
        <v>142</v>
      </c>
      <c r="E194" s="42"/>
      <c r="F194" s="220" t="s">
        <v>1167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142</v>
      </c>
      <c r="AU194" s="19" t="s">
        <v>84</v>
      </c>
    </row>
    <row r="195" spans="1:51" s="13" customFormat="1" ht="12">
      <c r="A195" s="13"/>
      <c r="B195" s="224"/>
      <c r="C195" s="225"/>
      <c r="D195" s="219" t="s">
        <v>154</v>
      </c>
      <c r="E195" s="226" t="s">
        <v>19</v>
      </c>
      <c r="F195" s="227" t="s">
        <v>1169</v>
      </c>
      <c r="G195" s="225"/>
      <c r="H195" s="228">
        <v>2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154</v>
      </c>
      <c r="AU195" s="234" t="s">
        <v>84</v>
      </c>
      <c r="AV195" s="13" t="s">
        <v>84</v>
      </c>
      <c r="AW195" s="13" t="s">
        <v>35</v>
      </c>
      <c r="AX195" s="13" t="s">
        <v>82</v>
      </c>
      <c r="AY195" s="234" t="s">
        <v>133</v>
      </c>
    </row>
    <row r="196" spans="1:65" s="2" customFormat="1" ht="16.5" customHeight="1">
      <c r="A196" s="40"/>
      <c r="B196" s="41"/>
      <c r="C196" s="206" t="s">
        <v>401</v>
      </c>
      <c r="D196" s="206" t="s">
        <v>135</v>
      </c>
      <c r="E196" s="207" t="s">
        <v>1170</v>
      </c>
      <c r="F196" s="208" t="s">
        <v>1171</v>
      </c>
      <c r="G196" s="209" t="s">
        <v>177</v>
      </c>
      <c r="H196" s="210">
        <v>2</v>
      </c>
      <c r="I196" s="211"/>
      <c r="J196" s="212">
        <f>ROUND(I196*H196,2)</f>
        <v>0</v>
      </c>
      <c r="K196" s="208" t="s">
        <v>139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140</v>
      </c>
      <c r="AT196" s="217" t="s">
        <v>135</v>
      </c>
      <c r="AU196" s="217" t="s">
        <v>84</v>
      </c>
      <c r="AY196" s="19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140</v>
      </c>
      <c r="BM196" s="217" t="s">
        <v>1222</v>
      </c>
    </row>
    <row r="197" spans="1:47" s="2" customFormat="1" ht="12">
      <c r="A197" s="40"/>
      <c r="B197" s="41"/>
      <c r="C197" s="42"/>
      <c r="D197" s="219" t="s">
        <v>142</v>
      </c>
      <c r="E197" s="42"/>
      <c r="F197" s="220" t="s">
        <v>1171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142</v>
      </c>
      <c r="AU197" s="19" t="s">
        <v>84</v>
      </c>
    </row>
    <row r="198" spans="1:65" s="2" customFormat="1" ht="16.5" customHeight="1">
      <c r="A198" s="40"/>
      <c r="B198" s="41"/>
      <c r="C198" s="206" t="s">
        <v>406</v>
      </c>
      <c r="D198" s="206" t="s">
        <v>135</v>
      </c>
      <c r="E198" s="207" t="s">
        <v>1173</v>
      </c>
      <c r="F198" s="208" t="s">
        <v>1174</v>
      </c>
      <c r="G198" s="209" t="s">
        <v>177</v>
      </c>
      <c r="H198" s="210">
        <v>20</v>
      </c>
      <c r="I198" s="211"/>
      <c r="J198" s="212">
        <f>ROUND(I198*H198,2)</f>
        <v>0</v>
      </c>
      <c r="K198" s="208" t="s">
        <v>139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84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1223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1174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84</v>
      </c>
    </row>
    <row r="200" spans="1:65" s="2" customFormat="1" ht="12">
      <c r="A200" s="40"/>
      <c r="B200" s="41"/>
      <c r="C200" s="206" t="s">
        <v>411</v>
      </c>
      <c r="D200" s="206" t="s">
        <v>135</v>
      </c>
      <c r="E200" s="207" t="s">
        <v>1132</v>
      </c>
      <c r="F200" s="208" t="s">
        <v>1133</v>
      </c>
      <c r="G200" s="209" t="s">
        <v>138</v>
      </c>
      <c r="H200" s="210">
        <v>3</v>
      </c>
      <c r="I200" s="211"/>
      <c r="J200" s="212">
        <f>ROUND(I200*H200,2)</f>
        <v>0</v>
      </c>
      <c r="K200" s="208" t="s">
        <v>139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84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1224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1133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84</v>
      </c>
    </row>
    <row r="202" spans="1:65" s="2" customFormat="1" ht="12">
      <c r="A202" s="40"/>
      <c r="B202" s="41"/>
      <c r="C202" s="206" t="s">
        <v>416</v>
      </c>
      <c r="D202" s="206" t="s">
        <v>135</v>
      </c>
      <c r="E202" s="207" t="s">
        <v>1135</v>
      </c>
      <c r="F202" s="208" t="s">
        <v>1136</v>
      </c>
      <c r="G202" s="209" t="s">
        <v>138</v>
      </c>
      <c r="H202" s="210">
        <v>3</v>
      </c>
      <c r="I202" s="211"/>
      <c r="J202" s="212">
        <f>ROUND(I202*H202,2)</f>
        <v>0</v>
      </c>
      <c r="K202" s="208" t="s">
        <v>139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84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140</v>
      </c>
      <c r="BM202" s="217" t="s">
        <v>1225</v>
      </c>
    </row>
    <row r="203" spans="1:47" s="2" customFormat="1" ht="12">
      <c r="A203" s="40"/>
      <c r="B203" s="41"/>
      <c r="C203" s="42"/>
      <c r="D203" s="219" t="s">
        <v>142</v>
      </c>
      <c r="E203" s="42"/>
      <c r="F203" s="220" t="s">
        <v>1136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84</v>
      </c>
    </row>
    <row r="204" spans="1:65" s="2" customFormat="1" ht="16.5" customHeight="1">
      <c r="A204" s="40"/>
      <c r="B204" s="41"/>
      <c r="C204" s="256" t="s">
        <v>420</v>
      </c>
      <c r="D204" s="256" t="s">
        <v>193</v>
      </c>
      <c r="E204" s="257" t="s">
        <v>1178</v>
      </c>
      <c r="F204" s="258" t="s">
        <v>1179</v>
      </c>
      <c r="G204" s="259" t="s">
        <v>138</v>
      </c>
      <c r="H204" s="260">
        <v>3</v>
      </c>
      <c r="I204" s="261"/>
      <c r="J204" s="262">
        <f>ROUND(I204*H204,2)</f>
        <v>0</v>
      </c>
      <c r="K204" s="258" t="s">
        <v>462</v>
      </c>
      <c r="L204" s="263"/>
      <c r="M204" s="264" t="s">
        <v>19</v>
      </c>
      <c r="N204" s="265" t="s">
        <v>45</v>
      </c>
      <c r="O204" s="86"/>
      <c r="P204" s="215">
        <f>O204*H204</f>
        <v>0</v>
      </c>
      <c r="Q204" s="215">
        <v>0.005</v>
      </c>
      <c r="R204" s="215">
        <f>Q204*H204</f>
        <v>0.015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174</v>
      </c>
      <c r="AT204" s="217" t="s">
        <v>193</v>
      </c>
      <c r="AU204" s="217" t="s">
        <v>84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140</v>
      </c>
      <c r="BM204" s="217" t="s">
        <v>1226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1179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84</v>
      </c>
    </row>
    <row r="206" spans="1:65" s="2" customFormat="1" ht="16.5" customHeight="1">
      <c r="A206" s="40"/>
      <c r="B206" s="41"/>
      <c r="C206" s="206" t="s">
        <v>428</v>
      </c>
      <c r="D206" s="206" t="s">
        <v>135</v>
      </c>
      <c r="E206" s="207" t="s">
        <v>1147</v>
      </c>
      <c r="F206" s="208" t="s">
        <v>1148</v>
      </c>
      <c r="G206" s="209" t="s">
        <v>138</v>
      </c>
      <c r="H206" s="210">
        <v>3</v>
      </c>
      <c r="I206" s="211"/>
      <c r="J206" s="212">
        <f>ROUND(I206*H206,2)</f>
        <v>0</v>
      </c>
      <c r="K206" s="208" t="s">
        <v>139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5E-05</v>
      </c>
      <c r="R206" s="215">
        <f>Q206*H206</f>
        <v>0.00015000000000000001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140</v>
      </c>
      <c r="AT206" s="217" t="s">
        <v>135</v>
      </c>
      <c r="AU206" s="217" t="s">
        <v>84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1227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1148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84</v>
      </c>
    </row>
    <row r="208" spans="1:65" s="2" customFormat="1" ht="16.5" customHeight="1">
      <c r="A208" s="40"/>
      <c r="B208" s="41"/>
      <c r="C208" s="256" t="s">
        <v>433</v>
      </c>
      <c r="D208" s="256" t="s">
        <v>193</v>
      </c>
      <c r="E208" s="257" t="s">
        <v>1150</v>
      </c>
      <c r="F208" s="258" t="s">
        <v>1151</v>
      </c>
      <c r="G208" s="259" t="s">
        <v>138</v>
      </c>
      <c r="H208" s="260">
        <v>9</v>
      </c>
      <c r="I208" s="261"/>
      <c r="J208" s="262">
        <f>ROUND(I208*H208,2)</f>
        <v>0</v>
      </c>
      <c r="K208" s="258" t="s">
        <v>139</v>
      </c>
      <c r="L208" s="263"/>
      <c r="M208" s="264" t="s">
        <v>19</v>
      </c>
      <c r="N208" s="265" t="s">
        <v>45</v>
      </c>
      <c r="O208" s="86"/>
      <c r="P208" s="215">
        <f>O208*H208</f>
        <v>0</v>
      </c>
      <c r="Q208" s="215">
        <v>0.00472</v>
      </c>
      <c r="R208" s="215">
        <f>Q208*H208</f>
        <v>0.042480000000000004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174</v>
      </c>
      <c r="AT208" s="217" t="s">
        <v>193</v>
      </c>
      <c r="AU208" s="217" t="s">
        <v>84</v>
      </c>
      <c r="AY208" s="19" t="s">
        <v>133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140</v>
      </c>
      <c r="BM208" s="217" t="s">
        <v>1228</v>
      </c>
    </row>
    <row r="209" spans="1:47" s="2" customFormat="1" ht="12">
      <c r="A209" s="40"/>
      <c r="B209" s="41"/>
      <c r="C209" s="42"/>
      <c r="D209" s="219" t="s">
        <v>142</v>
      </c>
      <c r="E209" s="42"/>
      <c r="F209" s="220" t="s">
        <v>1151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142</v>
      </c>
      <c r="AU209" s="19" t="s">
        <v>84</v>
      </c>
    </row>
    <row r="210" spans="1:65" s="2" customFormat="1" ht="16.5" customHeight="1">
      <c r="A210" s="40"/>
      <c r="B210" s="41"/>
      <c r="C210" s="206" t="s">
        <v>440</v>
      </c>
      <c r="D210" s="206" t="s">
        <v>135</v>
      </c>
      <c r="E210" s="207" t="s">
        <v>1153</v>
      </c>
      <c r="F210" s="208" t="s">
        <v>1154</v>
      </c>
      <c r="G210" s="209" t="s">
        <v>149</v>
      </c>
      <c r="H210" s="210">
        <v>3</v>
      </c>
      <c r="I210" s="211"/>
      <c r="J210" s="212">
        <f>ROUND(I210*H210,2)</f>
        <v>0</v>
      </c>
      <c r="K210" s="208" t="s">
        <v>139</v>
      </c>
      <c r="L210" s="46"/>
      <c r="M210" s="213" t="s">
        <v>19</v>
      </c>
      <c r="N210" s="214" t="s">
        <v>45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140</v>
      </c>
      <c r="AT210" s="217" t="s">
        <v>135</v>
      </c>
      <c r="AU210" s="217" t="s">
        <v>84</v>
      </c>
      <c r="AY210" s="19" t="s">
        <v>133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82</v>
      </c>
      <c r="BK210" s="218">
        <f>ROUND(I210*H210,2)</f>
        <v>0</v>
      </c>
      <c r="BL210" s="19" t="s">
        <v>140</v>
      </c>
      <c r="BM210" s="217" t="s">
        <v>1229</v>
      </c>
    </row>
    <row r="211" spans="1:47" s="2" customFormat="1" ht="12">
      <c r="A211" s="40"/>
      <c r="B211" s="41"/>
      <c r="C211" s="42"/>
      <c r="D211" s="219" t="s">
        <v>142</v>
      </c>
      <c r="E211" s="42"/>
      <c r="F211" s="220" t="s">
        <v>1154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142</v>
      </c>
      <c r="AU211" s="19" t="s">
        <v>84</v>
      </c>
    </row>
    <row r="212" spans="1:65" s="2" customFormat="1" ht="16.5" customHeight="1">
      <c r="A212" s="40"/>
      <c r="B212" s="41"/>
      <c r="C212" s="256" t="s">
        <v>444</v>
      </c>
      <c r="D212" s="256" t="s">
        <v>193</v>
      </c>
      <c r="E212" s="257" t="s">
        <v>1156</v>
      </c>
      <c r="F212" s="258" t="s">
        <v>1157</v>
      </c>
      <c r="G212" s="259" t="s">
        <v>177</v>
      </c>
      <c r="H212" s="260">
        <v>0.031</v>
      </c>
      <c r="I212" s="261"/>
      <c r="J212" s="262">
        <f>ROUND(I212*H212,2)</f>
        <v>0</v>
      </c>
      <c r="K212" s="258" t="s">
        <v>139</v>
      </c>
      <c r="L212" s="263"/>
      <c r="M212" s="264" t="s">
        <v>19</v>
      </c>
      <c r="N212" s="265" t="s">
        <v>45</v>
      </c>
      <c r="O212" s="86"/>
      <c r="P212" s="215">
        <f>O212*H212</f>
        <v>0</v>
      </c>
      <c r="Q212" s="215">
        <v>0.2</v>
      </c>
      <c r="R212" s="215">
        <f>Q212*H212</f>
        <v>0.006200000000000001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174</v>
      </c>
      <c r="AT212" s="217" t="s">
        <v>193</v>
      </c>
      <c r="AU212" s="217" t="s">
        <v>84</v>
      </c>
      <c r="AY212" s="19" t="s">
        <v>133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82</v>
      </c>
      <c r="BK212" s="218">
        <f>ROUND(I212*H212,2)</f>
        <v>0</v>
      </c>
      <c r="BL212" s="19" t="s">
        <v>140</v>
      </c>
      <c r="BM212" s="217" t="s">
        <v>1230</v>
      </c>
    </row>
    <row r="213" spans="1:47" s="2" customFormat="1" ht="12">
      <c r="A213" s="40"/>
      <c r="B213" s="41"/>
      <c r="C213" s="42"/>
      <c r="D213" s="219" t="s">
        <v>142</v>
      </c>
      <c r="E213" s="42"/>
      <c r="F213" s="220" t="s">
        <v>1157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142</v>
      </c>
      <c r="AU213" s="19" t="s">
        <v>84</v>
      </c>
    </row>
    <row r="214" spans="1:51" s="13" customFormat="1" ht="12">
      <c r="A214" s="13"/>
      <c r="B214" s="224"/>
      <c r="C214" s="225"/>
      <c r="D214" s="219" t="s">
        <v>154</v>
      </c>
      <c r="E214" s="226" t="s">
        <v>19</v>
      </c>
      <c r="F214" s="227" t="s">
        <v>1185</v>
      </c>
      <c r="G214" s="225"/>
      <c r="H214" s="228">
        <v>0.031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154</v>
      </c>
      <c r="AU214" s="234" t="s">
        <v>84</v>
      </c>
      <c r="AV214" s="13" t="s">
        <v>84</v>
      </c>
      <c r="AW214" s="13" t="s">
        <v>35</v>
      </c>
      <c r="AX214" s="13" t="s">
        <v>82</v>
      </c>
      <c r="AY214" s="234" t="s">
        <v>133</v>
      </c>
    </row>
    <row r="215" spans="1:65" s="2" customFormat="1" ht="16.5" customHeight="1">
      <c r="A215" s="40"/>
      <c r="B215" s="41"/>
      <c r="C215" s="206" t="s">
        <v>449</v>
      </c>
      <c r="D215" s="206" t="s">
        <v>135</v>
      </c>
      <c r="E215" s="207" t="s">
        <v>1186</v>
      </c>
      <c r="F215" s="208" t="s">
        <v>1187</v>
      </c>
      <c r="G215" s="209" t="s">
        <v>1119</v>
      </c>
      <c r="H215" s="210">
        <v>50</v>
      </c>
      <c r="I215" s="211"/>
      <c r="J215" s="212">
        <f>ROUND(I215*H215,2)</f>
        <v>0</v>
      </c>
      <c r="K215" s="208" t="s">
        <v>462</v>
      </c>
      <c r="L215" s="46"/>
      <c r="M215" s="213" t="s">
        <v>19</v>
      </c>
      <c r="N215" s="214" t="s">
        <v>45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140</v>
      </c>
      <c r="AT215" s="217" t="s">
        <v>135</v>
      </c>
      <c r="AU215" s="217" t="s">
        <v>84</v>
      </c>
      <c r="AY215" s="19" t="s">
        <v>133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82</v>
      </c>
      <c r="BK215" s="218">
        <f>ROUND(I215*H215,2)</f>
        <v>0</v>
      </c>
      <c r="BL215" s="19" t="s">
        <v>140</v>
      </c>
      <c r="BM215" s="217" t="s">
        <v>1231</v>
      </c>
    </row>
    <row r="216" spans="1:47" s="2" customFormat="1" ht="12">
      <c r="A216" s="40"/>
      <c r="B216" s="41"/>
      <c r="C216" s="42"/>
      <c r="D216" s="219" t="s">
        <v>142</v>
      </c>
      <c r="E216" s="42"/>
      <c r="F216" s="220" t="s">
        <v>1187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142</v>
      </c>
      <c r="AU216" s="19" t="s">
        <v>84</v>
      </c>
    </row>
    <row r="217" spans="1:65" s="2" customFormat="1" ht="16.5" customHeight="1">
      <c r="A217" s="40"/>
      <c r="B217" s="41"/>
      <c r="C217" s="206" t="s">
        <v>453</v>
      </c>
      <c r="D217" s="206" t="s">
        <v>135</v>
      </c>
      <c r="E217" s="207" t="s">
        <v>1161</v>
      </c>
      <c r="F217" s="208" t="s">
        <v>1162</v>
      </c>
      <c r="G217" s="209" t="s">
        <v>241</v>
      </c>
      <c r="H217" s="210">
        <v>0.064</v>
      </c>
      <c r="I217" s="211"/>
      <c r="J217" s="212">
        <f>ROUND(I217*H217,2)</f>
        <v>0</v>
      </c>
      <c r="K217" s="208" t="s">
        <v>139</v>
      </c>
      <c r="L217" s="46"/>
      <c r="M217" s="213" t="s">
        <v>19</v>
      </c>
      <c r="N217" s="214" t="s">
        <v>45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140</v>
      </c>
      <c r="AT217" s="217" t="s">
        <v>135</v>
      </c>
      <c r="AU217" s="217" t="s">
        <v>84</v>
      </c>
      <c r="AY217" s="19" t="s">
        <v>133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82</v>
      </c>
      <c r="BK217" s="218">
        <f>ROUND(I217*H217,2)</f>
        <v>0</v>
      </c>
      <c r="BL217" s="19" t="s">
        <v>140</v>
      </c>
      <c r="BM217" s="217" t="s">
        <v>1232</v>
      </c>
    </row>
    <row r="218" spans="1:47" s="2" customFormat="1" ht="12">
      <c r="A218" s="40"/>
      <c r="B218" s="41"/>
      <c r="C218" s="42"/>
      <c r="D218" s="219" t="s">
        <v>142</v>
      </c>
      <c r="E218" s="42"/>
      <c r="F218" s="220" t="s">
        <v>1162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142</v>
      </c>
      <c r="AU218" s="19" t="s">
        <v>84</v>
      </c>
    </row>
    <row r="219" spans="1:63" s="12" customFormat="1" ht="22.8" customHeight="1">
      <c r="A219" s="12"/>
      <c r="B219" s="190"/>
      <c r="C219" s="191"/>
      <c r="D219" s="192" t="s">
        <v>73</v>
      </c>
      <c r="E219" s="204" t="s">
        <v>1233</v>
      </c>
      <c r="F219" s="204" t="s">
        <v>1234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SUM(P220:P230)</f>
        <v>0</v>
      </c>
      <c r="Q219" s="198"/>
      <c r="R219" s="199">
        <f>SUM(R220:R230)</f>
        <v>0</v>
      </c>
      <c r="S219" s="198"/>
      <c r="T219" s="200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82</v>
      </c>
      <c r="AT219" s="202" t="s">
        <v>73</v>
      </c>
      <c r="AU219" s="202" t="s">
        <v>82</v>
      </c>
      <c r="AY219" s="201" t="s">
        <v>133</v>
      </c>
      <c r="BK219" s="203">
        <f>SUM(BK220:BK230)</f>
        <v>0</v>
      </c>
    </row>
    <row r="220" spans="1:65" s="2" customFormat="1" ht="16.5" customHeight="1">
      <c r="A220" s="40"/>
      <c r="B220" s="41"/>
      <c r="C220" s="206" t="s">
        <v>459</v>
      </c>
      <c r="D220" s="206" t="s">
        <v>135</v>
      </c>
      <c r="E220" s="207" t="s">
        <v>1166</v>
      </c>
      <c r="F220" s="208" t="s">
        <v>1167</v>
      </c>
      <c r="G220" s="209" t="s">
        <v>177</v>
      </c>
      <c r="H220" s="210">
        <v>2</v>
      </c>
      <c r="I220" s="211"/>
      <c r="J220" s="212">
        <f>ROUND(I220*H220,2)</f>
        <v>0</v>
      </c>
      <c r="K220" s="208" t="s">
        <v>139</v>
      </c>
      <c r="L220" s="46"/>
      <c r="M220" s="213" t="s">
        <v>19</v>
      </c>
      <c r="N220" s="214" t="s">
        <v>45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140</v>
      </c>
      <c r="AT220" s="217" t="s">
        <v>135</v>
      </c>
      <c r="AU220" s="217" t="s">
        <v>84</v>
      </c>
      <c r="AY220" s="19" t="s">
        <v>133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82</v>
      </c>
      <c r="BK220" s="218">
        <f>ROUND(I220*H220,2)</f>
        <v>0</v>
      </c>
      <c r="BL220" s="19" t="s">
        <v>140</v>
      </c>
      <c r="BM220" s="217" t="s">
        <v>1235</v>
      </c>
    </row>
    <row r="221" spans="1:47" s="2" customFormat="1" ht="12">
      <c r="A221" s="40"/>
      <c r="B221" s="41"/>
      <c r="C221" s="42"/>
      <c r="D221" s="219" t="s">
        <v>142</v>
      </c>
      <c r="E221" s="42"/>
      <c r="F221" s="220" t="s">
        <v>1167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142</v>
      </c>
      <c r="AU221" s="19" t="s">
        <v>84</v>
      </c>
    </row>
    <row r="222" spans="1:51" s="13" customFormat="1" ht="12">
      <c r="A222" s="13"/>
      <c r="B222" s="224"/>
      <c r="C222" s="225"/>
      <c r="D222" s="219" t="s">
        <v>154</v>
      </c>
      <c r="E222" s="226" t="s">
        <v>19</v>
      </c>
      <c r="F222" s="227" t="s">
        <v>1169</v>
      </c>
      <c r="G222" s="225"/>
      <c r="H222" s="228">
        <v>2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154</v>
      </c>
      <c r="AU222" s="234" t="s">
        <v>84</v>
      </c>
      <c r="AV222" s="13" t="s">
        <v>84</v>
      </c>
      <c r="AW222" s="13" t="s">
        <v>35</v>
      </c>
      <c r="AX222" s="13" t="s">
        <v>82</v>
      </c>
      <c r="AY222" s="234" t="s">
        <v>133</v>
      </c>
    </row>
    <row r="223" spans="1:65" s="2" customFormat="1" ht="16.5" customHeight="1">
      <c r="A223" s="40"/>
      <c r="B223" s="41"/>
      <c r="C223" s="206" t="s">
        <v>465</v>
      </c>
      <c r="D223" s="206" t="s">
        <v>135</v>
      </c>
      <c r="E223" s="207" t="s">
        <v>1170</v>
      </c>
      <c r="F223" s="208" t="s">
        <v>1171</v>
      </c>
      <c r="G223" s="209" t="s">
        <v>177</v>
      </c>
      <c r="H223" s="210">
        <v>2</v>
      </c>
      <c r="I223" s="211"/>
      <c r="J223" s="212">
        <f>ROUND(I223*H223,2)</f>
        <v>0</v>
      </c>
      <c r="K223" s="208" t="s">
        <v>139</v>
      </c>
      <c r="L223" s="46"/>
      <c r="M223" s="213" t="s">
        <v>19</v>
      </c>
      <c r="N223" s="214" t="s">
        <v>45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140</v>
      </c>
      <c r="AT223" s="217" t="s">
        <v>135</v>
      </c>
      <c r="AU223" s="217" t="s">
        <v>84</v>
      </c>
      <c r="AY223" s="19" t="s">
        <v>133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82</v>
      </c>
      <c r="BK223" s="218">
        <f>ROUND(I223*H223,2)</f>
        <v>0</v>
      </c>
      <c r="BL223" s="19" t="s">
        <v>140</v>
      </c>
      <c r="BM223" s="217" t="s">
        <v>1236</v>
      </c>
    </row>
    <row r="224" spans="1:47" s="2" customFormat="1" ht="12">
      <c r="A224" s="40"/>
      <c r="B224" s="41"/>
      <c r="C224" s="42"/>
      <c r="D224" s="219" t="s">
        <v>142</v>
      </c>
      <c r="E224" s="42"/>
      <c r="F224" s="220" t="s">
        <v>1171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142</v>
      </c>
      <c r="AU224" s="19" t="s">
        <v>84</v>
      </c>
    </row>
    <row r="225" spans="1:65" s="2" customFormat="1" ht="16.5" customHeight="1">
      <c r="A225" s="40"/>
      <c r="B225" s="41"/>
      <c r="C225" s="206" t="s">
        <v>1237</v>
      </c>
      <c r="D225" s="206" t="s">
        <v>135</v>
      </c>
      <c r="E225" s="207" t="s">
        <v>1173</v>
      </c>
      <c r="F225" s="208" t="s">
        <v>1174</v>
      </c>
      <c r="G225" s="209" t="s">
        <v>177</v>
      </c>
      <c r="H225" s="210">
        <v>20</v>
      </c>
      <c r="I225" s="211"/>
      <c r="J225" s="212">
        <f>ROUND(I225*H225,2)</f>
        <v>0</v>
      </c>
      <c r="K225" s="208" t="s">
        <v>139</v>
      </c>
      <c r="L225" s="46"/>
      <c r="M225" s="213" t="s">
        <v>19</v>
      </c>
      <c r="N225" s="214" t="s">
        <v>45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140</v>
      </c>
      <c r="AT225" s="217" t="s">
        <v>135</v>
      </c>
      <c r="AU225" s="217" t="s">
        <v>84</v>
      </c>
      <c r="AY225" s="19" t="s">
        <v>133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82</v>
      </c>
      <c r="BK225" s="218">
        <f>ROUND(I225*H225,2)</f>
        <v>0</v>
      </c>
      <c r="BL225" s="19" t="s">
        <v>140</v>
      </c>
      <c r="BM225" s="217" t="s">
        <v>1238</v>
      </c>
    </row>
    <row r="226" spans="1:47" s="2" customFormat="1" ht="12">
      <c r="A226" s="40"/>
      <c r="B226" s="41"/>
      <c r="C226" s="42"/>
      <c r="D226" s="219" t="s">
        <v>142</v>
      </c>
      <c r="E226" s="42"/>
      <c r="F226" s="220" t="s">
        <v>1174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142</v>
      </c>
      <c r="AU226" s="19" t="s">
        <v>84</v>
      </c>
    </row>
    <row r="227" spans="1:65" s="2" customFormat="1" ht="16.5" customHeight="1">
      <c r="A227" s="40"/>
      <c r="B227" s="41"/>
      <c r="C227" s="206" t="s">
        <v>470</v>
      </c>
      <c r="D227" s="206" t="s">
        <v>135</v>
      </c>
      <c r="E227" s="207" t="s">
        <v>1239</v>
      </c>
      <c r="F227" s="208" t="s">
        <v>1240</v>
      </c>
      <c r="G227" s="209" t="s">
        <v>138</v>
      </c>
      <c r="H227" s="210">
        <v>25</v>
      </c>
      <c r="I227" s="211"/>
      <c r="J227" s="212">
        <f>ROUND(I227*H227,2)</f>
        <v>0</v>
      </c>
      <c r="K227" s="208" t="s">
        <v>139</v>
      </c>
      <c r="L227" s="46"/>
      <c r="M227" s="213" t="s">
        <v>19</v>
      </c>
      <c r="N227" s="214" t="s">
        <v>45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140</v>
      </c>
      <c r="AT227" s="217" t="s">
        <v>135</v>
      </c>
      <c r="AU227" s="217" t="s">
        <v>84</v>
      </c>
      <c r="AY227" s="19" t="s">
        <v>133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82</v>
      </c>
      <c r="BK227" s="218">
        <f>ROUND(I227*H227,2)</f>
        <v>0</v>
      </c>
      <c r="BL227" s="19" t="s">
        <v>140</v>
      </c>
      <c r="BM227" s="217" t="s">
        <v>1241</v>
      </c>
    </row>
    <row r="228" spans="1:47" s="2" customFormat="1" ht="12">
      <c r="A228" s="40"/>
      <c r="B228" s="41"/>
      <c r="C228" s="42"/>
      <c r="D228" s="219" t="s">
        <v>142</v>
      </c>
      <c r="E228" s="42"/>
      <c r="F228" s="220" t="s">
        <v>1240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142</v>
      </c>
      <c r="AU228" s="19" t="s">
        <v>84</v>
      </c>
    </row>
    <row r="229" spans="1:65" s="2" customFormat="1" ht="16.5" customHeight="1">
      <c r="A229" s="40"/>
      <c r="B229" s="41"/>
      <c r="C229" s="206" t="s">
        <v>475</v>
      </c>
      <c r="D229" s="206" t="s">
        <v>135</v>
      </c>
      <c r="E229" s="207" t="s">
        <v>1242</v>
      </c>
      <c r="F229" s="208" t="s">
        <v>1243</v>
      </c>
      <c r="G229" s="209" t="s">
        <v>138</v>
      </c>
      <c r="H229" s="210">
        <v>25</v>
      </c>
      <c r="I229" s="211"/>
      <c r="J229" s="212">
        <f>ROUND(I229*H229,2)</f>
        <v>0</v>
      </c>
      <c r="K229" s="208" t="s">
        <v>139</v>
      </c>
      <c r="L229" s="46"/>
      <c r="M229" s="213" t="s">
        <v>19</v>
      </c>
      <c r="N229" s="214" t="s">
        <v>45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140</v>
      </c>
      <c r="AT229" s="217" t="s">
        <v>135</v>
      </c>
      <c r="AU229" s="217" t="s">
        <v>84</v>
      </c>
      <c r="AY229" s="19" t="s">
        <v>133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82</v>
      </c>
      <c r="BK229" s="218">
        <f>ROUND(I229*H229,2)</f>
        <v>0</v>
      </c>
      <c r="BL229" s="19" t="s">
        <v>140</v>
      </c>
      <c r="BM229" s="217" t="s">
        <v>1244</v>
      </c>
    </row>
    <row r="230" spans="1:47" s="2" customFormat="1" ht="12">
      <c r="A230" s="40"/>
      <c r="B230" s="41"/>
      <c r="C230" s="42"/>
      <c r="D230" s="219" t="s">
        <v>142</v>
      </c>
      <c r="E230" s="42"/>
      <c r="F230" s="220" t="s">
        <v>1243</v>
      </c>
      <c r="G230" s="42"/>
      <c r="H230" s="42"/>
      <c r="I230" s="221"/>
      <c r="J230" s="42"/>
      <c r="K230" s="42"/>
      <c r="L230" s="46"/>
      <c r="M230" s="277"/>
      <c r="N230" s="278"/>
      <c r="O230" s="279"/>
      <c r="P230" s="279"/>
      <c r="Q230" s="279"/>
      <c r="R230" s="279"/>
      <c r="S230" s="279"/>
      <c r="T230" s="28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142</v>
      </c>
      <c r="AU230" s="19" t="s">
        <v>84</v>
      </c>
    </row>
    <row r="231" spans="1:31" s="2" customFormat="1" ht="6.95" customHeight="1">
      <c r="A231" s="40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46"/>
      <c r="M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</row>
  </sheetData>
  <sheetProtection password="CC35" sheet="1" objects="1" scenarios="1" formatColumns="0" formatRows="0" autoFilter="0"/>
  <autoFilter ref="C85:K23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1245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ROUND((SUM(BE86:BE131)),2)</f>
        <v>0</v>
      </c>
      <c r="G33" s="40"/>
      <c r="H33" s="40"/>
      <c r="I33" s="150">
        <v>0.21</v>
      </c>
      <c r="J33" s="149">
        <f>ROUND(((SUM(BE86:BE131))*I33),2)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ROUND((SUM(BF86:BF131)),2)</f>
        <v>0</v>
      </c>
      <c r="G34" s="40"/>
      <c r="H34" s="40"/>
      <c r="I34" s="150">
        <v>0.15</v>
      </c>
      <c r="J34" s="149">
        <f>ROUND(((SUM(BF86:BF131))*I34),2)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ROUND((SUM(BG86:BG131)),2)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ROUND((SUM(BH86:BH131)),2)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ROUND((SUM(BI86:BI131)),2)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899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1246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1247</v>
      </c>
      <c r="E62" s="176"/>
      <c r="F62" s="176"/>
      <c r="G62" s="176"/>
      <c r="H62" s="176"/>
      <c r="I62" s="176"/>
      <c r="J62" s="177">
        <f>J97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1248</v>
      </c>
      <c r="E63" s="176"/>
      <c r="F63" s="176"/>
      <c r="G63" s="176"/>
      <c r="H63" s="176"/>
      <c r="I63" s="176"/>
      <c r="J63" s="177">
        <f>J110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1249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1250</v>
      </c>
      <c r="E65" s="176"/>
      <c r="F65" s="176"/>
      <c r="G65" s="176"/>
      <c r="H65" s="176"/>
      <c r="I65" s="176"/>
      <c r="J65" s="177">
        <f>J120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1251</v>
      </c>
      <c r="E66" s="176"/>
      <c r="F66" s="176"/>
      <c r="G66" s="176"/>
      <c r="H66" s="176"/>
      <c r="I66" s="176"/>
      <c r="J66" s="177">
        <f>J125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MK Libušina a Tyršova v Třeboni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VON - Vedlejší rozpočtové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Třeboň</v>
      </c>
      <c r="G80" s="42"/>
      <c r="H80" s="42"/>
      <c r="I80" s="34" t="s">
        <v>23</v>
      </c>
      <c r="J80" s="74" t="str">
        <f>IF(J12="","",J12)</f>
        <v>7. 12. 2020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Město Třeboň, Palackého nám. 46/II, 379 01 Třeboň</v>
      </c>
      <c r="G82" s="42"/>
      <c r="H82" s="42"/>
      <c r="I82" s="34" t="s">
        <v>31</v>
      </c>
      <c r="J82" s="38" t="str">
        <f>E21</f>
        <v>INVENTE,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59</v>
      </c>
      <c r="E85" s="182" t="s">
        <v>55</v>
      </c>
      <c r="F85" s="182" t="s">
        <v>56</v>
      </c>
      <c r="G85" s="182" t="s">
        <v>120</v>
      </c>
      <c r="H85" s="182" t="s">
        <v>121</v>
      </c>
      <c r="I85" s="182" t="s">
        <v>122</v>
      </c>
      <c r="J85" s="182" t="s">
        <v>109</v>
      </c>
      <c r="K85" s="183" t="s">
        <v>123</v>
      </c>
      <c r="L85" s="184"/>
      <c r="M85" s="94" t="s">
        <v>19</v>
      </c>
      <c r="N85" s="95" t="s">
        <v>44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110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1101</v>
      </c>
      <c r="F87" s="193" t="s">
        <v>101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P88+P97+P110+P117+P120+P125</f>
        <v>0</v>
      </c>
      <c r="Q87" s="198"/>
      <c r="R87" s="199">
        <f>R88+R97+R110+R117+R120+R125</f>
        <v>0</v>
      </c>
      <c r="S87" s="198"/>
      <c r="T87" s="200">
        <f>T88+T97+T110+T117+T120+T125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158</v>
      </c>
      <c r="AT87" s="202" t="s">
        <v>73</v>
      </c>
      <c r="AU87" s="202" t="s">
        <v>74</v>
      </c>
      <c r="AY87" s="201" t="s">
        <v>133</v>
      </c>
      <c r="BK87" s="203">
        <f>BK88+BK97+BK110+BK117+BK120+BK125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1252</v>
      </c>
      <c r="F88" s="204" t="s">
        <v>1253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SUM(P89:P96)</f>
        <v>0</v>
      </c>
      <c r="Q88" s="198"/>
      <c r="R88" s="199">
        <f>SUM(R89:R96)</f>
        <v>0</v>
      </c>
      <c r="S88" s="198"/>
      <c r="T88" s="200">
        <f>SUM(T89:T96)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158</v>
      </c>
      <c r="AT88" s="202" t="s">
        <v>73</v>
      </c>
      <c r="AU88" s="202" t="s">
        <v>82</v>
      </c>
      <c r="AY88" s="201" t="s">
        <v>133</v>
      </c>
      <c r="BK88" s="203">
        <f>SUM(BK89:BK96)</f>
        <v>0</v>
      </c>
    </row>
    <row r="89" spans="1:65" s="2" customFormat="1" ht="16.5" customHeight="1">
      <c r="A89" s="40"/>
      <c r="B89" s="41"/>
      <c r="C89" s="206" t="s">
        <v>82</v>
      </c>
      <c r="D89" s="206" t="s">
        <v>135</v>
      </c>
      <c r="E89" s="207" t="s">
        <v>1254</v>
      </c>
      <c r="F89" s="208" t="s">
        <v>1253</v>
      </c>
      <c r="G89" s="209" t="s">
        <v>478</v>
      </c>
      <c r="H89" s="210">
        <v>1</v>
      </c>
      <c r="I89" s="211"/>
      <c r="J89" s="212">
        <f>ROUND(I89*H89,2)</f>
        <v>0</v>
      </c>
      <c r="K89" s="208" t="s">
        <v>139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1255</v>
      </c>
      <c r="AT89" s="217" t="s">
        <v>135</v>
      </c>
      <c r="AU89" s="217" t="s">
        <v>84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1255</v>
      </c>
      <c r="BM89" s="217" t="s">
        <v>1256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1253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84</v>
      </c>
    </row>
    <row r="91" spans="1:65" s="2" customFormat="1" ht="16.5" customHeight="1">
      <c r="A91" s="40"/>
      <c r="B91" s="41"/>
      <c r="C91" s="206" t="s">
        <v>84</v>
      </c>
      <c r="D91" s="206" t="s">
        <v>135</v>
      </c>
      <c r="E91" s="207" t="s">
        <v>1257</v>
      </c>
      <c r="F91" s="208" t="s">
        <v>1258</v>
      </c>
      <c r="G91" s="209" t="s">
        <v>478</v>
      </c>
      <c r="H91" s="210">
        <v>1</v>
      </c>
      <c r="I91" s="211"/>
      <c r="J91" s="212">
        <f>ROUND(I91*H91,2)</f>
        <v>0</v>
      </c>
      <c r="K91" s="208" t="s">
        <v>139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1255</v>
      </c>
      <c r="AT91" s="217" t="s">
        <v>135</v>
      </c>
      <c r="AU91" s="217" t="s">
        <v>84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1255</v>
      </c>
      <c r="BM91" s="217" t="s">
        <v>1259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1258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84</v>
      </c>
    </row>
    <row r="93" spans="1:65" s="2" customFormat="1" ht="16.5" customHeight="1">
      <c r="A93" s="40"/>
      <c r="B93" s="41"/>
      <c r="C93" s="206" t="s">
        <v>146</v>
      </c>
      <c r="D93" s="206" t="s">
        <v>135</v>
      </c>
      <c r="E93" s="207" t="s">
        <v>1260</v>
      </c>
      <c r="F93" s="208" t="s">
        <v>1261</v>
      </c>
      <c r="G93" s="209" t="s">
        <v>478</v>
      </c>
      <c r="H93" s="210">
        <v>1</v>
      </c>
      <c r="I93" s="211"/>
      <c r="J93" s="212">
        <f>ROUND(I93*H93,2)</f>
        <v>0</v>
      </c>
      <c r="K93" s="208" t="s">
        <v>139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1255</v>
      </c>
      <c r="AT93" s="217" t="s">
        <v>135</v>
      </c>
      <c r="AU93" s="217" t="s">
        <v>84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1255</v>
      </c>
      <c r="BM93" s="217" t="s">
        <v>1262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1261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84</v>
      </c>
    </row>
    <row r="95" spans="1:65" s="2" customFormat="1" ht="16.5" customHeight="1">
      <c r="A95" s="40"/>
      <c r="B95" s="41"/>
      <c r="C95" s="206" t="s">
        <v>140</v>
      </c>
      <c r="D95" s="206" t="s">
        <v>135</v>
      </c>
      <c r="E95" s="207" t="s">
        <v>1102</v>
      </c>
      <c r="F95" s="208" t="s">
        <v>1103</v>
      </c>
      <c r="G95" s="209" t="s">
        <v>478</v>
      </c>
      <c r="H95" s="210">
        <v>1</v>
      </c>
      <c r="I95" s="211"/>
      <c r="J95" s="212">
        <f>ROUND(I95*H95,2)</f>
        <v>0</v>
      </c>
      <c r="K95" s="208" t="s">
        <v>139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1255</v>
      </c>
      <c r="AT95" s="217" t="s">
        <v>135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1255</v>
      </c>
      <c r="BM95" s="217" t="s">
        <v>1263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1103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63" s="12" customFormat="1" ht="22.8" customHeight="1">
      <c r="A97" s="12"/>
      <c r="B97" s="190"/>
      <c r="C97" s="191"/>
      <c r="D97" s="192" t="s">
        <v>73</v>
      </c>
      <c r="E97" s="204" t="s">
        <v>1264</v>
      </c>
      <c r="F97" s="204" t="s">
        <v>1265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SUM(P98:P109)</f>
        <v>0</v>
      </c>
      <c r="Q97" s="198"/>
      <c r="R97" s="199">
        <f>SUM(R98:R109)</f>
        <v>0</v>
      </c>
      <c r="S97" s="198"/>
      <c r="T97" s="200">
        <f>SUM(T98:T109)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158</v>
      </c>
      <c r="AT97" s="202" t="s">
        <v>73</v>
      </c>
      <c r="AU97" s="202" t="s">
        <v>82</v>
      </c>
      <c r="AY97" s="201" t="s">
        <v>133</v>
      </c>
      <c r="BK97" s="203">
        <f>SUM(BK98:BK109)</f>
        <v>0</v>
      </c>
    </row>
    <row r="98" spans="1:65" s="2" customFormat="1" ht="16.5" customHeight="1">
      <c r="A98" s="40"/>
      <c r="B98" s="41"/>
      <c r="C98" s="206" t="s">
        <v>158</v>
      </c>
      <c r="D98" s="206" t="s">
        <v>135</v>
      </c>
      <c r="E98" s="207" t="s">
        <v>1266</v>
      </c>
      <c r="F98" s="208" t="s">
        <v>1265</v>
      </c>
      <c r="G98" s="209" t="s">
        <v>478</v>
      </c>
      <c r="H98" s="210">
        <v>1</v>
      </c>
      <c r="I98" s="211"/>
      <c r="J98" s="212">
        <f>ROUND(I98*H98,2)</f>
        <v>0</v>
      </c>
      <c r="K98" s="208" t="s">
        <v>139</v>
      </c>
      <c r="L98" s="46"/>
      <c r="M98" s="213" t="s">
        <v>19</v>
      </c>
      <c r="N98" s="214" t="s">
        <v>45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1255</v>
      </c>
      <c r="AT98" s="217" t="s">
        <v>135</v>
      </c>
      <c r="AU98" s="217" t="s">
        <v>84</v>
      </c>
      <c r="AY98" s="19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82</v>
      </c>
      <c r="BK98" s="218">
        <f>ROUND(I98*H98,2)</f>
        <v>0</v>
      </c>
      <c r="BL98" s="19" t="s">
        <v>1255</v>
      </c>
      <c r="BM98" s="217" t="s">
        <v>1267</v>
      </c>
    </row>
    <row r="99" spans="1:47" s="2" customFormat="1" ht="12">
      <c r="A99" s="40"/>
      <c r="B99" s="41"/>
      <c r="C99" s="42"/>
      <c r="D99" s="219" t="s">
        <v>142</v>
      </c>
      <c r="E99" s="42"/>
      <c r="F99" s="220" t="s">
        <v>1265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142</v>
      </c>
      <c r="AU99" s="19" t="s">
        <v>84</v>
      </c>
    </row>
    <row r="100" spans="1:65" s="2" customFormat="1" ht="16.5" customHeight="1">
      <c r="A100" s="40"/>
      <c r="B100" s="41"/>
      <c r="C100" s="206" t="s">
        <v>163</v>
      </c>
      <c r="D100" s="206" t="s">
        <v>135</v>
      </c>
      <c r="E100" s="207" t="s">
        <v>1268</v>
      </c>
      <c r="F100" s="208" t="s">
        <v>1269</v>
      </c>
      <c r="G100" s="209" t="s">
        <v>478</v>
      </c>
      <c r="H100" s="210">
        <v>1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1255</v>
      </c>
      <c r="AT100" s="217" t="s">
        <v>135</v>
      </c>
      <c r="AU100" s="217" t="s">
        <v>84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1255</v>
      </c>
      <c r="BM100" s="217" t="s">
        <v>1270</v>
      </c>
    </row>
    <row r="101" spans="1:47" s="2" customFormat="1" ht="12">
      <c r="A101" s="40"/>
      <c r="B101" s="41"/>
      <c r="C101" s="42"/>
      <c r="D101" s="219" t="s">
        <v>142</v>
      </c>
      <c r="E101" s="42"/>
      <c r="F101" s="220" t="s">
        <v>1269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142</v>
      </c>
      <c r="AU101" s="19" t="s">
        <v>84</v>
      </c>
    </row>
    <row r="102" spans="1:65" s="2" customFormat="1" ht="16.5" customHeight="1">
      <c r="A102" s="40"/>
      <c r="B102" s="41"/>
      <c r="C102" s="206" t="s">
        <v>169</v>
      </c>
      <c r="D102" s="206" t="s">
        <v>135</v>
      </c>
      <c r="E102" s="207" t="s">
        <v>1271</v>
      </c>
      <c r="F102" s="208" t="s">
        <v>1272</v>
      </c>
      <c r="G102" s="209" t="s">
        <v>478</v>
      </c>
      <c r="H102" s="210">
        <v>1</v>
      </c>
      <c r="I102" s="211"/>
      <c r="J102" s="212">
        <f>ROUND(I102*H102,2)</f>
        <v>0</v>
      </c>
      <c r="K102" s="208" t="s">
        <v>139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1255</v>
      </c>
      <c r="AT102" s="217" t="s">
        <v>135</v>
      </c>
      <c r="AU102" s="217" t="s">
        <v>84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1255</v>
      </c>
      <c r="BM102" s="217" t="s">
        <v>1273</v>
      </c>
    </row>
    <row r="103" spans="1:47" s="2" customFormat="1" ht="12">
      <c r="A103" s="40"/>
      <c r="B103" s="41"/>
      <c r="C103" s="42"/>
      <c r="D103" s="219" t="s">
        <v>142</v>
      </c>
      <c r="E103" s="42"/>
      <c r="F103" s="220" t="s">
        <v>1272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142</v>
      </c>
      <c r="AU103" s="19" t="s">
        <v>84</v>
      </c>
    </row>
    <row r="104" spans="1:65" s="2" customFormat="1" ht="16.5" customHeight="1">
      <c r="A104" s="40"/>
      <c r="B104" s="41"/>
      <c r="C104" s="206" t="s">
        <v>174</v>
      </c>
      <c r="D104" s="206" t="s">
        <v>135</v>
      </c>
      <c r="E104" s="207" t="s">
        <v>1274</v>
      </c>
      <c r="F104" s="208" t="s">
        <v>1275</v>
      </c>
      <c r="G104" s="209" t="s">
        <v>478</v>
      </c>
      <c r="H104" s="210">
        <v>1</v>
      </c>
      <c r="I104" s="211"/>
      <c r="J104" s="212">
        <f>ROUND(I104*H104,2)</f>
        <v>0</v>
      </c>
      <c r="K104" s="208" t="s">
        <v>139</v>
      </c>
      <c r="L104" s="46"/>
      <c r="M104" s="213" t="s">
        <v>19</v>
      </c>
      <c r="N104" s="214" t="s">
        <v>45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1255</v>
      </c>
      <c r="AT104" s="217" t="s">
        <v>135</v>
      </c>
      <c r="AU104" s="217" t="s">
        <v>84</v>
      </c>
      <c r="AY104" s="19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82</v>
      </c>
      <c r="BK104" s="218">
        <f>ROUND(I104*H104,2)</f>
        <v>0</v>
      </c>
      <c r="BL104" s="19" t="s">
        <v>1255</v>
      </c>
      <c r="BM104" s="217" t="s">
        <v>1276</v>
      </c>
    </row>
    <row r="105" spans="1:47" s="2" customFormat="1" ht="12">
      <c r="A105" s="40"/>
      <c r="B105" s="41"/>
      <c r="C105" s="42"/>
      <c r="D105" s="219" t="s">
        <v>142</v>
      </c>
      <c r="E105" s="42"/>
      <c r="F105" s="220" t="s">
        <v>1275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142</v>
      </c>
      <c r="AU105" s="19" t="s">
        <v>84</v>
      </c>
    </row>
    <row r="106" spans="1:65" s="2" customFormat="1" ht="16.5" customHeight="1">
      <c r="A106" s="40"/>
      <c r="B106" s="41"/>
      <c r="C106" s="206" t="s">
        <v>182</v>
      </c>
      <c r="D106" s="206" t="s">
        <v>135</v>
      </c>
      <c r="E106" s="207" t="s">
        <v>1277</v>
      </c>
      <c r="F106" s="208" t="s">
        <v>1278</v>
      </c>
      <c r="G106" s="209" t="s">
        <v>478</v>
      </c>
      <c r="H106" s="210">
        <v>1</v>
      </c>
      <c r="I106" s="211"/>
      <c r="J106" s="212">
        <f>ROUND(I106*H106,2)</f>
        <v>0</v>
      </c>
      <c r="K106" s="208" t="s">
        <v>139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1255</v>
      </c>
      <c r="AT106" s="217" t="s">
        <v>135</v>
      </c>
      <c r="AU106" s="217" t="s">
        <v>84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1255</v>
      </c>
      <c r="BM106" s="217" t="s">
        <v>1279</v>
      </c>
    </row>
    <row r="107" spans="1:47" s="2" customFormat="1" ht="12">
      <c r="A107" s="40"/>
      <c r="B107" s="41"/>
      <c r="C107" s="42"/>
      <c r="D107" s="219" t="s">
        <v>142</v>
      </c>
      <c r="E107" s="42"/>
      <c r="F107" s="220" t="s">
        <v>1278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142</v>
      </c>
      <c r="AU107" s="19" t="s">
        <v>84</v>
      </c>
    </row>
    <row r="108" spans="1:65" s="2" customFormat="1" ht="16.5" customHeight="1">
      <c r="A108" s="40"/>
      <c r="B108" s="41"/>
      <c r="C108" s="206" t="s">
        <v>188</v>
      </c>
      <c r="D108" s="206" t="s">
        <v>135</v>
      </c>
      <c r="E108" s="207" t="s">
        <v>1280</v>
      </c>
      <c r="F108" s="208" t="s">
        <v>1281</v>
      </c>
      <c r="G108" s="209" t="s">
        <v>478</v>
      </c>
      <c r="H108" s="210">
        <v>1</v>
      </c>
      <c r="I108" s="211"/>
      <c r="J108" s="212">
        <f>ROUND(I108*H108,2)</f>
        <v>0</v>
      </c>
      <c r="K108" s="208" t="s">
        <v>139</v>
      </c>
      <c r="L108" s="46"/>
      <c r="M108" s="213" t="s">
        <v>19</v>
      </c>
      <c r="N108" s="214" t="s">
        <v>45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1255</v>
      </c>
      <c r="AT108" s="217" t="s">
        <v>135</v>
      </c>
      <c r="AU108" s="217" t="s">
        <v>84</v>
      </c>
      <c r="AY108" s="19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82</v>
      </c>
      <c r="BK108" s="218">
        <f>ROUND(I108*H108,2)</f>
        <v>0</v>
      </c>
      <c r="BL108" s="19" t="s">
        <v>1255</v>
      </c>
      <c r="BM108" s="217" t="s">
        <v>1282</v>
      </c>
    </row>
    <row r="109" spans="1:47" s="2" customFormat="1" ht="12">
      <c r="A109" s="40"/>
      <c r="B109" s="41"/>
      <c r="C109" s="42"/>
      <c r="D109" s="219" t="s">
        <v>142</v>
      </c>
      <c r="E109" s="42"/>
      <c r="F109" s="220" t="s">
        <v>1281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142</v>
      </c>
      <c r="AU109" s="19" t="s">
        <v>84</v>
      </c>
    </row>
    <row r="110" spans="1:63" s="12" customFormat="1" ht="22.8" customHeight="1">
      <c r="A110" s="12"/>
      <c r="B110" s="190"/>
      <c r="C110" s="191"/>
      <c r="D110" s="192" t="s">
        <v>73</v>
      </c>
      <c r="E110" s="204" t="s">
        <v>1283</v>
      </c>
      <c r="F110" s="204" t="s">
        <v>1284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SUM(P111:P116)</f>
        <v>0</v>
      </c>
      <c r="Q110" s="198"/>
      <c r="R110" s="199">
        <f>SUM(R111:R116)</f>
        <v>0</v>
      </c>
      <c r="S110" s="198"/>
      <c r="T110" s="200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158</v>
      </c>
      <c r="AT110" s="202" t="s">
        <v>73</v>
      </c>
      <c r="AU110" s="202" t="s">
        <v>82</v>
      </c>
      <c r="AY110" s="201" t="s">
        <v>133</v>
      </c>
      <c r="BK110" s="203">
        <f>SUM(BK111:BK116)</f>
        <v>0</v>
      </c>
    </row>
    <row r="111" spans="1:65" s="2" customFormat="1" ht="16.5" customHeight="1">
      <c r="A111" s="40"/>
      <c r="B111" s="41"/>
      <c r="C111" s="206" t="s">
        <v>192</v>
      </c>
      <c r="D111" s="206" t="s">
        <v>135</v>
      </c>
      <c r="E111" s="207" t="s">
        <v>1285</v>
      </c>
      <c r="F111" s="208" t="s">
        <v>1286</v>
      </c>
      <c r="G111" s="209" t="s">
        <v>478</v>
      </c>
      <c r="H111" s="210">
        <v>1</v>
      </c>
      <c r="I111" s="211"/>
      <c r="J111" s="212">
        <f>ROUND(I111*H111,2)</f>
        <v>0</v>
      </c>
      <c r="K111" s="208" t="s">
        <v>139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1255</v>
      </c>
      <c r="AT111" s="217" t="s">
        <v>135</v>
      </c>
      <c r="AU111" s="217" t="s">
        <v>84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1255</v>
      </c>
      <c r="BM111" s="217" t="s">
        <v>1287</v>
      </c>
    </row>
    <row r="112" spans="1:47" s="2" customFormat="1" ht="12">
      <c r="A112" s="40"/>
      <c r="B112" s="41"/>
      <c r="C112" s="42"/>
      <c r="D112" s="219" t="s">
        <v>142</v>
      </c>
      <c r="E112" s="42"/>
      <c r="F112" s="220" t="s">
        <v>1286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142</v>
      </c>
      <c r="AU112" s="19" t="s">
        <v>84</v>
      </c>
    </row>
    <row r="113" spans="1:65" s="2" customFormat="1" ht="16.5" customHeight="1">
      <c r="A113" s="40"/>
      <c r="B113" s="41"/>
      <c r="C113" s="206" t="s">
        <v>199</v>
      </c>
      <c r="D113" s="206" t="s">
        <v>135</v>
      </c>
      <c r="E113" s="207" t="s">
        <v>1109</v>
      </c>
      <c r="F113" s="208" t="s">
        <v>1110</v>
      </c>
      <c r="G113" s="209" t="s">
        <v>478</v>
      </c>
      <c r="H113" s="210">
        <v>1</v>
      </c>
      <c r="I113" s="211"/>
      <c r="J113" s="212">
        <f>ROUND(I113*H113,2)</f>
        <v>0</v>
      </c>
      <c r="K113" s="208" t="s">
        <v>139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1255</v>
      </c>
      <c r="AT113" s="217" t="s">
        <v>135</v>
      </c>
      <c r="AU113" s="217" t="s">
        <v>84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1255</v>
      </c>
      <c r="BM113" s="217" t="s">
        <v>1288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1110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84</v>
      </c>
    </row>
    <row r="115" spans="1:65" s="2" customFormat="1" ht="16.5" customHeight="1">
      <c r="A115" s="40"/>
      <c r="B115" s="41"/>
      <c r="C115" s="206" t="s">
        <v>204</v>
      </c>
      <c r="D115" s="206" t="s">
        <v>135</v>
      </c>
      <c r="E115" s="207" t="s">
        <v>1289</v>
      </c>
      <c r="F115" s="208" t="s">
        <v>1290</v>
      </c>
      <c r="G115" s="209" t="s">
        <v>478</v>
      </c>
      <c r="H115" s="210">
        <v>1</v>
      </c>
      <c r="I115" s="211"/>
      <c r="J115" s="212">
        <f>ROUND(I115*H115,2)</f>
        <v>0</v>
      </c>
      <c r="K115" s="208" t="s">
        <v>139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1255</v>
      </c>
      <c r="AT115" s="217" t="s">
        <v>135</v>
      </c>
      <c r="AU115" s="217" t="s">
        <v>84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1255</v>
      </c>
      <c r="BM115" s="217" t="s">
        <v>1291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1290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84</v>
      </c>
    </row>
    <row r="117" spans="1:63" s="12" customFormat="1" ht="22.8" customHeight="1">
      <c r="A117" s="12"/>
      <c r="B117" s="190"/>
      <c r="C117" s="191"/>
      <c r="D117" s="192" t="s">
        <v>73</v>
      </c>
      <c r="E117" s="204" t="s">
        <v>1292</v>
      </c>
      <c r="F117" s="204" t="s">
        <v>1293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SUM(P118:P119)</f>
        <v>0</v>
      </c>
      <c r="Q117" s="198"/>
      <c r="R117" s="199">
        <f>SUM(R118:R119)</f>
        <v>0</v>
      </c>
      <c r="S117" s="198"/>
      <c r="T117" s="200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158</v>
      </c>
      <c r="AT117" s="202" t="s">
        <v>73</v>
      </c>
      <c r="AU117" s="202" t="s">
        <v>82</v>
      </c>
      <c r="AY117" s="201" t="s">
        <v>133</v>
      </c>
      <c r="BK117" s="203">
        <f>SUM(BK118:BK119)</f>
        <v>0</v>
      </c>
    </row>
    <row r="118" spans="1:65" s="2" customFormat="1" ht="16.5" customHeight="1">
      <c r="A118" s="40"/>
      <c r="B118" s="41"/>
      <c r="C118" s="206" t="s">
        <v>216</v>
      </c>
      <c r="D118" s="206" t="s">
        <v>135</v>
      </c>
      <c r="E118" s="207" t="s">
        <v>1294</v>
      </c>
      <c r="F118" s="208" t="s">
        <v>1295</v>
      </c>
      <c r="G118" s="209" t="s">
        <v>478</v>
      </c>
      <c r="H118" s="210">
        <v>1</v>
      </c>
      <c r="I118" s="211"/>
      <c r="J118" s="212">
        <f>ROUND(I118*H118,2)</f>
        <v>0</v>
      </c>
      <c r="K118" s="208" t="s">
        <v>139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1255</v>
      </c>
      <c r="AT118" s="217" t="s">
        <v>135</v>
      </c>
      <c r="AU118" s="217" t="s">
        <v>84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1255</v>
      </c>
      <c r="BM118" s="217" t="s">
        <v>1296</v>
      </c>
    </row>
    <row r="119" spans="1:47" s="2" customFormat="1" ht="12">
      <c r="A119" s="40"/>
      <c r="B119" s="41"/>
      <c r="C119" s="42"/>
      <c r="D119" s="219" t="s">
        <v>142</v>
      </c>
      <c r="E119" s="42"/>
      <c r="F119" s="220" t="s">
        <v>1295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142</v>
      </c>
      <c r="AU119" s="19" t="s">
        <v>84</v>
      </c>
    </row>
    <row r="120" spans="1:63" s="12" customFormat="1" ht="22.8" customHeight="1">
      <c r="A120" s="12"/>
      <c r="B120" s="190"/>
      <c r="C120" s="191"/>
      <c r="D120" s="192" t="s">
        <v>73</v>
      </c>
      <c r="E120" s="204" t="s">
        <v>1297</v>
      </c>
      <c r="F120" s="204" t="s">
        <v>1298</v>
      </c>
      <c r="G120" s="191"/>
      <c r="H120" s="191"/>
      <c r="I120" s="194"/>
      <c r="J120" s="205">
        <f>BK120</f>
        <v>0</v>
      </c>
      <c r="K120" s="191"/>
      <c r="L120" s="196"/>
      <c r="M120" s="197"/>
      <c r="N120" s="198"/>
      <c r="O120" s="198"/>
      <c r="P120" s="199">
        <f>SUM(P121:P124)</f>
        <v>0</v>
      </c>
      <c r="Q120" s="198"/>
      <c r="R120" s="199">
        <f>SUM(R121:R124)</f>
        <v>0</v>
      </c>
      <c r="S120" s="198"/>
      <c r="T120" s="200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1" t="s">
        <v>158</v>
      </c>
      <c r="AT120" s="202" t="s">
        <v>73</v>
      </c>
      <c r="AU120" s="202" t="s">
        <v>82</v>
      </c>
      <c r="AY120" s="201" t="s">
        <v>133</v>
      </c>
      <c r="BK120" s="203">
        <f>SUM(BK121:BK124)</f>
        <v>0</v>
      </c>
    </row>
    <row r="121" spans="1:65" s="2" customFormat="1" ht="16.5" customHeight="1">
      <c r="A121" s="40"/>
      <c r="B121" s="41"/>
      <c r="C121" s="206" t="s">
        <v>8</v>
      </c>
      <c r="D121" s="206" t="s">
        <v>135</v>
      </c>
      <c r="E121" s="207" t="s">
        <v>1299</v>
      </c>
      <c r="F121" s="208" t="s">
        <v>1298</v>
      </c>
      <c r="G121" s="209" t="s">
        <v>478</v>
      </c>
      <c r="H121" s="210">
        <v>1</v>
      </c>
      <c r="I121" s="211"/>
      <c r="J121" s="212">
        <f>ROUND(I121*H121,2)</f>
        <v>0</v>
      </c>
      <c r="K121" s="208" t="s">
        <v>139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1255</v>
      </c>
      <c r="AT121" s="217" t="s">
        <v>135</v>
      </c>
      <c r="AU121" s="217" t="s">
        <v>84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1255</v>
      </c>
      <c r="BM121" s="217" t="s">
        <v>1300</v>
      </c>
    </row>
    <row r="122" spans="1:47" s="2" customFormat="1" ht="12">
      <c r="A122" s="40"/>
      <c r="B122" s="41"/>
      <c r="C122" s="42"/>
      <c r="D122" s="219" t="s">
        <v>142</v>
      </c>
      <c r="E122" s="42"/>
      <c r="F122" s="220" t="s">
        <v>1298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142</v>
      </c>
      <c r="AU122" s="19" t="s">
        <v>84</v>
      </c>
    </row>
    <row r="123" spans="1:65" s="2" customFormat="1" ht="16.5" customHeight="1">
      <c r="A123" s="40"/>
      <c r="B123" s="41"/>
      <c r="C123" s="206" t="s">
        <v>249</v>
      </c>
      <c r="D123" s="206" t="s">
        <v>135</v>
      </c>
      <c r="E123" s="207" t="s">
        <v>1301</v>
      </c>
      <c r="F123" s="208" t="s">
        <v>1302</v>
      </c>
      <c r="G123" s="209" t="s">
        <v>478</v>
      </c>
      <c r="H123" s="210">
        <v>1</v>
      </c>
      <c r="I123" s="211"/>
      <c r="J123" s="212">
        <f>ROUND(I123*H123,2)</f>
        <v>0</v>
      </c>
      <c r="K123" s="208" t="s">
        <v>462</v>
      </c>
      <c r="L123" s="46"/>
      <c r="M123" s="213" t="s">
        <v>19</v>
      </c>
      <c r="N123" s="214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1255</v>
      </c>
      <c r="AT123" s="217" t="s">
        <v>135</v>
      </c>
      <c r="AU123" s="217" t="s">
        <v>84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1255</v>
      </c>
      <c r="BM123" s="217" t="s">
        <v>1303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1302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142</v>
      </c>
      <c r="AU124" s="19" t="s">
        <v>84</v>
      </c>
    </row>
    <row r="125" spans="1:63" s="12" customFormat="1" ht="22.8" customHeight="1">
      <c r="A125" s="12"/>
      <c r="B125" s="190"/>
      <c r="C125" s="191"/>
      <c r="D125" s="192" t="s">
        <v>73</v>
      </c>
      <c r="E125" s="204" t="s">
        <v>1304</v>
      </c>
      <c r="F125" s="204" t="s">
        <v>1305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SUM(P126:P131)</f>
        <v>0</v>
      </c>
      <c r="Q125" s="198"/>
      <c r="R125" s="199">
        <f>SUM(R126:R131)</f>
        <v>0</v>
      </c>
      <c r="S125" s="198"/>
      <c r="T125" s="200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158</v>
      </c>
      <c r="AT125" s="202" t="s">
        <v>73</v>
      </c>
      <c r="AU125" s="202" t="s">
        <v>82</v>
      </c>
      <c r="AY125" s="201" t="s">
        <v>133</v>
      </c>
      <c r="BK125" s="203">
        <f>SUM(BK126:BK131)</f>
        <v>0</v>
      </c>
    </row>
    <row r="126" spans="1:65" s="2" customFormat="1" ht="16.5" customHeight="1">
      <c r="A126" s="40"/>
      <c r="B126" s="41"/>
      <c r="C126" s="206" t="s">
        <v>238</v>
      </c>
      <c r="D126" s="206" t="s">
        <v>135</v>
      </c>
      <c r="E126" s="207" t="s">
        <v>1306</v>
      </c>
      <c r="F126" s="208" t="s">
        <v>1305</v>
      </c>
      <c r="G126" s="209" t="s">
        <v>478</v>
      </c>
      <c r="H126" s="210">
        <v>1</v>
      </c>
      <c r="I126" s="211"/>
      <c r="J126" s="212">
        <f>ROUND(I126*H126,2)</f>
        <v>0</v>
      </c>
      <c r="K126" s="208" t="s">
        <v>139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1255</v>
      </c>
      <c r="AT126" s="217" t="s">
        <v>135</v>
      </c>
      <c r="AU126" s="217" t="s">
        <v>84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1255</v>
      </c>
      <c r="BM126" s="217" t="s">
        <v>1307</v>
      </c>
    </row>
    <row r="127" spans="1:47" s="2" customFormat="1" ht="12">
      <c r="A127" s="40"/>
      <c r="B127" s="41"/>
      <c r="C127" s="42"/>
      <c r="D127" s="219" t="s">
        <v>142</v>
      </c>
      <c r="E127" s="42"/>
      <c r="F127" s="220" t="s">
        <v>1305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84</v>
      </c>
    </row>
    <row r="128" spans="1:47" s="2" customFormat="1" ht="12">
      <c r="A128" s="40"/>
      <c r="B128" s="41"/>
      <c r="C128" s="42"/>
      <c r="D128" s="219" t="s">
        <v>1003</v>
      </c>
      <c r="E128" s="42"/>
      <c r="F128" s="281" t="s">
        <v>1308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1003</v>
      </c>
      <c r="AU128" s="19" t="s">
        <v>84</v>
      </c>
    </row>
    <row r="129" spans="1:65" s="2" customFormat="1" ht="16.5" customHeight="1">
      <c r="A129" s="40"/>
      <c r="B129" s="41"/>
      <c r="C129" s="206" t="s">
        <v>244</v>
      </c>
      <c r="D129" s="206" t="s">
        <v>135</v>
      </c>
      <c r="E129" s="207" t="s">
        <v>1309</v>
      </c>
      <c r="F129" s="208" t="s">
        <v>1310</v>
      </c>
      <c r="G129" s="209" t="s">
        <v>478</v>
      </c>
      <c r="H129" s="210">
        <v>1</v>
      </c>
      <c r="I129" s="211"/>
      <c r="J129" s="212">
        <f>ROUND(I129*H129,2)</f>
        <v>0</v>
      </c>
      <c r="K129" s="208" t="s">
        <v>139</v>
      </c>
      <c r="L129" s="46"/>
      <c r="M129" s="213" t="s">
        <v>19</v>
      </c>
      <c r="N129" s="214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1255</v>
      </c>
      <c r="AT129" s="217" t="s">
        <v>135</v>
      </c>
      <c r="AU129" s="217" t="s">
        <v>84</v>
      </c>
      <c r="AY129" s="19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1255</v>
      </c>
      <c r="BM129" s="217" t="s">
        <v>1311</v>
      </c>
    </row>
    <row r="130" spans="1:47" s="2" customFormat="1" ht="12">
      <c r="A130" s="40"/>
      <c r="B130" s="41"/>
      <c r="C130" s="42"/>
      <c r="D130" s="219" t="s">
        <v>142</v>
      </c>
      <c r="E130" s="42"/>
      <c r="F130" s="220" t="s">
        <v>1310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142</v>
      </c>
      <c r="AU130" s="19" t="s">
        <v>84</v>
      </c>
    </row>
    <row r="131" spans="1:47" s="2" customFormat="1" ht="12">
      <c r="A131" s="40"/>
      <c r="B131" s="41"/>
      <c r="C131" s="42"/>
      <c r="D131" s="219" t="s">
        <v>1003</v>
      </c>
      <c r="E131" s="42"/>
      <c r="F131" s="281" t="s">
        <v>1312</v>
      </c>
      <c r="G131" s="42"/>
      <c r="H131" s="42"/>
      <c r="I131" s="221"/>
      <c r="J131" s="42"/>
      <c r="K131" s="42"/>
      <c r="L131" s="46"/>
      <c r="M131" s="277"/>
      <c r="N131" s="278"/>
      <c r="O131" s="279"/>
      <c r="P131" s="279"/>
      <c r="Q131" s="279"/>
      <c r="R131" s="279"/>
      <c r="S131" s="279"/>
      <c r="T131" s="28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1003</v>
      </c>
      <c r="AU131" s="19" t="s">
        <v>84</v>
      </c>
    </row>
    <row r="132" spans="1:31" s="2" customFormat="1" ht="6.95" customHeight="1">
      <c r="A132" s="4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46"/>
      <c r="M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</sheetData>
  <sheetProtection password="CC35" sheet="1" objects="1" scenarios="1" formatColumns="0" formatRows="0" autoFilter="0"/>
  <autoFilter ref="C85:K13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1313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1314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1315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1316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1317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1318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1319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1320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1321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1322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1323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81</v>
      </c>
      <c r="F18" s="296" t="s">
        <v>1324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1325</v>
      </c>
      <c r="F19" s="296" t="s">
        <v>1326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1327</v>
      </c>
      <c r="F20" s="296" t="s">
        <v>1328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100</v>
      </c>
      <c r="F21" s="296" t="s">
        <v>1329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1330</v>
      </c>
      <c r="F22" s="296" t="s">
        <v>1331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1332</v>
      </c>
      <c r="F23" s="296" t="s">
        <v>1333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1334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1335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1336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1337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1338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1339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1340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1341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1342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119</v>
      </c>
      <c r="F36" s="296"/>
      <c r="G36" s="296" t="s">
        <v>1343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1344</v>
      </c>
      <c r="F37" s="296"/>
      <c r="G37" s="296" t="s">
        <v>1345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55</v>
      </c>
      <c r="F38" s="296"/>
      <c r="G38" s="296" t="s">
        <v>1346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56</v>
      </c>
      <c r="F39" s="296"/>
      <c r="G39" s="296" t="s">
        <v>1347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120</v>
      </c>
      <c r="F40" s="296"/>
      <c r="G40" s="296" t="s">
        <v>1348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121</v>
      </c>
      <c r="F41" s="296"/>
      <c r="G41" s="296" t="s">
        <v>1349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1350</v>
      </c>
      <c r="F42" s="296"/>
      <c r="G42" s="296" t="s">
        <v>1351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1352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1353</v>
      </c>
      <c r="F44" s="296"/>
      <c r="G44" s="296" t="s">
        <v>1354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123</v>
      </c>
      <c r="F45" s="296"/>
      <c r="G45" s="296" t="s">
        <v>1355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1356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1357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1358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1359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1360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1361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1362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1363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1364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1365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1366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1367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1368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1369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1370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1371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1372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1373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1374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1375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1376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1377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1378</v>
      </c>
      <c r="D76" s="314"/>
      <c r="E76" s="314"/>
      <c r="F76" s="314" t="s">
        <v>1379</v>
      </c>
      <c r="G76" s="315"/>
      <c r="H76" s="314" t="s">
        <v>56</v>
      </c>
      <c r="I76" s="314" t="s">
        <v>59</v>
      </c>
      <c r="J76" s="314" t="s">
        <v>1380</v>
      </c>
      <c r="K76" s="313"/>
    </row>
    <row r="77" spans="2:11" s="1" customFormat="1" ht="17.25" customHeight="1">
      <c r="B77" s="311"/>
      <c r="C77" s="316" t="s">
        <v>1381</v>
      </c>
      <c r="D77" s="316"/>
      <c r="E77" s="316"/>
      <c r="F77" s="317" t="s">
        <v>1382</v>
      </c>
      <c r="G77" s="318"/>
      <c r="H77" s="316"/>
      <c r="I77" s="316"/>
      <c r="J77" s="316" t="s">
        <v>1383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55</v>
      </c>
      <c r="D79" s="321"/>
      <c r="E79" s="321"/>
      <c r="F79" s="322" t="s">
        <v>1384</v>
      </c>
      <c r="G79" s="323"/>
      <c r="H79" s="299" t="s">
        <v>1385</v>
      </c>
      <c r="I79" s="299" t="s">
        <v>1386</v>
      </c>
      <c r="J79" s="299">
        <v>20</v>
      </c>
      <c r="K79" s="313"/>
    </row>
    <row r="80" spans="2:11" s="1" customFormat="1" ht="15" customHeight="1">
      <c r="B80" s="311"/>
      <c r="C80" s="299" t="s">
        <v>1387</v>
      </c>
      <c r="D80" s="299"/>
      <c r="E80" s="299"/>
      <c r="F80" s="322" t="s">
        <v>1384</v>
      </c>
      <c r="G80" s="323"/>
      <c r="H80" s="299" t="s">
        <v>1388</v>
      </c>
      <c r="I80" s="299" t="s">
        <v>1386</v>
      </c>
      <c r="J80" s="299">
        <v>120</v>
      </c>
      <c r="K80" s="313"/>
    </row>
    <row r="81" spans="2:11" s="1" customFormat="1" ht="15" customHeight="1">
      <c r="B81" s="324"/>
      <c r="C81" s="299" t="s">
        <v>1389</v>
      </c>
      <c r="D81" s="299"/>
      <c r="E81" s="299"/>
      <c r="F81" s="322" t="s">
        <v>1390</v>
      </c>
      <c r="G81" s="323"/>
      <c r="H81" s="299" t="s">
        <v>1391</v>
      </c>
      <c r="I81" s="299" t="s">
        <v>1386</v>
      </c>
      <c r="J81" s="299">
        <v>50</v>
      </c>
      <c r="K81" s="313"/>
    </row>
    <row r="82" spans="2:11" s="1" customFormat="1" ht="15" customHeight="1">
      <c r="B82" s="324"/>
      <c r="C82" s="299" t="s">
        <v>1392</v>
      </c>
      <c r="D82" s="299"/>
      <c r="E82" s="299"/>
      <c r="F82" s="322" t="s">
        <v>1384</v>
      </c>
      <c r="G82" s="323"/>
      <c r="H82" s="299" t="s">
        <v>1393</v>
      </c>
      <c r="I82" s="299" t="s">
        <v>1394</v>
      </c>
      <c r="J82" s="299"/>
      <c r="K82" s="313"/>
    </row>
    <row r="83" spans="2:11" s="1" customFormat="1" ht="15" customHeight="1">
      <c r="B83" s="324"/>
      <c r="C83" s="325" t="s">
        <v>1395</v>
      </c>
      <c r="D83" s="325"/>
      <c r="E83" s="325"/>
      <c r="F83" s="326" t="s">
        <v>1390</v>
      </c>
      <c r="G83" s="325"/>
      <c r="H83" s="325" t="s">
        <v>1396</v>
      </c>
      <c r="I83" s="325" t="s">
        <v>1386</v>
      </c>
      <c r="J83" s="325">
        <v>15</v>
      </c>
      <c r="K83" s="313"/>
    </row>
    <row r="84" spans="2:11" s="1" customFormat="1" ht="15" customHeight="1">
      <c r="B84" s="324"/>
      <c r="C84" s="325" t="s">
        <v>1397</v>
      </c>
      <c r="D84" s="325"/>
      <c r="E84" s="325"/>
      <c r="F84" s="326" t="s">
        <v>1390</v>
      </c>
      <c r="G84" s="325"/>
      <c r="H84" s="325" t="s">
        <v>1398</v>
      </c>
      <c r="I84" s="325" t="s">
        <v>1386</v>
      </c>
      <c r="J84" s="325">
        <v>15</v>
      </c>
      <c r="K84" s="313"/>
    </row>
    <row r="85" spans="2:11" s="1" customFormat="1" ht="15" customHeight="1">
      <c r="B85" s="324"/>
      <c r="C85" s="325" t="s">
        <v>1399</v>
      </c>
      <c r="D85" s="325"/>
      <c r="E85" s="325"/>
      <c r="F85" s="326" t="s">
        <v>1390</v>
      </c>
      <c r="G85" s="325"/>
      <c r="H85" s="325" t="s">
        <v>1400</v>
      </c>
      <c r="I85" s="325" t="s">
        <v>1386</v>
      </c>
      <c r="J85" s="325">
        <v>20</v>
      </c>
      <c r="K85" s="313"/>
    </row>
    <row r="86" spans="2:11" s="1" customFormat="1" ht="15" customHeight="1">
      <c r="B86" s="324"/>
      <c r="C86" s="325" t="s">
        <v>1401</v>
      </c>
      <c r="D86" s="325"/>
      <c r="E86" s="325"/>
      <c r="F86" s="326" t="s">
        <v>1390</v>
      </c>
      <c r="G86" s="325"/>
      <c r="H86" s="325" t="s">
        <v>1402</v>
      </c>
      <c r="I86" s="325" t="s">
        <v>1386</v>
      </c>
      <c r="J86" s="325">
        <v>20</v>
      </c>
      <c r="K86" s="313"/>
    </row>
    <row r="87" spans="2:11" s="1" customFormat="1" ht="15" customHeight="1">
      <c r="B87" s="324"/>
      <c r="C87" s="299" t="s">
        <v>1403</v>
      </c>
      <c r="D87" s="299"/>
      <c r="E87" s="299"/>
      <c r="F87" s="322" t="s">
        <v>1390</v>
      </c>
      <c r="G87" s="323"/>
      <c r="H87" s="299" t="s">
        <v>1404</v>
      </c>
      <c r="I87" s="299" t="s">
        <v>1386</v>
      </c>
      <c r="J87" s="299">
        <v>50</v>
      </c>
      <c r="K87" s="313"/>
    </row>
    <row r="88" spans="2:11" s="1" customFormat="1" ht="15" customHeight="1">
      <c r="B88" s="324"/>
      <c r="C88" s="299" t="s">
        <v>1405</v>
      </c>
      <c r="D88" s="299"/>
      <c r="E88" s="299"/>
      <c r="F88" s="322" t="s">
        <v>1390</v>
      </c>
      <c r="G88" s="323"/>
      <c r="H88" s="299" t="s">
        <v>1406</v>
      </c>
      <c r="I88" s="299" t="s">
        <v>1386</v>
      </c>
      <c r="J88" s="299">
        <v>20</v>
      </c>
      <c r="K88" s="313"/>
    </row>
    <row r="89" spans="2:11" s="1" customFormat="1" ht="15" customHeight="1">
      <c r="B89" s="324"/>
      <c r="C89" s="299" t="s">
        <v>1407</v>
      </c>
      <c r="D89" s="299"/>
      <c r="E89" s="299"/>
      <c r="F89" s="322" t="s">
        <v>1390</v>
      </c>
      <c r="G89" s="323"/>
      <c r="H89" s="299" t="s">
        <v>1408</v>
      </c>
      <c r="I89" s="299" t="s">
        <v>1386</v>
      </c>
      <c r="J89" s="299">
        <v>20</v>
      </c>
      <c r="K89" s="313"/>
    </row>
    <row r="90" spans="2:11" s="1" customFormat="1" ht="15" customHeight="1">
      <c r="B90" s="324"/>
      <c r="C90" s="299" t="s">
        <v>1409</v>
      </c>
      <c r="D90" s="299"/>
      <c r="E90" s="299"/>
      <c r="F90" s="322" t="s">
        <v>1390</v>
      </c>
      <c r="G90" s="323"/>
      <c r="H90" s="299" t="s">
        <v>1410</v>
      </c>
      <c r="I90" s="299" t="s">
        <v>1386</v>
      </c>
      <c r="J90" s="299">
        <v>50</v>
      </c>
      <c r="K90" s="313"/>
    </row>
    <row r="91" spans="2:11" s="1" customFormat="1" ht="15" customHeight="1">
      <c r="B91" s="324"/>
      <c r="C91" s="299" t="s">
        <v>1411</v>
      </c>
      <c r="D91" s="299"/>
      <c r="E91" s="299"/>
      <c r="F91" s="322" t="s">
        <v>1390</v>
      </c>
      <c r="G91" s="323"/>
      <c r="H91" s="299" t="s">
        <v>1411</v>
      </c>
      <c r="I91" s="299" t="s">
        <v>1386</v>
      </c>
      <c r="J91" s="299">
        <v>50</v>
      </c>
      <c r="K91" s="313"/>
    </row>
    <row r="92" spans="2:11" s="1" customFormat="1" ht="15" customHeight="1">
      <c r="B92" s="324"/>
      <c r="C92" s="299" t="s">
        <v>1412</v>
      </c>
      <c r="D92" s="299"/>
      <c r="E92" s="299"/>
      <c r="F92" s="322" t="s">
        <v>1390</v>
      </c>
      <c r="G92" s="323"/>
      <c r="H92" s="299" t="s">
        <v>1413</v>
      </c>
      <c r="I92" s="299" t="s">
        <v>1386</v>
      </c>
      <c r="J92" s="299">
        <v>255</v>
      </c>
      <c r="K92" s="313"/>
    </row>
    <row r="93" spans="2:11" s="1" customFormat="1" ht="15" customHeight="1">
      <c r="B93" s="324"/>
      <c r="C93" s="299" t="s">
        <v>1414</v>
      </c>
      <c r="D93" s="299"/>
      <c r="E93" s="299"/>
      <c r="F93" s="322" t="s">
        <v>1384</v>
      </c>
      <c r="G93" s="323"/>
      <c r="H93" s="299" t="s">
        <v>1415</v>
      </c>
      <c r="I93" s="299" t="s">
        <v>1416</v>
      </c>
      <c r="J93" s="299"/>
      <c r="K93" s="313"/>
    </row>
    <row r="94" spans="2:11" s="1" customFormat="1" ht="15" customHeight="1">
      <c r="B94" s="324"/>
      <c r="C94" s="299" t="s">
        <v>1417</v>
      </c>
      <c r="D94" s="299"/>
      <c r="E94" s="299"/>
      <c r="F94" s="322" t="s">
        <v>1384</v>
      </c>
      <c r="G94" s="323"/>
      <c r="H94" s="299" t="s">
        <v>1418</v>
      </c>
      <c r="I94" s="299" t="s">
        <v>1419</v>
      </c>
      <c r="J94" s="299"/>
      <c r="K94" s="313"/>
    </row>
    <row r="95" spans="2:11" s="1" customFormat="1" ht="15" customHeight="1">
      <c r="B95" s="324"/>
      <c r="C95" s="299" t="s">
        <v>1420</v>
      </c>
      <c r="D95" s="299"/>
      <c r="E95" s="299"/>
      <c r="F95" s="322" t="s">
        <v>1384</v>
      </c>
      <c r="G95" s="323"/>
      <c r="H95" s="299" t="s">
        <v>1420</v>
      </c>
      <c r="I95" s="299" t="s">
        <v>1419</v>
      </c>
      <c r="J95" s="299"/>
      <c r="K95" s="313"/>
    </row>
    <row r="96" spans="2:11" s="1" customFormat="1" ht="15" customHeight="1">
      <c r="B96" s="324"/>
      <c r="C96" s="299" t="s">
        <v>40</v>
      </c>
      <c r="D96" s="299"/>
      <c r="E96" s="299"/>
      <c r="F96" s="322" t="s">
        <v>1384</v>
      </c>
      <c r="G96" s="323"/>
      <c r="H96" s="299" t="s">
        <v>1421</v>
      </c>
      <c r="I96" s="299" t="s">
        <v>1419</v>
      </c>
      <c r="J96" s="299"/>
      <c r="K96" s="313"/>
    </row>
    <row r="97" spans="2:11" s="1" customFormat="1" ht="15" customHeight="1">
      <c r="B97" s="324"/>
      <c r="C97" s="299" t="s">
        <v>50</v>
      </c>
      <c r="D97" s="299"/>
      <c r="E97" s="299"/>
      <c r="F97" s="322" t="s">
        <v>1384</v>
      </c>
      <c r="G97" s="323"/>
      <c r="H97" s="299" t="s">
        <v>1422</v>
      </c>
      <c r="I97" s="299" t="s">
        <v>1419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1423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1378</v>
      </c>
      <c r="D103" s="314"/>
      <c r="E103" s="314"/>
      <c r="F103" s="314" t="s">
        <v>1379</v>
      </c>
      <c r="G103" s="315"/>
      <c r="H103" s="314" t="s">
        <v>56</v>
      </c>
      <c r="I103" s="314" t="s">
        <v>59</v>
      </c>
      <c r="J103" s="314" t="s">
        <v>1380</v>
      </c>
      <c r="K103" s="313"/>
    </row>
    <row r="104" spans="2:11" s="1" customFormat="1" ht="17.25" customHeight="1">
      <c r="B104" s="311"/>
      <c r="C104" s="316" t="s">
        <v>1381</v>
      </c>
      <c r="D104" s="316"/>
      <c r="E104" s="316"/>
      <c r="F104" s="317" t="s">
        <v>1382</v>
      </c>
      <c r="G104" s="318"/>
      <c r="H104" s="316"/>
      <c r="I104" s="316"/>
      <c r="J104" s="316" t="s">
        <v>1383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55</v>
      </c>
      <c r="D106" s="321"/>
      <c r="E106" s="321"/>
      <c r="F106" s="322" t="s">
        <v>1384</v>
      </c>
      <c r="G106" s="299"/>
      <c r="H106" s="299" t="s">
        <v>1424</v>
      </c>
      <c r="I106" s="299" t="s">
        <v>1386</v>
      </c>
      <c r="J106" s="299">
        <v>20</v>
      </c>
      <c r="K106" s="313"/>
    </row>
    <row r="107" spans="2:11" s="1" customFormat="1" ht="15" customHeight="1">
      <c r="B107" s="311"/>
      <c r="C107" s="299" t="s">
        <v>1387</v>
      </c>
      <c r="D107" s="299"/>
      <c r="E107" s="299"/>
      <c r="F107" s="322" t="s">
        <v>1384</v>
      </c>
      <c r="G107" s="299"/>
      <c r="H107" s="299" t="s">
        <v>1424</v>
      </c>
      <c r="I107" s="299" t="s">
        <v>1386</v>
      </c>
      <c r="J107" s="299">
        <v>120</v>
      </c>
      <c r="K107" s="313"/>
    </row>
    <row r="108" spans="2:11" s="1" customFormat="1" ht="15" customHeight="1">
      <c r="B108" s="324"/>
      <c r="C108" s="299" t="s">
        <v>1389</v>
      </c>
      <c r="D108" s="299"/>
      <c r="E108" s="299"/>
      <c r="F108" s="322" t="s">
        <v>1390</v>
      </c>
      <c r="G108" s="299"/>
      <c r="H108" s="299" t="s">
        <v>1424</v>
      </c>
      <c r="I108" s="299" t="s">
        <v>1386</v>
      </c>
      <c r="J108" s="299">
        <v>50</v>
      </c>
      <c r="K108" s="313"/>
    </row>
    <row r="109" spans="2:11" s="1" customFormat="1" ht="15" customHeight="1">
      <c r="B109" s="324"/>
      <c r="C109" s="299" t="s">
        <v>1392</v>
      </c>
      <c r="D109" s="299"/>
      <c r="E109" s="299"/>
      <c r="F109" s="322" t="s">
        <v>1384</v>
      </c>
      <c r="G109" s="299"/>
      <c r="H109" s="299" t="s">
        <v>1424</v>
      </c>
      <c r="I109" s="299" t="s">
        <v>1394</v>
      </c>
      <c r="J109" s="299"/>
      <c r="K109" s="313"/>
    </row>
    <row r="110" spans="2:11" s="1" customFormat="1" ht="15" customHeight="1">
      <c r="B110" s="324"/>
      <c r="C110" s="299" t="s">
        <v>1403</v>
      </c>
      <c r="D110" s="299"/>
      <c r="E110" s="299"/>
      <c r="F110" s="322" t="s">
        <v>1390</v>
      </c>
      <c r="G110" s="299"/>
      <c r="H110" s="299" t="s">
        <v>1424</v>
      </c>
      <c r="I110" s="299" t="s">
        <v>1386</v>
      </c>
      <c r="J110" s="299">
        <v>50</v>
      </c>
      <c r="K110" s="313"/>
    </row>
    <row r="111" spans="2:11" s="1" customFormat="1" ht="15" customHeight="1">
      <c r="B111" s="324"/>
      <c r="C111" s="299" t="s">
        <v>1411</v>
      </c>
      <c r="D111" s="299"/>
      <c r="E111" s="299"/>
      <c r="F111" s="322" t="s">
        <v>1390</v>
      </c>
      <c r="G111" s="299"/>
      <c r="H111" s="299" t="s">
        <v>1424</v>
      </c>
      <c r="I111" s="299" t="s">
        <v>1386</v>
      </c>
      <c r="J111" s="299">
        <v>50</v>
      </c>
      <c r="K111" s="313"/>
    </row>
    <row r="112" spans="2:11" s="1" customFormat="1" ht="15" customHeight="1">
      <c r="B112" s="324"/>
      <c r="C112" s="299" t="s">
        <v>1409</v>
      </c>
      <c r="D112" s="299"/>
      <c r="E112" s="299"/>
      <c r="F112" s="322" t="s">
        <v>1390</v>
      </c>
      <c r="G112" s="299"/>
      <c r="H112" s="299" t="s">
        <v>1424</v>
      </c>
      <c r="I112" s="299" t="s">
        <v>1386</v>
      </c>
      <c r="J112" s="299">
        <v>50</v>
      </c>
      <c r="K112" s="313"/>
    </row>
    <row r="113" spans="2:11" s="1" customFormat="1" ht="15" customHeight="1">
      <c r="B113" s="324"/>
      <c r="C113" s="299" t="s">
        <v>55</v>
      </c>
      <c r="D113" s="299"/>
      <c r="E113" s="299"/>
      <c r="F113" s="322" t="s">
        <v>1384</v>
      </c>
      <c r="G113" s="299"/>
      <c r="H113" s="299" t="s">
        <v>1425</v>
      </c>
      <c r="I113" s="299" t="s">
        <v>1386</v>
      </c>
      <c r="J113" s="299">
        <v>20</v>
      </c>
      <c r="K113" s="313"/>
    </row>
    <row r="114" spans="2:11" s="1" customFormat="1" ht="15" customHeight="1">
      <c r="B114" s="324"/>
      <c r="C114" s="299" t="s">
        <v>1426</v>
      </c>
      <c r="D114" s="299"/>
      <c r="E114" s="299"/>
      <c r="F114" s="322" t="s">
        <v>1384</v>
      </c>
      <c r="G114" s="299"/>
      <c r="H114" s="299" t="s">
        <v>1427</v>
      </c>
      <c r="I114" s="299" t="s">
        <v>1386</v>
      </c>
      <c r="J114" s="299">
        <v>120</v>
      </c>
      <c r="K114" s="313"/>
    </row>
    <row r="115" spans="2:11" s="1" customFormat="1" ht="15" customHeight="1">
      <c r="B115" s="324"/>
      <c r="C115" s="299" t="s">
        <v>40</v>
      </c>
      <c r="D115" s="299"/>
      <c r="E115" s="299"/>
      <c r="F115" s="322" t="s">
        <v>1384</v>
      </c>
      <c r="G115" s="299"/>
      <c r="H115" s="299" t="s">
        <v>1428</v>
      </c>
      <c r="I115" s="299" t="s">
        <v>1419</v>
      </c>
      <c r="J115" s="299"/>
      <c r="K115" s="313"/>
    </row>
    <row r="116" spans="2:11" s="1" customFormat="1" ht="15" customHeight="1">
      <c r="B116" s="324"/>
      <c r="C116" s="299" t="s">
        <v>50</v>
      </c>
      <c r="D116" s="299"/>
      <c r="E116" s="299"/>
      <c r="F116" s="322" t="s">
        <v>1384</v>
      </c>
      <c r="G116" s="299"/>
      <c r="H116" s="299" t="s">
        <v>1429</v>
      </c>
      <c r="I116" s="299" t="s">
        <v>1419</v>
      </c>
      <c r="J116" s="299"/>
      <c r="K116" s="313"/>
    </row>
    <row r="117" spans="2:11" s="1" customFormat="1" ht="15" customHeight="1">
      <c r="B117" s="324"/>
      <c r="C117" s="299" t="s">
        <v>59</v>
      </c>
      <c r="D117" s="299"/>
      <c r="E117" s="299"/>
      <c r="F117" s="322" t="s">
        <v>1384</v>
      </c>
      <c r="G117" s="299"/>
      <c r="H117" s="299" t="s">
        <v>1430</v>
      </c>
      <c r="I117" s="299" t="s">
        <v>1431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1432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1378</v>
      </c>
      <c r="D123" s="314"/>
      <c r="E123" s="314"/>
      <c r="F123" s="314" t="s">
        <v>1379</v>
      </c>
      <c r="G123" s="315"/>
      <c r="H123" s="314" t="s">
        <v>56</v>
      </c>
      <c r="I123" s="314" t="s">
        <v>59</v>
      </c>
      <c r="J123" s="314" t="s">
        <v>1380</v>
      </c>
      <c r="K123" s="343"/>
    </row>
    <row r="124" spans="2:11" s="1" customFormat="1" ht="17.25" customHeight="1">
      <c r="B124" s="342"/>
      <c r="C124" s="316" t="s">
        <v>1381</v>
      </c>
      <c r="D124" s="316"/>
      <c r="E124" s="316"/>
      <c r="F124" s="317" t="s">
        <v>1382</v>
      </c>
      <c r="G124" s="318"/>
      <c r="H124" s="316"/>
      <c r="I124" s="316"/>
      <c r="J124" s="316" t="s">
        <v>1383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1387</v>
      </c>
      <c r="D126" s="321"/>
      <c r="E126" s="321"/>
      <c r="F126" s="322" t="s">
        <v>1384</v>
      </c>
      <c r="G126" s="299"/>
      <c r="H126" s="299" t="s">
        <v>1424</v>
      </c>
      <c r="I126" s="299" t="s">
        <v>1386</v>
      </c>
      <c r="J126" s="299">
        <v>120</v>
      </c>
      <c r="K126" s="347"/>
    </row>
    <row r="127" spans="2:11" s="1" customFormat="1" ht="15" customHeight="1">
      <c r="B127" s="344"/>
      <c r="C127" s="299" t="s">
        <v>1433</v>
      </c>
      <c r="D127" s="299"/>
      <c r="E127" s="299"/>
      <c r="F127" s="322" t="s">
        <v>1384</v>
      </c>
      <c r="G127" s="299"/>
      <c r="H127" s="299" t="s">
        <v>1434</v>
      </c>
      <c r="I127" s="299" t="s">
        <v>1386</v>
      </c>
      <c r="J127" s="299" t="s">
        <v>1435</v>
      </c>
      <c r="K127" s="347"/>
    </row>
    <row r="128" spans="2:11" s="1" customFormat="1" ht="15" customHeight="1">
      <c r="B128" s="344"/>
      <c r="C128" s="299" t="s">
        <v>1332</v>
      </c>
      <c r="D128" s="299"/>
      <c r="E128" s="299"/>
      <c r="F128" s="322" t="s">
        <v>1384</v>
      </c>
      <c r="G128" s="299"/>
      <c r="H128" s="299" t="s">
        <v>1436</v>
      </c>
      <c r="I128" s="299" t="s">
        <v>1386</v>
      </c>
      <c r="J128" s="299" t="s">
        <v>1435</v>
      </c>
      <c r="K128" s="347"/>
    </row>
    <row r="129" spans="2:11" s="1" customFormat="1" ht="15" customHeight="1">
      <c r="B129" s="344"/>
      <c r="C129" s="299" t="s">
        <v>1395</v>
      </c>
      <c r="D129" s="299"/>
      <c r="E129" s="299"/>
      <c r="F129" s="322" t="s">
        <v>1390</v>
      </c>
      <c r="G129" s="299"/>
      <c r="H129" s="299" t="s">
        <v>1396</v>
      </c>
      <c r="I129" s="299" t="s">
        <v>1386</v>
      </c>
      <c r="J129" s="299">
        <v>15</v>
      </c>
      <c r="K129" s="347"/>
    </row>
    <row r="130" spans="2:11" s="1" customFormat="1" ht="15" customHeight="1">
      <c r="B130" s="344"/>
      <c r="C130" s="325" t="s">
        <v>1397</v>
      </c>
      <c r="D130" s="325"/>
      <c r="E130" s="325"/>
      <c r="F130" s="326" t="s">
        <v>1390</v>
      </c>
      <c r="G130" s="325"/>
      <c r="H130" s="325" t="s">
        <v>1398</v>
      </c>
      <c r="I130" s="325" t="s">
        <v>1386</v>
      </c>
      <c r="J130" s="325">
        <v>15</v>
      </c>
      <c r="K130" s="347"/>
    </row>
    <row r="131" spans="2:11" s="1" customFormat="1" ht="15" customHeight="1">
      <c r="B131" s="344"/>
      <c r="C131" s="325" t="s">
        <v>1399</v>
      </c>
      <c r="D131" s="325"/>
      <c r="E131" s="325"/>
      <c r="F131" s="326" t="s">
        <v>1390</v>
      </c>
      <c r="G131" s="325"/>
      <c r="H131" s="325" t="s">
        <v>1400</v>
      </c>
      <c r="I131" s="325" t="s">
        <v>1386</v>
      </c>
      <c r="J131" s="325">
        <v>20</v>
      </c>
      <c r="K131" s="347"/>
    </row>
    <row r="132" spans="2:11" s="1" customFormat="1" ht="15" customHeight="1">
      <c r="B132" s="344"/>
      <c r="C132" s="325" t="s">
        <v>1401</v>
      </c>
      <c r="D132" s="325"/>
      <c r="E132" s="325"/>
      <c r="F132" s="326" t="s">
        <v>1390</v>
      </c>
      <c r="G132" s="325"/>
      <c r="H132" s="325" t="s">
        <v>1402</v>
      </c>
      <c r="I132" s="325" t="s">
        <v>1386</v>
      </c>
      <c r="J132" s="325">
        <v>20</v>
      </c>
      <c r="K132" s="347"/>
    </row>
    <row r="133" spans="2:11" s="1" customFormat="1" ht="15" customHeight="1">
      <c r="B133" s="344"/>
      <c r="C133" s="299" t="s">
        <v>1389</v>
      </c>
      <c r="D133" s="299"/>
      <c r="E133" s="299"/>
      <c r="F133" s="322" t="s">
        <v>1390</v>
      </c>
      <c r="G133" s="299"/>
      <c r="H133" s="299" t="s">
        <v>1424</v>
      </c>
      <c r="I133" s="299" t="s">
        <v>1386</v>
      </c>
      <c r="J133" s="299">
        <v>50</v>
      </c>
      <c r="K133" s="347"/>
    </row>
    <row r="134" spans="2:11" s="1" customFormat="1" ht="15" customHeight="1">
      <c r="B134" s="344"/>
      <c r="C134" s="299" t="s">
        <v>1403</v>
      </c>
      <c r="D134" s="299"/>
      <c r="E134" s="299"/>
      <c r="F134" s="322" t="s">
        <v>1390</v>
      </c>
      <c r="G134" s="299"/>
      <c r="H134" s="299" t="s">
        <v>1424</v>
      </c>
      <c r="I134" s="299" t="s">
        <v>1386</v>
      </c>
      <c r="J134" s="299">
        <v>50</v>
      </c>
      <c r="K134" s="347"/>
    </row>
    <row r="135" spans="2:11" s="1" customFormat="1" ht="15" customHeight="1">
      <c r="B135" s="344"/>
      <c r="C135" s="299" t="s">
        <v>1409</v>
      </c>
      <c r="D135" s="299"/>
      <c r="E135" s="299"/>
      <c r="F135" s="322" t="s">
        <v>1390</v>
      </c>
      <c r="G135" s="299"/>
      <c r="H135" s="299" t="s">
        <v>1424</v>
      </c>
      <c r="I135" s="299" t="s">
        <v>1386</v>
      </c>
      <c r="J135" s="299">
        <v>50</v>
      </c>
      <c r="K135" s="347"/>
    </row>
    <row r="136" spans="2:11" s="1" customFormat="1" ht="15" customHeight="1">
      <c r="B136" s="344"/>
      <c r="C136" s="299" t="s">
        <v>1411</v>
      </c>
      <c r="D136" s="299"/>
      <c r="E136" s="299"/>
      <c r="F136" s="322" t="s">
        <v>1390</v>
      </c>
      <c r="G136" s="299"/>
      <c r="H136" s="299" t="s">
        <v>1424</v>
      </c>
      <c r="I136" s="299" t="s">
        <v>1386</v>
      </c>
      <c r="J136" s="299">
        <v>50</v>
      </c>
      <c r="K136" s="347"/>
    </row>
    <row r="137" spans="2:11" s="1" customFormat="1" ht="15" customHeight="1">
      <c r="B137" s="344"/>
      <c r="C137" s="299" t="s">
        <v>1412</v>
      </c>
      <c r="D137" s="299"/>
      <c r="E137" s="299"/>
      <c r="F137" s="322" t="s">
        <v>1390</v>
      </c>
      <c r="G137" s="299"/>
      <c r="H137" s="299" t="s">
        <v>1437</v>
      </c>
      <c r="I137" s="299" t="s">
        <v>1386</v>
      </c>
      <c r="J137" s="299">
        <v>255</v>
      </c>
      <c r="K137" s="347"/>
    </row>
    <row r="138" spans="2:11" s="1" customFormat="1" ht="15" customHeight="1">
      <c r="B138" s="344"/>
      <c r="C138" s="299" t="s">
        <v>1414</v>
      </c>
      <c r="D138" s="299"/>
      <c r="E138" s="299"/>
      <c r="F138" s="322" t="s">
        <v>1384</v>
      </c>
      <c r="G138" s="299"/>
      <c r="H138" s="299" t="s">
        <v>1438</v>
      </c>
      <c r="I138" s="299" t="s">
        <v>1416</v>
      </c>
      <c r="J138" s="299"/>
      <c r="K138" s="347"/>
    </row>
    <row r="139" spans="2:11" s="1" customFormat="1" ht="15" customHeight="1">
      <c r="B139" s="344"/>
      <c r="C139" s="299" t="s">
        <v>1417</v>
      </c>
      <c r="D139" s="299"/>
      <c r="E139" s="299"/>
      <c r="F139" s="322" t="s">
        <v>1384</v>
      </c>
      <c r="G139" s="299"/>
      <c r="H139" s="299" t="s">
        <v>1439</v>
      </c>
      <c r="I139" s="299" t="s">
        <v>1419</v>
      </c>
      <c r="J139" s="299"/>
      <c r="K139" s="347"/>
    </row>
    <row r="140" spans="2:11" s="1" customFormat="1" ht="15" customHeight="1">
      <c r="B140" s="344"/>
      <c r="C140" s="299" t="s">
        <v>1420</v>
      </c>
      <c r="D140" s="299"/>
      <c r="E140" s="299"/>
      <c r="F140" s="322" t="s">
        <v>1384</v>
      </c>
      <c r="G140" s="299"/>
      <c r="H140" s="299" t="s">
        <v>1420</v>
      </c>
      <c r="I140" s="299" t="s">
        <v>1419</v>
      </c>
      <c r="J140" s="299"/>
      <c r="K140" s="347"/>
    </row>
    <row r="141" spans="2:11" s="1" customFormat="1" ht="15" customHeight="1">
      <c r="B141" s="344"/>
      <c r="C141" s="299" t="s">
        <v>40</v>
      </c>
      <c r="D141" s="299"/>
      <c r="E141" s="299"/>
      <c r="F141" s="322" t="s">
        <v>1384</v>
      </c>
      <c r="G141" s="299"/>
      <c r="H141" s="299" t="s">
        <v>1440</v>
      </c>
      <c r="I141" s="299" t="s">
        <v>1419</v>
      </c>
      <c r="J141" s="299"/>
      <c r="K141" s="347"/>
    </row>
    <row r="142" spans="2:11" s="1" customFormat="1" ht="15" customHeight="1">
      <c r="B142" s="344"/>
      <c r="C142" s="299" t="s">
        <v>1441</v>
      </c>
      <c r="D142" s="299"/>
      <c r="E142" s="299"/>
      <c r="F142" s="322" t="s">
        <v>1384</v>
      </c>
      <c r="G142" s="299"/>
      <c r="H142" s="299" t="s">
        <v>1442</v>
      </c>
      <c r="I142" s="299" t="s">
        <v>1419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1443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1378</v>
      </c>
      <c r="D148" s="314"/>
      <c r="E148" s="314"/>
      <c r="F148" s="314" t="s">
        <v>1379</v>
      </c>
      <c r="G148" s="315"/>
      <c r="H148" s="314" t="s">
        <v>56</v>
      </c>
      <c r="I148" s="314" t="s">
        <v>59</v>
      </c>
      <c r="J148" s="314" t="s">
        <v>1380</v>
      </c>
      <c r="K148" s="313"/>
    </row>
    <row r="149" spans="2:11" s="1" customFormat="1" ht="17.25" customHeight="1">
      <c r="B149" s="311"/>
      <c r="C149" s="316" t="s">
        <v>1381</v>
      </c>
      <c r="D149" s="316"/>
      <c r="E149" s="316"/>
      <c r="F149" s="317" t="s">
        <v>1382</v>
      </c>
      <c r="G149" s="318"/>
      <c r="H149" s="316"/>
      <c r="I149" s="316"/>
      <c r="J149" s="316" t="s">
        <v>1383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1387</v>
      </c>
      <c r="D151" s="299"/>
      <c r="E151" s="299"/>
      <c r="F151" s="352" t="s">
        <v>1384</v>
      </c>
      <c r="G151" s="299"/>
      <c r="H151" s="351" t="s">
        <v>1424</v>
      </c>
      <c r="I151" s="351" t="s">
        <v>1386</v>
      </c>
      <c r="J151" s="351">
        <v>120</v>
      </c>
      <c r="K151" s="347"/>
    </row>
    <row r="152" spans="2:11" s="1" customFormat="1" ht="15" customHeight="1">
      <c r="B152" s="324"/>
      <c r="C152" s="351" t="s">
        <v>1433</v>
      </c>
      <c r="D152" s="299"/>
      <c r="E152" s="299"/>
      <c r="F152" s="352" t="s">
        <v>1384</v>
      </c>
      <c r="G152" s="299"/>
      <c r="H152" s="351" t="s">
        <v>1444</v>
      </c>
      <c r="I152" s="351" t="s">
        <v>1386</v>
      </c>
      <c r="J152" s="351" t="s">
        <v>1435</v>
      </c>
      <c r="K152" s="347"/>
    </row>
    <row r="153" spans="2:11" s="1" customFormat="1" ht="15" customHeight="1">
      <c r="B153" s="324"/>
      <c r="C153" s="351" t="s">
        <v>1332</v>
      </c>
      <c r="D153" s="299"/>
      <c r="E153" s="299"/>
      <c r="F153" s="352" t="s">
        <v>1384</v>
      </c>
      <c r="G153" s="299"/>
      <c r="H153" s="351" t="s">
        <v>1445</v>
      </c>
      <c r="I153" s="351" t="s">
        <v>1386</v>
      </c>
      <c r="J153" s="351" t="s">
        <v>1435</v>
      </c>
      <c r="K153" s="347"/>
    </row>
    <row r="154" spans="2:11" s="1" customFormat="1" ht="15" customHeight="1">
      <c r="B154" s="324"/>
      <c r="C154" s="351" t="s">
        <v>1389</v>
      </c>
      <c r="D154" s="299"/>
      <c r="E154" s="299"/>
      <c r="F154" s="352" t="s">
        <v>1390</v>
      </c>
      <c r="G154" s="299"/>
      <c r="H154" s="351" t="s">
        <v>1424</v>
      </c>
      <c r="I154" s="351" t="s">
        <v>1386</v>
      </c>
      <c r="J154" s="351">
        <v>50</v>
      </c>
      <c r="K154" s="347"/>
    </row>
    <row r="155" spans="2:11" s="1" customFormat="1" ht="15" customHeight="1">
      <c r="B155" s="324"/>
      <c r="C155" s="351" t="s">
        <v>1392</v>
      </c>
      <c r="D155" s="299"/>
      <c r="E155" s="299"/>
      <c r="F155" s="352" t="s">
        <v>1384</v>
      </c>
      <c r="G155" s="299"/>
      <c r="H155" s="351" t="s">
        <v>1424</v>
      </c>
      <c r="I155" s="351" t="s">
        <v>1394</v>
      </c>
      <c r="J155" s="351"/>
      <c r="K155" s="347"/>
    </row>
    <row r="156" spans="2:11" s="1" customFormat="1" ht="15" customHeight="1">
      <c r="B156" s="324"/>
      <c r="C156" s="351" t="s">
        <v>1403</v>
      </c>
      <c r="D156" s="299"/>
      <c r="E156" s="299"/>
      <c r="F156" s="352" t="s">
        <v>1390</v>
      </c>
      <c r="G156" s="299"/>
      <c r="H156" s="351" t="s">
        <v>1424</v>
      </c>
      <c r="I156" s="351" t="s">
        <v>1386</v>
      </c>
      <c r="J156" s="351">
        <v>50</v>
      </c>
      <c r="K156" s="347"/>
    </row>
    <row r="157" spans="2:11" s="1" customFormat="1" ht="15" customHeight="1">
      <c r="B157" s="324"/>
      <c r="C157" s="351" t="s">
        <v>1411</v>
      </c>
      <c r="D157" s="299"/>
      <c r="E157" s="299"/>
      <c r="F157" s="352" t="s">
        <v>1390</v>
      </c>
      <c r="G157" s="299"/>
      <c r="H157" s="351" t="s">
        <v>1424</v>
      </c>
      <c r="I157" s="351" t="s">
        <v>1386</v>
      </c>
      <c r="J157" s="351">
        <v>50</v>
      </c>
      <c r="K157" s="347"/>
    </row>
    <row r="158" spans="2:11" s="1" customFormat="1" ht="15" customHeight="1">
      <c r="B158" s="324"/>
      <c r="C158" s="351" t="s">
        <v>1409</v>
      </c>
      <c r="D158" s="299"/>
      <c r="E158" s="299"/>
      <c r="F158" s="352" t="s">
        <v>1390</v>
      </c>
      <c r="G158" s="299"/>
      <c r="H158" s="351" t="s">
        <v>1424</v>
      </c>
      <c r="I158" s="351" t="s">
        <v>1386</v>
      </c>
      <c r="J158" s="351">
        <v>50</v>
      </c>
      <c r="K158" s="347"/>
    </row>
    <row r="159" spans="2:11" s="1" customFormat="1" ht="15" customHeight="1">
      <c r="B159" s="324"/>
      <c r="C159" s="351" t="s">
        <v>108</v>
      </c>
      <c r="D159" s="299"/>
      <c r="E159" s="299"/>
      <c r="F159" s="352" t="s">
        <v>1384</v>
      </c>
      <c r="G159" s="299"/>
      <c r="H159" s="351" t="s">
        <v>1446</v>
      </c>
      <c r="I159" s="351" t="s">
        <v>1386</v>
      </c>
      <c r="J159" s="351" t="s">
        <v>1447</v>
      </c>
      <c r="K159" s="347"/>
    </row>
    <row r="160" spans="2:11" s="1" customFormat="1" ht="15" customHeight="1">
      <c r="B160" s="324"/>
      <c r="C160" s="351" t="s">
        <v>1448</v>
      </c>
      <c r="D160" s="299"/>
      <c r="E160" s="299"/>
      <c r="F160" s="352" t="s">
        <v>1384</v>
      </c>
      <c r="G160" s="299"/>
      <c r="H160" s="351" t="s">
        <v>1449</v>
      </c>
      <c r="I160" s="351" t="s">
        <v>1419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1450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1378</v>
      </c>
      <c r="D166" s="314"/>
      <c r="E166" s="314"/>
      <c r="F166" s="314" t="s">
        <v>1379</v>
      </c>
      <c r="G166" s="356"/>
      <c r="H166" s="357" t="s">
        <v>56</v>
      </c>
      <c r="I166" s="357" t="s">
        <v>59</v>
      </c>
      <c r="J166" s="314" t="s">
        <v>1380</v>
      </c>
      <c r="K166" s="291"/>
    </row>
    <row r="167" spans="2:11" s="1" customFormat="1" ht="17.25" customHeight="1">
      <c r="B167" s="292"/>
      <c r="C167" s="316" t="s">
        <v>1381</v>
      </c>
      <c r="D167" s="316"/>
      <c r="E167" s="316"/>
      <c r="F167" s="317" t="s">
        <v>1382</v>
      </c>
      <c r="G167" s="358"/>
      <c r="H167" s="359"/>
      <c r="I167" s="359"/>
      <c r="J167" s="316" t="s">
        <v>1383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1387</v>
      </c>
      <c r="D169" s="299"/>
      <c r="E169" s="299"/>
      <c r="F169" s="322" t="s">
        <v>1384</v>
      </c>
      <c r="G169" s="299"/>
      <c r="H169" s="299" t="s">
        <v>1424</v>
      </c>
      <c r="I169" s="299" t="s">
        <v>1386</v>
      </c>
      <c r="J169" s="299">
        <v>120</v>
      </c>
      <c r="K169" s="347"/>
    </row>
    <row r="170" spans="2:11" s="1" customFormat="1" ht="15" customHeight="1">
      <c r="B170" s="324"/>
      <c r="C170" s="299" t="s">
        <v>1433</v>
      </c>
      <c r="D170" s="299"/>
      <c r="E170" s="299"/>
      <c r="F170" s="322" t="s">
        <v>1384</v>
      </c>
      <c r="G170" s="299"/>
      <c r="H170" s="299" t="s">
        <v>1434</v>
      </c>
      <c r="I170" s="299" t="s">
        <v>1386</v>
      </c>
      <c r="J170" s="299" t="s">
        <v>1435</v>
      </c>
      <c r="K170" s="347"/>
    </row>
    <row r="171" spans="2:11" s="1" customFormat="1" ht="15" customHeight="1">
      <c r="B171" s="324"/>
      <c r="C171" s="299" t="s">
        <v>1332</v>
      </c>
      <c r="D171" s="299"/>
      <c r="E171" s="299"/>
      <c r="F171" s="322" t="s">
        <v>1384</v>
      </c>
      <c r="G171" s="299"/>
      <c r="H171" s="299" t="s">
        <v>1451</v>
      </c>
      <c r="I171" s="299" t="s">
        <v>1386</v>
      </c>
      <c r="J171" s="299" t="s">
        <v>1435</v>
      </c>
      <c r="K171" s="347"/>
    </row>
    <row r="172" spans="2:11" s="1" customFormat="1" ht="15" customHeight="1">
      <c r="B172" s="324"/>
      <c r="C172" s="299" t="s">
        <v>1389</v>
      </c>
      <c r="D172" s="299"/>
      <c r="E172" s="299"/>
      <c r="F172" s="322" t="s">
        <v>1390</v>
      </c>
      <c r="G172" s="299"/>
      <c r="H172" s="299" t="s">
        <v>1451</v>
      </c>
      <c r="I172" s="299" t="s">
        <v>1386</v>
      </c>
      <c r="J172" s="299">
        <v>50</v>
      </c>
      <c r="K172" s="347"/>
    </row>
    <row r="173" spans="2:11" s="1" customFormat="1" ht="15" customHeight="1">
      <c r="B173" s="324"/>
      <c r="C173" s="299" t="s">
        <v>1392</v>
      </c>
      <c r="D173" s="299"/>
      <c r="E173" s="299"/>
      <c r="F173" s="322" t="s">
        <v>1384</v>
      </c>
      <c r="G173" s="299"/>
      <c r="H173" s="299" t="s">
        <v>1451</v>
      </c>
      <c r="I173" s="299" t="s">
        <v>1394</v>
      </c>
      <c r="J173" s="299"/>
      <c r="K173" s="347"/>
    </row>
    <row r="174" spans="2:11" s="1" customFormat="1" ht="15" customHeight="1">
      <c r="B174" s="324"/>
      <c r="C174" s="299" t="s">
        <v>1403</v>
      </c>
      <c r="D174" s="299"/>
      <c r="E174" s="299"/>
      <c r="F174" s="322" t="s">
        <v>1390</v>
      </c>
      <c r="G174" s="299"/>
      <c r="H174" s="299" t="s">
        <v>1451</v>
      </c>
      <c r="I174" s="299" t="s">
        <v>1386</v>
      </c>
      <c r="J174" s="299">
        <v>50</v>
      </c>
      <c r="K174" s="347"/>
    </row>
    <row r="175" spans="2:11" s="1" customFormat="1" ht="15" customHeight="1">
      <c r="B175" s="324"/>
      <c r="C175" s="299" t="s">
        <v>1411</v>
      </c>
      <c r="D175" s="299"/>
      <c r="E175" s="299"/>
      <c r="F175" s="322" t="s">
        <v>1390</v>
      </c>
      <c r="G175" s="299"/>
      <c r="H175" s="299" t="s">
        <v>1451</v>
      </c>
      <c r="I175" s="299" t="s">
        <v>1386</v>
      </c>
      <c r="J175" s="299">
        <v>50</v>
      </c>
      <c r="K175" s="347"/>
    </row>
    <row r="176" spans="2:11" s="1" customFormat="1" ht="15" customHeight="1">
      <c r="B176" s="324"/>
      <c r="C176" s="299" t="s">
        <v>1409</v>
      </c>
      <c r="D176" s="299"/>
      <c r="E176" s="299"/>
      <c r="F176" s="322" t="s">
        <v>1390</v>
      </c>
      <c r="G176" s="299"/>
      <c r="H176" s="299" t="s">
        <v>1451</v>
      </c>
      <c r="I176" s="299" t="s">
        <v>1386</v>
      </c>
      <c r="J176" s="299">
        <v>50</v>
      </c>
      <c r="K176" s="347"/>
    </row>
    <row r="177" spans="2:11" s="1" customFormat="1" ht="15" customHeight="1">
      <c r="B177" s="324"/>
      <c r="C177" s="299" t="s">
        <v>119</v>
      </c>
      <c r="D177" s="299"/>
      <c r="E177" s="299"/>
      <c r="F177" s="322" t="s">
        <v>1384</v>
      </c>
      <c r="G177" s="299"/>
      <c r="H177" s="299" t="s">
        <v>1452</v>
      </c>
      <c r="I177" s="299" t="s">
        <v>1453</v>
      </c>
      <c r="J177" s="299"/>
      <c r="K177" s="347"/>
    </row>
    <row r="178" spans="2:11" s="1" customFormat="1" ht="15" customHeight="1">
      <c r="B178" s="324"/>
      <c r="C178" s="299" t="s">
        <v>59</v>
      </c>
      <c r="D178" s="299"/>
      <c r="E178" s="299"/>
      <c r="F178" s="322" t="s">
        <v>1384</v>
      </c>
      <c r="G178" s="299"/>
      <c r="H178" s="299" t="s">
        <v>1454</v>
      </c>
      <c r="I178" s="299" t="s">
        <v>1455</v>
      </c>
      <c r="J178" s="299">
        <v>1</v>
      </c>
      <c r="K178" s="347"/>
    </row>
    <row r="179" spans="2:11" s="1" customFormat="1" ht="15" customHeight="1">
      <c r="B179" s="324"/>
      <c r="C179" s="299" t="s">
        <v>55</v>
      </c>
      <c r="D179" s="299"/>
      <c r="E179" s="299"/>
      <c r="F179" s="322" t="s">
        <v>1384</v>
      </c>
      <c r="G179" s="299"/>
      <c r="H179" s="299" t="s">
        <v>1456</v>
      </c>
      <c r="I179" s="299" t="s">
        <v>1386</v>
      </c>
      <c r="J179" s="299">
        <v>20</v>
      </c>
      <c r="K179" s="347"/>
    </row>
    <row r="180" spans="2:11" s="1" customFormat="1" ht="15" customHeight="1">
      <c r="B180" s="324"/>
      <c r="C180" s="299" t="s">
        <v>56</v>
      </c>
      <c r="D180" s="299"/>
      <c r="E180" s="299"/>
      <c r="F180" s="322" t="s">
        <v>1384</v>
      </c>
      <c r="G180" s="299"/>
      <c r="H180" s="299" t="s">
        <v>1457</v>
      </c>
      <c r="I180" s="299" t="s">
        <v>1386</v>
      </c>
      <c r="J180" s="299">
        <v>255</v>
      </c>
      <c r="K180" s="347"/>
    </row>
    <row r="181" spans="2:11" s="1" customFormat="1" ht="15" customHeight="1">
      <c r="B181" s="324"/>
      <c r="C181" s="299" t="s">
        <v>120</v>
      </c>
      <c r="D181" s="299"/>
      <c r="E181" s="299"/>
      <c r="F181" s="322" t="s">
        <v>1384</v>
      </c>
      <c r="G181" s="299"/>
      <c r="H181" s="299" t="s">
        <v>1348</v>
      </c>
      <c r="I181" s="299" t="s">
        <v>1386</v>
      </c>
      <c r="J181" s="299">
        <v>10</v>
      </c>
      <c r="K181" s="347"/>
    </row>
    <row r="182" spans="2:11" s="1" customFormat="1" ht="15" customHeight="1">
      <c r="B182" s="324"/>
      <c r="C182" s="299" t="s">
        <v>121</v>
      </c>
      <c r="D182" s="299"/>
      <c r="E182" s="299"/>
      <c r="F182" s="322" t="s">
        <v>1384</v>
      </c>
      <c r="G182" s="299"/>
      <c r="H182" s="299" t="s">
        <v>1458</v>
      </c>
      <c r="I182" s="299" t="s">
        <v>1419</v>
      </c>
      <c r="J182" s="299"/>
      <c r="K182" s="347"/>
    </row>
    <row r="183" spans="2:11" s="1" customFormat="1" ht="15" customHeight="1">
      <c r="B183" s="324"/>
      <c r="C183" s="299" t="s">
        <v>1459</v>
      </c>
      <c r="D183" s="299"/>
      <c r="E183" s="299"/>
      <c r="F183" s="322" t="s">
        <v>1384</v>
      </c>
      <c r="G183" s="299"/>
      <c r="H183" s="299" t="s">
        <v>1460</v>
      </c>
      <c r="I183" s="299" t="s">
        <v>1419</v>
      </c>
      <c r="J183" s="299"/>
      <c r="K183" s="347"/>
    </row>
    <row r="184" spans="2:11" s="1" customFormat="1" ht="15" customHeight="1">
      <c r="B184" s="324"/>
      <c r="C184" s="299" t="s">
        <v>1448</v>
      </c>
      <c r="D184" s="299"/>
      <c r="E184" s="299"/>
      <c r="F184" s="322" t="s">
        <v>1384</v>
      </c>
      <c r="G184" s="299"/>
      <c r="H184" s="299" t="s">
        <v>1461</v>
      </c>
      <c r="I184" s="299" t="s">
        <v>1419</v>
      </c>
      <c r="J184" s="299"/>
      <c r="K184" s="347"/>
    </row>
    <row r="185" spans="2:11" s="1" customFormat="1" ht="15" customHeight="1">
      <c r="B185" s="324"/>
      <c r="C185" s="299" t="s">
        <v>123</v>
      </c>
      <c r="D185" s="299"/>
      <c r="E185" s="299"/>
      <c r="F185" s="322" t="s">
        <v>1390</v>
      </c>
      <c r="G185" s="299"/>
      <c r="H185" s="299" t="s">
        <v>1462</v>
      </c>
      <c r="I185" s="299" t="s">
        <v>1386</v>
      </c>
      <c r="J185" s="299">
        <v>50</v>
      </c>
      <c r="K185" s="347"/>
    </row>
    <row r="186" spans="2:11" s="1" customFormat="1" ht="15" customHeight="1">
      <c r="B186" s="324"/>
      <c r="C186" s="299" t="s">
        <v>1463</v>
      </c>
      <c r="D186" s="299"/>
      <c r="E186" s="299"/>
      <c r="F186" s="322" t="s">
        <v>1390</v>
      </c>
      <c r="G186" s="299"/>
      <c r="H186" s="299" t="s">
        <v>1464</v>
      </c>
      <c r="I186" s="299" t="s">
        <v>1465</v>
      </c>
      <c r="J186" s="299"/>
      <c r="K186" s="347"/>
    </row>
    <row r="187" spans="2:11" s="1" customFormat="1" ht="15" customHeight="1">
      <c r="B187" s="324"/>
      <c r="C187" s="299" t="s">
        <v>1466</v>
      </c>
      <c r="D187" s="299"/>
      <c r="E187" s="299"/>
      <c r="F187" s="322" t="s">
        <v>1390</v>
      </c>
      <c r="G187" s="299"/>
      <c r="H187" s="299" t="s">
        <v>1467</v>
      </c>
      <c r="I187" s="299" t="s">
        <v>1465</v>
      </c>
      <c r="J187" s="299"/>
      <c r="K187" s="347"/>
    </row>
    <row r="188" spans="2:11" s="1" customFormat="1" ht="15" customHeight="1">
      <c r="B188" s="324"/>
      <c r="C188" s="299" t="s">
        <v>1468</v>
      </c>
      <c r="D188" s="299"/>
      <c r="E188" s="299"/>
      <c r="F188" s="322" t="s">
        <v>1390</v>
      </c>
      <c r="G188" s="299"/>
      <c r="H188" s="299" t="s">
        <v>1469</v>
      </c>
      <c r="I188" s="299" t="s">
        <v>1465</v>
      </c>
      <c r="J188" s="299"/>
      <c r="K188" s="347"/>
    </row>
    <row r="189" spans="2:11" s="1" customFormat="1" ht="15" customHeight="1">
      <c r="B189" s="324"/>
      <c r="C189" s="360" t="s">
        <v>1470</v>
      </c>
      <c r="D189" s="299"/>
      <c r="E189" s="299"/>
      <c r="F189" s="322" t="s">
        <v>1390</v>
      </c>
      <c r="G189" s="299"/>
      <c r="H189" s="299" t="s">
        <v>1471</v>
      </c>
      <c r="I189" s="299" t="s">
        <v>1472</v>
      </c>
      <c r="J189" s="361" t="s">
        <v>1473</v>
      </c>
      <c r="K189" s="347"/>
    </row>
    <row r="190" spans="2:11" s="1" customFormat="1" ht="15" customHeight="1">
      <c r="B190" s="324"/>
      <c r="C190" s="360" t="s">
        <v>44</v>
      </c>
      <c r="D190" s="299"/>
      <c r="E190" s="299"/>
      <c r="F190" s="322" t="s">
        <v>1384</v>
      </c>
      <c r="G190" s="299"/>
      <c r="H190" s="296" t="s">
        <v>1474</v>
      </c>
      <c r="I190" s="299" t="s">
        <v>1475</v>
      </c>
      <c r="J190" s="299"/>
      <c r="K190" s="347"/>
    </row>
    <row r="191" spans="2:11" s="1" customFormat="1" ht="15" customHeight="1">
      <c r="B191" s="324"/>
      <c r="C191" s="360" t="s">
        <v>1476</v>
      </c>
      <c r="D191" s="299"/>
      <c r="E191" s="299"/>
      <c r="F191" s="322" t="s">
        <v>1384</v>
      </c>
      <c r="G191" s="299"/>
      <c r="H191" s="299" t="s">
        <v>1477</v>
      </c>
      <c r="I191" s="299" t="s">
        <v>1419</v>
      </c>
      <c r="J191" s="299"/>
      <c r="K191" s="347"/>
    </row>
    <row r="192" spans="2:11" s="1" customFormat="1" ht="15" customHeight="1">
      <c r="B192" s="324"/>
      <c r="C192" s="360" t="s">
        <v>1478</v>
      </c>
      <c r="D192" s="299"/>
      <c r="E192" s="299"/>
      <c r="F192" s="322" t="s">
        <v>1384</v>
      </c>
      <c r="G192" s="299"/>
      <c r="H192" s="299" t="s">
        <v>1479</v>
      </c>
      <c r="I192" s="299" t="s">
        <v>1419</v>
      </c>
      <c r="J192" s="299"/>
      <c r="K192" s="347"/>
    </row>
    <row r="193" spans="2:11" s="1" customFormat="1" ht="15" customHeight="1">
      <c r="B193" s="324"/>
      <c r="C193" s="360" t="s">
        <v>1480</v>
      </c>
      <c r="D193" s="299"/>
      <c r="E193" s="299"/>
      <c r="F193" s="322" t="s">
        <v>1390</v>
      </c>
      <c r="G193" s="299"/>
      <c r="H193" s="299" t="s">
        <v>1481</v>
      </c>
      <c r="I193" s="299" t="s">
        <v>1419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3.5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1482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1483</v>
      </c>
      <c r="D200" s="363"/>
      <c r="E200" s="363"/>
      <c r="F200" s="363" t="s">
        <v>1484</v>
      </c>
      <c r="G200" s="364"/>
      <c r="H200" s="363" t="s">
        <v>1485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1475</v>
      </c>
      <c r="D202" s="299"/>
      <c r="E202" s="299"/>
      <c r="F202" s="322" t="s">
        <v>45</v>
      </c>
      <c r="G202" s="299"/>
      <c r="H202" s="299" t="s">
        <v>1486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46</v>
      </c>
      <c r="G203" s="299"/>
      <c r="H203" s="299" t="s">
        <v>1487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49</v>
      </c>
      <c r="G204" s="299"/>
      <c r="H204" s="299" t="s">
        <v>1488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47</v>
      </c>
      <c r="G205" s="299"/>
      <c r="H205" s="299" t="s">
        <v>1489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48</v>
      </c>
      <c r="G206" s="299"/>
      <c r="H206" s="299" t="s">
        <v>1490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1431</v>
      </c>
      <c r="D208" s="299"/>
      <c r="E208" s="299"/>
      <c r="F208" s="322" t="s">
        <v>81</v>
      </c>
      <c r="G208" s="299"/>
      <c r="H208" s="299" t="s">
        <v>1491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1327</v>
      </c>
      <c r="G209" s="299"/>
      <c r="H209" s="299" t="s">
        <v>1328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1325</v>
      </c>
      <c r="G210" s="299"/>
      <c r="H210" s="299" t="s">
        <v>1492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100</v>
      </c>
      <c r="G211" s="360"/>
      <c r="H211" s="351" t="s">
        <v>1329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1330</v>
      </c>
      <c r="G212" s="360"/>
      <c r="H212" s="351" t="s">
        <v>1305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1455</v>
      </c>
      <c r="D214" s="299"/>
      <c r="E214" s="299"/>
      <c r="F214" s="322">
        <v>1</v>
      </c>
      <c r="G214" s="360"/>
      <c r="H214" s="351" t="s">
        <v>1493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1494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1495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1496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LAPTOP-7V5AD3BR\klima</cp:lastModifiedBy>
  <dcterms:created xsi:type="dcterms:W3CDTF">2021-05-20T13:49:24Z</dcterms:created>
  <dcterms:modified xsi:type="dcterms:W3CDTF">2021-05-20T13:49:34Z</dcterms:modified>
  <cp:category/>
  <cp:version/>
  <cp:contentType/>
  <cp:contentStatus/>
</cp:coreProperties>
</file>