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6705" activeTab="0"/>
  </bookViews>
  <sheets>
    <sheet name="Seznam poptávaných oděvů" sheetId="1" r:id="rId1"/>
  </sheets>
  <definedNames>
    <definedName name="_xlnm._FilterDatabase" localSheetId="0" hidden="1">'Seznam poptávaných oděvů'!$A$15:$Z$429</definedName>
    <definedName name="_xlnm.Print_Area" localSheetId="0">'Seznam poptávaných oděvů'!$A$1:$Z$427</definedName>
    <definedName name="_xlnm.Print_Titles" localSheetId="0">'Seznam poptávaných oděvů'!$13:$14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<sst xmlns="http://schemas.openxmlformats.org/spreadsheetml/2006/main" count="1762" uniqueCount="306">
  <si>
    <t>Příloha: Seznam poptávaných oděvů</t>
  </si>
  <si>
    <t xml:space="preserve">   Zadavatel:</t>
  </si>
  <si>
    <t xml:space="preserve">   Slatinné lázně Třeboň s.r.o.</t>
  </si>
  <si>
    <t xml:space="preserve">   Veřejná zakázka:</t>
  </si>
  <si>
    <t xml:space="preserve">   Nákup pracovních oděvů a obuvi</t>
  </si>
  <si>
    <t xml:space="preserve">   Požadavek Zadavatele:</t>
  </si>
  <si>
    <t>úsek</t>
  </si>
  <si>
    <t>složení materiálu (%)</t>
  </si>
  <si>
    <t>stupně praní / čištění</t>
  </si>
  <si>
    <t>velikost vzorku</t>
  </si>
  <si>
    <t>předpokládané vzorkování</t>
  </si>
  <si>
    <t>logo</t>
  </si>
  <si>
    <t>počet ks / osoba / cyklus fasování</t>
  </si>
  <si>
    <t>cyklus fasování</t>
  </si>
  <si>
    <t>pomůcka pro výpočet</t>
  </si>
  <si>
    <t>cena Kč/ks</t>
  </si>
  <si>
    <t>počet osob</t>
  </si>
  <si>
    <t>počet ks OOPP/U</t>
  </si>
  <si>
    <t>ženy</t>
  </si>
  <si>
    <t>muži</t>
  </si>
  <si>
    <t>ZDRAVOTNÍ ÚSEK</t>
  </si>
  <si>
    <t>ZÚ</t>
  </si>
  <si>
    <t>primář, lékař, odborný konzultant ZÚ</t>
  </si>
  <si>
    <t>halena / košile krátký rukáv</t>
  </si>
  <si>
    <t>EU 38</t>
  </si>
  <si>
    <t>U</t>
  </si>
  <si>
    <t>sítotisk horizontální (SH)</t>
  </si>
  <si>
    <t>24 měs.</t>
  </si>
  <si>
    <t>kalhoty</t>
  </si>
  <si>
    <t>sukně</t>
  </si>
  <si>
    <t>vesta</t>
  </si>
  <si>
    <t>36 měs.</t>
  </si>
  <si>
    <t>mikina</t>
  </si>
  <si>
    <t>MEZISOUČET</t>
  </si>
  <si>
    <t>EU 54</t>
  </si>
  <si>
    <t>vrchní a staniční sestra</t>
  </si>
  <si>
    <t>halena krátký rukáv</t>
  </si>
  <si>
    <t>EU 40</t>
  </si>
  <si>
    <t>šaty</t>
  </si>
  <si>
    <t>všeobecná sestra,</t>
  </si>
  <si>
    <t>EU 44</t>
  </si>
  <si>
    <t>sestra ZS balneo,</t>
  </si>
  <si>
    <t>nutriční terapeut,</t>
  </si>
  <si>
    <t>odběrová sestra</t>
  </si>
  <si>
    <t>OOPP</t>
  </si>
  <si>
    <t>dle potřeby</t>
  </si>
  <si>
    <t>vedoucí balneo</t>
  </si>
  <si>
    <t>12 měs.</t>
  </si>
  <si>
    <t>kalhoty 3/4 délka</t>
  </si>
  <si>
    <t>odborný garant,</t>
  </si>
  <si>
    <t>EU 42</t>
  </si>
  <si>
    <t>vedoucí fyzioterapeut,</t>
  </si>
  <si>
    <t>šortky pod kolena / 3/4 kalhoty</t>
  </si>
  <si>
    <t>fyzioterapeut</t>
  </si>
  <si>
    <t>sanitář,</t>
  </si>
  <si>
    <t>tunika / prodloužené tričko (kr.rukáv)</t>
  </si>
  <si>
    <t>lázeňská</t>
  </si>
  <si>
    <t>masér medical</t>
  </si>
  <si>
    <t>tričko kr. rukáv</t>
  </si>
  <si>
    <t>(péče především o klienty pojišťoven;</t>
  </si>
  <si>
    <t>převažují kratší 20 minutové masáže)</t>
  </si>
  <si>
    <t>masér wellness</t>
  </si>
  <si>
    <t>(poskytuje wellnessové masáže</t>
  </si>
  <si>
    <t xml:space="preserve">samoplátcům; převažují delší 60 minutové </t>
  </si>
  <si>
    <t>manipulační dělník balneo</t>
  </si>
  <si>
    <t>EU 56</t>
  </si>
  <si>
    <t>(obdoba úklidu)</t>
  </si>
  <si>
    <t>wellness (bazén, fitness):</t>
  </si>
  <si>
    <t>vedoucí (zastává také pozici plavčíka),</t>
  </si>
  <si>
    <t>tílko se širokými ramínky</t>
  </si>
  <si>
    <t>plavčík,</t>
  </si>
  <si>
    <t>šortky (rychleschnoucí)</t>
  </si>
  <si>
    <t xml:space="preserve">obsluha bazénu, </t>
  </si>
  <si>
    <t>fitness trenér,</t>
  </si>
  <si>
    <t>saunérka</t>
  </si>
  <si>
    <t>fitness trenér</t>
  </si>
  <si>
    <t>CELKOVÝ SOUČET ZA ZÚ</t>
  </si>
  <si>
    <t>Doplnění informací (ZÚ):</t>
  </si>
  <si>
    <t>Šortky = délka pod kolena; kromě plavčíků, kde mohou být rychleschnoucí šortky nad kolena.</t>
  </si>
  <si>
    <t>Haleny pro lékaře Ž,M = minimálně 2 kapsy (na klíče, mobilní telefon apod.).</t>
  </si>
  <si>
    <t>OBCHODNÍ ÚSEK</t>
  </si>
  <si>
    <t>OÚ</t>
  </si>
  <si>
    <t>pracovníci na pracovištích:</t>
  </si>
  <si>
    <t>košile kr. rukáv</t>
  </si>
  <si>
    <t>recepce,</t>
  </si>
  <si>
    <t>košile dl. rukáv</t>
  </si>
  <si>
    <t>přijímací kancelář,</t>
  </si>
  <si>
    <t>18 měs.</t>
  </si>
  <si>
    <t>infocentrum,</t>
  </si>
  <si>
    <t>sako</t>
  </si>
  <si>
    <t>rozpis procedur</t>
  </si>
  <si>
    <t>Výběr doplňku oděvu, např. šátek, kravatka,</t>
  </si>
  <si>
    <t>pásek, je plně na volbě tvůrce návrhu.</t>
  </si>
  <si>
    <t>doplněk oděvu</t>
  </si>
  <si>
    <t>EU 52</t>
  </si>
  <si>
    <t>Výběr doplňku oděvu, např. kravata, pásek,</t>
  </si>
  <si>
    <t>je plně na volbě tvůrce návrhu.</t>
  </si>
  <si>
    <t>portýr</t>
  </si>
  <si>
    <t>kabát / bunda do chladného počasí</t>
  </si>
  <si>
    <t>CELKOVÝ SOUČET ZA OÚ</t>
  </si>
  <si>
    <t>Doplnění informací (OÚ):</t>
  </si>
  <si>
    <t>STRAVOVACÍ PROVOZY</t>
  </si>
  <si>
    <t>SP</t>
  </si>
  <si>
    <t>halenka / košile kr. rukáv</t>
  </si>
  <si>
    <t>obsluha,</t>
  </si>
  <si>
    <t>halenka / košile dl. rukáv</t>
  </si>
  <si>
    <t>vedoucí řežimu a vedoucí směn,</t>
  </si>
  <si>
    <t>zástěrka</t>
  </si>
  <si>
    <t>výšivka vertikální (VV)</t>
  </si>
  <si>
    <t>servisní pracovník obsluhy</t>
  </si>
  <si>
    <t>pracovníci restauračních provozů:</t>
  </si>
  <si>
    <t>číšník,</t>
  </si>
  <si>
    <t>servírka,</t>
  </si>
  <si>
    <t>pokladník/číšník,</t>
  </si>
  <si>
    <t>vedoucí obsluhy</t>
  </si>
  <si>
    <t>LDA: ZZ; LDB: TB,KK</t>
  </si>
  <si>
    <t>pracovníci ala-kartových restaurací:</t>
  </si>
  <si>
    <t>košile kr.rukáv</t>
  </si>
  <si>
    <t>košile dl.rukáv</t>
  </si>
  <si>
    <t>servírka</t>
  </si>
  <si>
    <t>LDA: H,BB; LDB: A,TS</t>
  </si>
  <si>
    <t>oblekové sako</t>
  </si>
  <si>
    <t>pracovníci kuchyně/cukrářské výroby:</t>
  </si>
  <si>
    <t>zástupce šéfkuchaře,</t>
  </si>
  <si>
    <t>rondon</t>
  </si>
  <si>
    <t>výšivka horizontální (VH)</t>
  </si>
  <si>
    <t>halena</t>
  </si>
  <si>
    <t>kuchař,</t>
  </si>
  <si>
    <t>slavnostní rondon</t>
  </si>
  <si>
    <t>pomocný kuchař,</t>
  </si>
  <si>
    <t>kuchař snídaňář,</t>
  </si>
  <si>
    <t>kuchař ala-carte,</t>
  </si>
  <si>
    <t>cukrář, vedoucí směn</t>
  </si>
  <si>
    <t>zástěra</t>
  </si>
  <si>
    <t>šéfkuchař</t>
  </si>
  <si>
    <t>řezník</t>
  </si>
  <si>
    <t>řeznický kabát</t>
  </si>
  <si>
    <t>myčka</t>
  </si>
  <si>
    <t>pracovníci prodejny:</t>
  </si>
  <si>
    <t>prodavač,</t>
  </si>
  <si>
    <t>vedoucí prodejny</t>
  </si>
  <si>
    <t>vedoucí stravovacího odboru</t>
  </si>
  <si>
    <t>EU 46</t>
  </si>
  <si>
    <t>Výběr doplňku oděvu, např. kravatka, šátek,</t>
  </si>
  <si>
    <t>sklad:</t>
  </si>
  <si>
    <t>skladník,</t>
  </si>
  <si>
    <t>vedoucí,</t>
  </si>
  <si>
    <t>zástupce</t>
  </si>
  <si>
    <t>zimní pracovní kabát</t>
  </si>
  <si>
    <t>CELKOVÝ SOUČET ZA SP</t>
  </si>
  <si>
    <t>Doplnění informací (SP):</t>
  </si>
  <si>
    <t>ÚKLID</t>
  </si>
  <si>
    <t>ÚK</t>
  </si>
  <si>
    <t>pracovníci prádelny:</t>
  </si>
  <si>
    <t>vedoucí prádelny,</t>
  </si>
  <si>
    <t>skladní prádla</t>
  </si>
  <si>
    <t>manipulant prádelny</t>
  </si>
  <si>
    <t>pracovníci úklidu:</t>
  </si>
  <si>
    <t>prodl. halena / prodl. triko (kr.rukáv)</t>
  </si>
  <si>
    <t>pokojská,</t>
  </si>
  <si>
    <t>uklízečka,</t>
  </si>
  <si>
    <t>3/4 kalhoty</t>
  </si>
  <si>
    <t>vedoucí směn</t>
  </si>
  <si>
    <t>(úklid pokojů, společných prostor, chodeb, restauračních provozů apod.)</t>
  </si>
  <si>
    <t>operátor úklidové techniky</t>
  </si>
  <si>
    <t>(strojový úklid společných prostor a rozsáhlých ploch)</t>
  </si>
  <si>
    <t>pracovníci úklidu wellness:</t>
  </si>
  <si>
    <t>halena / tričko (kr.rukáv)</t>
  </si>
  <si>
    <t>uklízečka</t>
  </si>
  <si>
    <t>(vysoká vlhkost prostředí)</t>
  </si>
  <si>
    <t>CELKOVÝ SOUČET ZA ÚK</t>
  </si>
  <si>
    <t>Doplnění informací (ÚK):</t>
  </si>
  <si>
    <t>TECHNICKÝ ÚSEK</t>
  </si>
  <si>
    <t>TÚ</t>
  </si>
  <si>
    <t>pracovníci zahrady:</t>
  </si>
  <si>
    <t xml:space="preserve">zahradníci, </t>
  </si>
  <si>
    <t>údržba zahrady,</t>
  </si>
  <si>
    <t>plášť do deště s kapucou</t>
  </si>
  <si>
    <t>vedoucí zahrady</t>
  </si>
  <si>
    <t>bunda zimní</t>
  </si>
  <si>
    <t>bunda lehká = jaro, podzim</t>
  </si>
  <si>
    <t>EU 48</t>
  </si>
  <si>
    <t>pracovníci přípravy rašeliny</t>
  </si>
  <si>
    <t>(pracovnice rašeliny - ženy - se pohybují také mezi klienty)</t>
  </si>
  <si>
    <t>(pracovníci rašeliny - muži - se pohybují spíše v technické části zpracování rašeliny mimo klientskou zónu)</t>
  </si>
  <si>
    <t>pracovníci kotelny</t>
  </si>
  <si>
    <t>pracovníci údržby</t>
  </si>
  <si>
    <t>polokošile s kr. rukávem</t>
  </si>
  <si>
    <t xml:space="preserve">bunda zimní </t>
  </si>
  <si>
    <t>vesta (s různými kapsami)</t>
  </si>
  <si>
    <t>pracovníci úpravny vod a bazénu</t>
  </si>
  <si>
    <t>EU 66</t>
  </si>
  <si>
    <t>balneotechnik,</t>
  </si>
  <si>
    <t>vedoucí údržby</t>
  </si>
  <si>
    <t>CELKOVÝ SOUČET ZA TÚ</t>
  </si>
  <si>
    <t>Doplnění informací (TÚ):</t>
  </si>
  <si>
    <t xml:space="preserve">   Požadavek Zadavatele na poptávané oděvy jednotlivých částí veřejné zakázky (ZÚ, OÚ, SP, ÚK, TÚ) je upřesněn v tabulce níže a také pod tabulkou v "Doplnění informací".</t>
  </si>
  <si>
    <t xml:space="preserve">   Účastník je povinen doplnit pouze příslušně označená pole barvou: </t>
  </si>
  <si>
    <t>skrýt</t>
  </si>
  <si>
    <t xml:space="preserve">   Účastník nebude zasahovat do jiných polí nebo součtových vzorců. Vzorce jsou označeny barvou:</t>
  </si>
  <si>
    <t>montérkové kalhoty s laclem (MKL)</t>
  </si>
  <si>
    <t>montérkové kalhoty do pasu (MKP)</t>
  </si>
  <si>
    <t>montérkové kraťasy (MKR)</t>
  </si>
  <si>
    <t>montérková bunda (MB)</t>
  </si>
  <si>
    <t>100% bavlna</t>
  </si>
  <si>
    <t>montérky protiřezné s laclem (MKŘL)</t>
  </si>
  <si>
    <t>montérky protiřezné do padu (MKŘP)</t>
  </si>
  <si>
    <t>montérková bunda s odním.rukávy (MBR)</t>
  </si>
  <si>
    <t>montérková bunda (MBR)</t>
  </si>
  <si>
    <t>tričko kr. rukáv, kulatý výstřih</t>
  </si>
  <si>
    <t>tričko kr. rukáv (může být hlavicový rukáv)</t>
  </si>
  <si>
    <t>Vesta, mikiny = minimálně dvě kapsy; předpokládáme fleesový materiál, zapínání na zip.</t>
  </si>
  <si>
    <t>Pracovníci úklidu (pokojů a společných prostor) = vzhledem k povaze práce jsou nevhodné sukně či šaty; důležitá je prodloužená délka vrchního oděvu se dvěma hlubšími kapsami (na uložení drobných věcí, čipovacího zařízení, mobilního telefonu apod.); délka rukávu nad lokty kvůli práci s vodou; pracují s bělicími prostředky, které mohou zanechat na oblečení skvrny.</t>
  </si>
  <si>
    <t>Celková nabídková cena (v Kč bez DPH) za 36 měsíců činí:</t>
  </si>
  <si>
    <t>REKAPITULACE NABÍDKOVÉ CENY (TECHNICKÝ ÚSEK)</t>
  </si>
  <si>
    <t>REKAPITULACE NABÍDKOVÉ CENY (ÚKLID)</t>
  </si>
  <si>
    <t>REKAPITULACE NABÍDKOVÉ CENY (STRAVOVACÍ PROVOZY)</t>
  </si>
  <si>
    <t>REKAPITULACE NABÍDKOVÉ CENY (ZDRAVOTNÍ ÚSEK)</t>
  </si>
  <si>
    <t>REKAPITULACE NABÍDKOVÉ CENY (OBCHODNÍ ÚSEK)</t>
  </si>
  <si>
    <t xml:space="preserve">Pružný pas u kalhot = tzn. v pase do gumy, nebo částečně pevný a částečně pružný pásek, nebo pásek s nastavitelnou velikostí. </t>
  </si>
  <si>
    <t xml:space="preserve">Pružný pas u kalhot, šortek, sukní = tzn. v pase do gumy, nebo částečně pevný a částečně pružný pásek, nebo pásek s nastavitelnou velikostí. </t>
  </si>
  <si>
    <t>Fyzioterapeuti, maséři = pracují v neklimatizovaných prostorech, ušpiní se od oleje a slatiny, tj. náročná údržba oděvu.</t>
  </si>
  <si>
    <t>Sanitáři, lázeňské = pracují v neklimatizovaných prostorech; ideálně materiál rychleschnoucí, funkční; pozor - ušpiní se od slatiny, tj. náročná údržba oděvu.</t>
  </si>
  <si>
    <t>Haleny, šaty pro lékaře a sestry = minimálně jedna náprsní kapsička na levé straně oděvu na psací potřeby, dvě přední kapsy na uložení drobných věcí (např. klíče, mobilní telefon).</t>
  </si>
  <si>
    <t>polokošile s límečkem, krátký rukáv</t>
  </si>
  <si>
    <t>sukně (dvě kapsy)</t>
  </si>
  <si>
    <t>plášť (dvě kapsy)</t>
  </si>
  <si>
    <t>masáže; vyšší nárok na design)</t>
  </si>
  <si>
    <t>vrchní část oděvu, kr. rukáv</t>
  </si>
  <si>
    <t>halena (dvě kapsy, kr. rukáv)</t>
  </si>
  <si>
    <t>halena (např. pepito, dvě kapsy)</t>
  </si>
  <si>
    <t>pracovníci jídelen ("režim"):</t>
  </si>
  <si>
    <t>Haleny pro pracovníky kuchyně = se dvěma hlubšími kapsami.</t>
  </si>
  <si>
    <t xml:space="preserve">Pružný pas u kalhot, sukní = tzn. v pase do gumy, nebo částečně pevný a částečně pružný pásek, nebo pásek s nastavitelnou velikostí. </t>
  </si>
  <si>
    <t>Vesty, mikiny = minimálně dvě kapsy; předpokládáme fleesový materiál, zapínání na zip.</t>
  </si>
  <si>
    <t>rondon kr. rukáv</t>
  </si>
  <si>
    <t>rondon dl. rukáv</t>
  </si>
  <si>
    <t>které mohou zanechat skvrny na barevném oblečení.</t>
  </si>
  <si>
    <t>Pracovníci úklidu wellness = pracují v prostředí s vysokou vlhkostí, materiál je proto potřeba volit rychleschnoucí, funkční, chladící; není vhodná prodloužená délka vrchního oděvu, vhodnější je klasická délka; délka rukávů nad lokty kvůli práci s vodou; u kalhot jsou důležité dvě hlubší přední kapsy na uložení drobných věcí; pracují s bělicími prostředky,</t>
  </si>
  <si>
    <t>Montérkové kalhoty s laclem (MKL) = vyztužená kolena, šle vzadu na gumu, uzavíratelná náprsní kapsa na zip, dvě prostorné boční kapsy, stehenní kapsa s klopou, funkční kapsa na skládací metr.</t>
  </si>
  <si>
    <t>Montérkové kalhoty do pasu (MKP) = vyztužená kolena, dvě prostorné boční kapsy, stehenní kapsa s klopou, funkční kapsa na skládací metr</t>
  </si>
  <si>
    <t>Montérkové kalhoty protiřezné s laclem (MKŘL) = vyztužená kolena, šle vzadu na gumu, uzavíratelná náprsní kapsa na zip, dvě prostorné boční kapsy, stehenní kapsa s klopou</t>
  </si>
  <si>
    <t>Montérkové kalhoty protiřezné do pasu (MKŘP) = vyztužená kolena, dvě boční kapsy, stehenní kapsa s klopou</t>
  </si>
  <si>
    <t>Pracovníci si obecně velmi chválí bavlněné oděvy.</t>
  </si>
  <si>
    <t>profese / doplňující komentář</t>
  </si>
  <si>
    <t>druh OOPP/U</t>
  </si>
  <si>
    <t>celková cena Kč</t>
  </si>
  <si>
    <t>Délka rukávů u halen, šatů, triček, vrchní části oděvu = rukávy krátké v maximální délce nad lokty.</t>
  </si>
  <si>
    <t>Portýr = vzhledem k povaze práce (manipulace se zavazadly hostů, pohyb mimo uzavřené prostory i v nepříznivím počasí…) jsou vhodné tmavší barvy u kalhot a saka.</t>
  </si>
  <si>
    <t>Sako, vesta, kalhoty, sukně, případně šaty v dané profesní kategorii = by měly tvořit celistvý komplet, aby si každý zaměstnanec mohl zvolit oděv dle svých potřeb (postavy, věku, osobních preferencí), ale zároveň aby jako celek působili všichni zaměstnanci dané profese jednotně; z praktických důvodů jsou upřednostňovány tmavší odstíny. Na druhou stranu u košile/haleny jsou upřednostňovány odstíny světlé.</t>
  </si>
  <si>
    <t>kalhoty (zapínání na zip, strečový materiál)</t>
  </si>
  <si>
    <t>kalhoty (strečové, zip, např. jeans)</t>
  </si>
  <si>
    <t>Vesta (s různými kapsami) = údržbáři v případě, kdy se pohybují mezi klienty, jsou oblečeni v civilnějším oděvu (tričko, jeansy, vesta); vesta obsahuje velké množství různě velkých uzavíratelných kapes,dvě největší přední kapsy jsou uzavíratelné na zip, ostatní jsou krytéklopou</t>
  </si>
  <si>
    <t>gramáž materiálu (g/m2)</t>
  </si>
  <si>
    <t>investiční technik</t>
  </si>
  <si>
    <t>řidič / skladník</t>
  </si>
  <si>
    <t xml:space="preserve">   Účastník (obchodní jméno, IČ):</t>
  </si>
  <si>
    <t xml:space="preserve">   (doplní účastník)</t>
  </si>
  <si>
    <t>OOPP/U</t>
  </si>
  <si>
    <t xml:space="preserve">   v příloze Specifikace loga společnosti  označeny zkratkami VH, VV, SH a zvýrazněny tučným písmem.</t>
  </si>
  <si>
    <t xml:space="preserve">   Ve sloupci "logo" jsou vyznačeny typy značení oděvů, které společnost v současné době používá. Položky oděvů, které jsou takto označeny nacení účastník včetně ceny sítotisku nebo výšivky. Rozměry loga jsou definovány</t>
  </si>
  <si>
    <t>kalhoty (dvě boční kapsy, zapínání na zip)</t>
  </si>
  <si>
    <t>kalhoty (dvě boční kapsy, pružný pas, zapínání na látkové knoflíky)</t>
  </si>
  <si>
    <t>kalhoty (dvě boční kapsy, pružný pas, bez zapínání)</t>
  </si>
  <si>
    <t>3/4 kalhoty nebo 7/8 kalhoty (dvě hlubší boční kapsy, pružný pas)</t>
  </si>
  <si>
    <t>sukně (dvě boční kapsy)</t>
  </si>
  <si>
    <t>kalhoty 3/4 délka (dvě boční kapsy, zapínání na zip)</t>
  </si>
  <si>
    <t>šortky pod kolena / 3/4 kalhoty (dvě boční kapsy)</t>
  </si>
  <si>
    <t>kalhoty (dvě boční kapsy)</t>
  </si>
  <si>
    <t>kalhoty 3/4 délka (dvě boční kapsy)</t>
  </si>
  <si>
    <t>kalhoty (dvě boční kapsy, pružný pas)</t>
  </si>
  <si>
    <t>kalhoty (dvě boční kapsy, pružný pas, zapínání na zip)</t>
  </si>
  <si>
    <t>halena (dvě boční kapsy, kr. rukáv)</t>
  </si>
  <si>
    <t>kalhoty (dvě boční kapsy, pružný pas, bez zapínání tj. přetažení přes boky)</t>
  </si>
  <si>
    <t>kalhoty (dvě boční kapsy, pružný pas, zapínání na kryté látkové knoflíky)</t>
  </si>
  <si>
    <t>kalhoty (např. pepito, dvě boční kapsy)</t>
  </si>
  <si>
    <t>legíny 3/4 délka</t>
  </si>
  <si>
    <t xml:space="preserve">   V případě nefunkčnosti nebo chybného součtu či násobení vzorců jsou rozhodující údaje uvedené účastníkem v jednotlivých doplňovaných polích. Tyto údaje budou  přepočítány a budou brány za platné.</t>
  </si>
  <si>
    <t>Montérkové kraťasy (MKR) = dvě prostorné boční kapsy, stehenní kapsa s klopou, funkční kapsa na skládací metr</t>
  </si>
  <si>
    <t>Kalhoty, sukně, šaty, haleny apod. = není-li uvedeno jinak, preferujeme zapínání na kryté látkové knoflíky nikoli na zipy (z praktických důvodů, kdy dochází k poškození zipů při mandlování / žehlení v prádelně).</t>
  </si>
  <si>
    <t>kalhoty (dvě kapsy, průžný pas, bez zapínání tj. přetažení přes boky)</t>
  </si>
  <si>
    <t>3/4 nebo 7/8 kalhoty (pružný pas, bez zapínání tj. přetažení přes boky)</t>
  </si>
  <si>
    <t>tepláky / kalhoty (dvě boční kapsy, pružný pas, bez zapínání tj. přetažení přes boky)</t>
  </si>
  <si>
    <t>tepláky / kalhoty (dvě kapsy, pružný pas, bez zapínání tj. přetažení přes boky)</t>
  </si>
  <si>
    <t>tepláky / kalhoty  3/4 délka (dvě boční kapsy, pružný pas, bez zapínání tj. přetažení přes boky)</t>
  </si>
  <si>
    <t>kalhoty (pružný pas, bez zapínání tj. přetažení přes boky)</t>
  </si>
  <si>
    <t>kalhoty dlouhé (dvě boční kapsy, zapínání na zip)</t>
  </si>
  <si>
    <t>Kalhoty, šortky, sukně, šaty, haleny apod. = není-li uvedeno jinak, preferujeme zapínání na kryté látkové knoflíky nikoli na zipy (z praktických důvodů, kdy dochází k poškození zipů při mandlování / žehlení v prádelně).</t>
  </si>
  <si>
    <t>Kalhoty = obecně nevyhovuje 7/8 délka kalhot; není-li uvedeno u kalhot jinak, jedná se o klasickou délku.</t>
  </si>
  <si>
    <t>U oděvů, kde není bližší specifikace je střih, prvky na volbě Účastníka řízení. U oděvů, kde je bližší pecifikace se jedná o minimální požadavek; Účastník si zároveň může zvolit další prvky dle svého uvážení; např. při specifikaci "(dvě boční kapsy, zapínání na zip)" je základní požadavek dvě boční kapsy a zapínání na zip;</t>
  </si>
  <si>
    <t>Účastník může přidat další prvek, např. zadní kapsu, pružný či pevný pas, dle svého uvážení.</t>
  </si>
  <si>
    <t>kalhoty (dvě boční  kapsy, zapínání na zip)</t>
  </si>
  <si>
    <t>Rondon (běžný) a slavnostní rondon = alespoň jedna hlubší kapsa; síťovina v podpaží a na zádech pro lepší cirkulaci vzduchu.</t>
  </si>
  <si>
    <t>Kalhoty ženy = dvě hlubší kapsy na předním díle; nastavitelný pas, v pase do gumy, nebo kombinace částečně pevného a částečně pružného pásku.</t>
  </si>
  <si>
    <t>jakéhokoliv zapínání tedy oblékání přetažením přes boky; Účastník může přidat další prvek, např. zadní kapsu, dle svého uvážení.</t>
  </si>
  <si>
    <t>oblékání přetažením přes boky; Účastník může přidat další prvek, např. zadní kapsu, dle svého uvážení.</t>
  </si>
  <si>
    <t xml:space="preserve">U oděvů, kde není bližší specifikace je střih, prvky na volbě Účastníka řízení. U oděvů, kde je bližší pecifikace se jedná o minimální požadavek; Účastník může zvolit další prvky dle svého uvážení; např. při specifikaci "(dvě boční kapsy, pružný pas, bez zapínání)" je základní požadavek dvě boční kapsy, průžný pas bez jakéhokoli zapínání tedy </t>
  </si>
  <si>
    <t xml:space="preserve">U oděvů, kde není bližší specifikace je střih, prvky na volbě Účastníka řízení. U oděvů, kde je bližší pecifikace se jedná o minimální požadavek; Účastník může zvolit další prvky dle svého uvážení; např. při specifikaci "(dvě boční kapsy, pružný pas, bez zapínání tj. přetažení přes boky)" je základní požadavek dvě boční kapsy, průžný pas bez </t>
  </si>
  <si>
    <t xml:space="preserve">U oděvů, kde není bližší specifikace je střih, prvky na volbě Účastníka řízení. U oděvů, kde je bližší pecifikace se jedná o minimální požadavek; Účastník zároveň může zvolit další prvky dle svého uvážení; např. při specifikaci "(pružný pas, bez zapínání tj. přetažení přes boky)" je základní požadavek průžný pas bez jakéhokoli zapínání; Účastník může přidat </t>
  </si>
  <si>
    <t>další prvek, např. kapsy, dle svého uvážení.</t>
  </si>
  <si>
    <t>Zapínání oděvů = v OÚ je použití zipů na zapínání oděvů jako kalhoty, sukně, šaty optimální, k jejich poškození při čistění nedochází.</t>
  </si>
  <si>
    <t>Sako, šaty, vesta, kalhoty, sukně = by měly tvořit celistvý komplet, aby si každý zaměstnanec mohl zvolit oděv dle svých potřeb (postavy, věku, osobních preferencí), ale zároveň aby jako celek působili všichni zaměstnanci dané profese jednotně; z praktických důvodů jsou upřednostňovány tmavší odstíny. Na druhou stranu u košile/haleny jsou upřednostňovány odstíny světlé.</t>
  </si>
  <si>
    <t>Rukávy (ženy) = ideálně kimonové či raglánové rukávy umožňující volnější pohyb; nevyhovují jsou hlavicové rukávy.</t>
  </si>
  <si>
    <t>Zapínání kalhot = není-li uvedeno jinak, preferujeme zapínání na kryté látkové knoflíky nikoli na zipy (z praktických důvodů, kdy dochází k poškození zipů při mandlování / žehlení v prádelně).</t>
  </si>
  <si>
    <t>Montérková bunda s odnímatelnými rukávy (MBR) = stojáček, dvě šikmé boční kapsy, dvě uzavíratelné náprsní kapsy s klopou, odnímatelné rukávy, pružný pas, pružné manžety</t>
  </si>
  <si>
    <t>Montérková bunda (MB) = stojáček, dvě boční kapsy, dvě uzavíratelné náprsní kapsy s klopou, pružný pas, pružné manžety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</si>
</sst>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/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/>
    </xf>
    <xf numFmtId="3" fontId="0" fillId="4" borderId="10" xfId="0" applyNumberFormat="1" applyFont="1" applyFill="1" applyBorder="1" applyAlignment="1">
      <alignment vertical="center"/>
    </xf>
    <xf numFmtId="3" fontId="0" fillId="4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2" fontId="2" fillId="6" borderId="4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2" fontId="2" fillId="4" borderId="4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3" fontId="8" fillId="4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3" fontId="0" fillId="0" borderId="1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3" fontId="0" fillId="6" borderId="12" xfId="0" applyNumberFormat="1" applyFont="1" applyFill="1" applyBorder="1" applyAlignment="1">
      <alignment vertical="center"/>
    </xf>
    <xf numFmtId="3" fontId="0" fillId="6" borderId="3" xfId="0" applyNumberFormat="1" applyFont="1" applyFill="1" applyBorder="1" applyAlignment="1">
      <alignment vertical="center"/>
    </xf>
    <xf numFmtId="3" fontId="0" fillId="6" borderId="4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6" borderId="13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6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6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0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2" fontId="2" fillId="6" borderId="1" xfId="0" applyNumberFormat="1" applyFont="1" applyFill="1" applyBorder="1" applyAlignment="1">
      <alignment horizontal="left"/>
    </xf>
    <xf numFmtId="2" fontId="2" fillId="6" borderId="2" xfId="0" applyNumberFormat="1" applyFont="1" applyFill="1" applyBorder="1" applyAlignment="1">
      <alignment horizontal="center" vertical="top"/>
    </xf>
    <xf numFmtId="2" fontId="2" fillId="6" borderId="2" xfId="0" applyNumberFormat="1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/>
    </xf>
    <xf numFmtId="4" fontId="2" fillId="6" borderId="2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0" fillId="7" borderId="0" xfId="0" applyNumberFormat="1" applyFont="1" applyFill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1"/>
  <sheetViews>
    <sheetView showGridLines="0" tabSelected="1" zoomScale="68" zoomScaleNormal="68" zoomScaleSheetLayoutView="70" workbookViewId="0" topLeftCell="A127">
      <selection activeCell="Q434" sqref="Q434"/>
    </sheetView>
  </sheetViews>
  <sheetFormatPr defaultColWidth="9.140625" defaultRowHeight="12.75" outlineLevelCol="1"/>
  <cols>
    <col min="1" max="1" width="14.00390625" style="40" customWidth="1"/>
    <col min="2" max="2" width="41.28125" style="95" customWidth="1"/>
    <col min="3" max="3" width="41.00390625" style="58" customWidth="1"/>
    <col min="4" max="4" width="40.140625" style="58" customWidth="1"/>
    <col min="5" max="5" width="19.421875" style="58" customWidth="1"/>
    <col min="6" max="6" width="19.28125" style="58" hidden="1" customWidth="1"/>
    <col min="7" max="7" width="17.28125" style="52" hidden="1" customWidth="1" outlineLevel="1"/>
    <col min="8" max="8" width="20.28125" style="52" hidden="1" customWidth="1" outlineLevel="1"/>
    <col min="9" max="9" width="15.8515625" style="52" hidden="1" customWidth="1" outlineLevel="1"/>
    <col min="10" max="10" width="24.28125" style="52" customWidth="1" collapsed="1"/>
    <col min="11" max="11" width="11.140625" style="52" customWidth="1"/>
    <col min="12" max="12" width="10.57421875" style="52" customWidth="1"/>
    <col min="13" max="13" width="21.421875" style="223" hidden="1" customWidth="1" outlineLevel="1"/>
    <col min="14" max="14" width="9.7109375" style="53" customWidth="1" collapsed="1"/>
    <col min="15" max="15" width="9.7109375" style="53" customWidth="1"/>
    <col min="16" max="17" width="7.140625" style="159" customWidth="1"/>
    <col min="18" max="19" width="9.140625" style="59" customWidth="1"/>
    <col min="20" max="21" width="10.57421875" style="59" customWidth="1"/>
    <col min="22" max="23" width="9.140625" style="59" customWidth="1"/>
    <col min="24" max="25" width="11.57421875" style="59" customWidth="1"/>
    <col min="26" max="26" width="14.28125" style="53" customWidth="1"/>
    <col min="27" max="16384" width="9.140625" style="53" customWidth="1"/>
  </cols>
  <sheetData>
    <row r="1" spans="1:25" ht="23.2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1"/>
    </row>
    <row r="2" spans="1:25" s="7" customFormat="1" ht="15">
      <c r="A2" s="1" t="s">
        <v>1</v>
      </c>
      <c r="B2" s="147"/>
      <c r="C2" s="2" t="s">
        <v>2</v>
      </c>
      <c r="D2" s="3"/>
      <c r="E2" s="3"/>
      <c r="F2" s="3"/>
      <c r="G2" s="3"/>
      <c r="H2" s="3"/>
      <c r="I2" s="4"/>
      <c r="J2" s="4"/>
      <c r="K2" s="5"/>
      <c r="L2" s="5"/>
      <c r="M2" s="207"/>
      <c r="N2" s="5"/>
      <c r="O2" s="5"/>
      <c r="P2" s="154"/>
      <c r="Q2" s="154"/>
      <c r="R2" s="5"/>
      <c r="S2" s="5"/>
      <c r="T2" s="5"/>
      <c r="U2" s="5"/>
      <c r="V2" s="5"/>
      <c r="W2" s="5"/>
      <c r="X2" s="5"/>
      <c r="Y2" s="6"/>
    </row>
    <row r="3" spans="1:25" s="7" customFormat="1" ht="15">
      <c r="A3" s="1" t="s">
        <v>3</v>
      </c>
      <c r="B3" s="147"/>
      <c r="C3" s="8" t="s">
        <v>4</v>
      </c>
      <c r="D3" s="3"/>
      <c r="E3" s="3"/>
      <c r="F3" s="3"/>
      <c r="G3" s="3"/>
      <c r="H3" s="3"/>
      <c r="I3" s="4"/>
      <c r="J3" s="4"/>
      <c r="K3" s="5"/>
      <c r="L3" s="5"/>
      <c r="M3" s="207"/>
      <c r="N3" s="5"/>
      <c r="O3" s="5"/>
      <c r="P3" s="154"/>
      <c r="Q3" s="154"/>
      <c r="R3" s="5"/>
      <c r="S3" s="5"/>
      <c r="T3" s="5"/>
      <c r="U3" s="5"/>
      <c r="V3" s="5"/>
      <c r="W3" s="5"/>
      <c r="X3" s="5"/>
      <c r="Y3" s="6"/>
    </row>
    <row r="4" spans="1:25" s="7" customFormat="1" ht="15">
      <c r="A4" s="1" t="s">
        <v>256</v>
      </c>
      <c r="B4" s="197"/>
      <c r="C4" s="198" t="s">
        <v>257</v>
      </c>
      <c r="D4" s="199"/>
      <c r="E4" s="199"/>
      <c r="F4" s="200"/>
      <c r="G4" s="201"/>
      <c r="H4" s="201"/>
      <c r="I4" s="202"/>
      <c r="J4" s="202"/>
      <c r="K4" s="203"/>
      <c r="L4" s="203"/>
      <c r="M4" s="208"/>
      <c r="N4" s="203"/>
      <c r="O4" s="203"/>
      <c r="P4" s="204"/>
      <c r="Q4" s="204"/>
      <c r="R4" s="203"/>
      <c r="S4" s="203"/>
      <c r="T4" s="203"/>
      <c r="U4" s="203"/>
      <c r="V4" s="203"/>
      <c r="W4" s="203"/>
      <c r="X4" s="203"/>
      <c r="Y4" s="205"/>
    </row>
    <row r="5" spans="1:25" s="54" customFormat="1" ht="12.75" customHeight="1">
      <c r="A5" s="9"/>
      <c r="B5" s="95"/>
      <c r="C5" s="55"/>
      <c r="D5" s="55"/>
      <c r="E5" s="55"/>
      <c r="F5" s="55"/>
      <c r="G5" s="56"/>
      <c r="H5" s="56"/>
      <c r="I5" s="56"/>
      <c r="J5" s="56"/>
      <c r="K5" s="56"/>
      <c r="L5" s="56"/>
      <c r="M5" s="209"/>
      <c r="P5" s="155"/>
      <c r="Q5" s="155"/>
      <c r="R5" s="57"/>
      <c r="S5" s="57"/>
      <c r="T5" s="57"/>
      <c r="U5" s="57"/>
      <c r="V5" s="57"/>
      <c r="W5" s="57"/>
      <c r="X5" s="57"/>
      <c r="Y5" s="57"/>
    </row>
    <row r="6" spans="1:25" s="7" customFormat="1" ht="15" customHeight="1">
      <c r="A6" s="98" t="s">
        <v>5</v>
      </c>
      <c r="B6" s="148"/>
      <c r="C6" s="99" t="s">
        <v>196</v>
      </c>
      <c r="D6" s="100"/>
      <c r="E6" s="100"/>
      <c r="F6" s="100"/>
      <c r="G6" s="100"/>
      <c r="H6" s="100"/>
      <c r="I6" s="101"/>
      <c r="J6" s="101"/>
      <c r="K6" s="102"/>
      <c r="L6" s="102"/>
      <c r="M6" s="210"/>
      <c r="N6" s="102"/>
      <c r="O6" s="102"/>
      <c r="P6" s="156"/>
      <c r="Q6" s="156"/>
      <c r="R6" s="102"/>
      <c r="S6" s="102"/>
      <c r="T6" s="102"/>
      <c r="U6" s="102"/>
      <c r="V6" s="102"/>
      <c r="W6" s="102"/>
      <c r="X6" s="102"/>
      <c r="Y6" s="103"/>
    </row>
    <row r="7" spans="1:42" s="7" customFormat="1" ht="15" customHeight="1">
      <c r="A7" s="104"/>
      <c r="B7" s="149"/>
      <c r="C7" s="47" t="s">
        <v>197</v>
      </c>
      <c r="D7" s="48"/>
      <c r="G7" s="48"/>
      <c r="H7" s="48"/>
      <c r="I7" s="51"/>
      <c r="K7" s="97"/>
      <c r="L7" s="48"/>
      <c r="M7" s="211"/>
      <c r="N7" s="48"/>
      <c r="O7" s="48"/>
      <c r="P7" s="157"/>
      <c r="Q7" s="157"/>
      <c r="R7" s="51"/>
      <c r="S7" s="51"/>
      <c r="T7" s="51"/>
      <c r="U7" s="51"/>
      <c r="V7" s="51"/>
      <c r="W7" s="51"/>
      <c r="X7" s="51"/>
      <c r="Y7" s="105"/>
      <c r="AA7" s="47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s="7" customFormat="1" ht="15" customHeight="1">
      <c r="A8" s="104"/>
      <c r="B8" s="149"/>
      <c r="C8" s="47" t="s">
        <v>199</v>
      </c>
      <c r="D8" s="48"/>
      <c r="E8" s="48"/>
      <c r="F8" s="48"/>
      <c r="G8" s="48"/>
      <c r="H8" s="48"/>
      <c r="I8" s="48"/>
      <c r="K8" s="113"/>
      <c r="L8" s="48"/>
      <c r="M8" s="211"/>
      <c r="N8" s="48"/>
      <c r="O8" s="48"/>
      <c r="P8" s="157"/>
      <c r="Q8" s="157"/>
      <c r="R8" s="51"/>
      <c r="S8" s="51"/>
      <c r="T8" s="51"/>
      <c r="U8" s="51"/>
      <c r="V8" s="51"/>
      <c r="W8" s="51"/>
      <c r="X8" s="51"/>
      <c r="Y8" s="105"/>
      <c r="AA8" s="47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s="7" customFormat="1" ht="15" customHeight="1">
      <c r="A9" s="104"/>
      <c r="B9" s="149"/>
      <c r="C9" s="47" t="s">
        <v>277</v>
      </c>
      <c r="D9" s="48"/>
      <c r="E9" s="48"/>
      <c r="F9" s="48"/>
      <c r="G9" s="48"/>
      <c r="H9" s="48"/>
      <c r="I9" s="48"/>
      <c r="J9" s="48"/>
      <c r="K9" s="48"/>
      <c r="L9" s="48"/>
      <c r="M9" s="211"/>
      <c r="N9" s="48"/>
      <c r="O9" s="48"/>
      <c r="P9" s="157"/>
      <c r="Q9" s="157"/>
      <c r="R9" s="106"/>
      <c r="S9" s="106"/>
      <c r="T9" s="51"/>
      <c r="U9" s="51"/>
      <c r="V9" s="51"/>
      <c r="W9" s="51"/>
      <c r="X9" s="51"/>
      <c r="Y9" s="105"/>
      <c r="AA9" s="47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s="7" customFormat="1" ht="15" customHeight="1">
      <c r="A10" s="104"/>
      <c r="B10" s="149"/>
      <c r="C10" s="47" t="s">
        <v>260</v>
      </c>
      <c r="D10" s="48"/>
      <c r="E10" s="48"/>
      <c r="F10" s="48"/>
      <c r="G10" s="48"/>
      <c r="H10" s="48"/>
      <c r="I10" s="48"/>
      <c r="J10" s="48"/>
      <c r="K10" s="48"/>
      <c r="L10" s="48"/>
      <c r="M10" s="211"/>
      <c r="N10" s="48"/>
      <c r="O10" s="48"/>
      <c r="P10" s="157"/>
      <c r="Q10" s="157"/>
      <c r="R10" s="106"/>
      <c r="S10" s="106"/>
      <c r="T10" s="51"/>
      <c r="U10" s="51"/>
      <c r="V10" s="51"/>
      <c r="W10" s="51"/>
      <c r="X10" s="51"/>
      <c r="Y10" s="105"/>
      <c r="AA10" s="47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s="7" customFormat="1" ht="15" customHeight="1">
      <c r="A11" s="107"/>
      <c r="B11" s="150"/>
      <c r="C11" s="49" t="s">
        <v>259</v>
      </c>
      <c r="D11" s="50"/>
      <c r="E11" s="50"/>
      <c r="F11" s="50"/>
      <c r="G11" s="50"/>
      <c r="H11" s="50"/>
      <c r="I11" s="50"/>
      <c r="J11" s="50"/>
      <c r="K11" s="50"/>
      <c r="L11" s="50"/>
      <c r="M11" s="212"/>
      <c r="N11" s="50"/>
      <c r="O11" s="50"/>
      <c r="P11" s="158"/>
      <c r="Q11" s="158"/>
      <c r="R11" s="108"/>
      <c r="S11" s="108"/>
      <c r="T11" s="108"/>
      <c r="U11" s="108"/>
      <c r="V11" s="108"/>
      <c r="W11" s="108"/>
      <c r="X11" s="108"/>
      <c r="Y11" s="109"/>
      <c r="AA11" s="47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13" ht="12.75" customHeight="1">
      <c r="A12" s="10"/>
      <c r="G12" s="96" t="s">
        <v>198</v>
      </c>
      <c r="H12" s="96" t="s">
        <v>198</v>
      </c>
      <c r="I12" s="96" t="s">
        <v>198</v>
      </c>
      <c r="M12" s="213" t="s">
        <v>198</v>
      </c>
    </row>
    <row r="13" spans="1:25" ht="35.1" customHeight="1">
      <c r="A13" s="232" t="s">
        <v>6</v>
      </c>
      <c r="B13" s="234" t="s">
        <v>244</v>
      </c>
      <c r="C13" s="236" t="s">
        <v>245</v>
      </c>
      <c r="D13" s="236" t="s">
        <v>7</v>
      </c>
      <c r="E13" s="236" t="s">
        <v>253</v>
      </c>
      <c r="F13" s="236" t="s">
        <v>8</v>
      </c>
      <c r="G13" s="236" t="s">
        <v>9</v>
      </c>
      <c r="H13" s="236" t="s">
        <v>10</v>
      </c>
      <c r="I13" s="236" t="s">
        <v>258</v>
      </c>
      <c r="J13" s="236" t="s">
        <v>11</v>
      </c>
      <c r="K13" s="249" t="s">
        <v>12</v>
      </c>
      <c r="L13" s="250" t="s">
        <v>13</v>
      </c>
      <c r="M13" s="246" t="s">
        <v>14</v>
      </c>
      <c r="N13" s="247" t="s">
        <v>15</v>
      </c>
      <c r="O13" s="248"/>
      <c r="P13" s="238" t="s">
        <v>16</v>
      </c>
      <c r="Q13" s="239"/>
      <c r="R13" s="242" t="s">
        <v>17</v>
      </c>
      <c r="S13" s="243"/>
      <c r="T13" s="242" t="s">
        <v>246</v>
      </c>
      <c r="U13" s="243"/>
      <c r="V13" s="240" t="s">
        <v>17</v>
      </c>
      <c r="W13" s="241"/>
      <c r="X13" s="240" t="s">
        <v>246</v>
      </c>
      <c r="Y13" s="241"/>
    </row>
    <row r="14" spans="1:25" s="31" customFormat="1" ht="28.5" customHeight="1">
      <c r="A14" s="233"/>
      <c r="B14" s="235"/>
      <c r="C14" s="237"/>
      <c r="D14" s="237"/>
      <c r="E14" s="237"/>
      <c r="F14" s="237"/>
      <c r="G14" s="237"/>
      <c r="H14" s="237"/>
      <c r="I14" s="237"/>
      <c r="J14" s="237"/>
      <c r="K14" s="249"/>
      <c r="L14" s="250"/>
      <c r="M14" s="246"/>
      <c r="N14" s="171" t="s">
        <v>18</v>
      </c>
      <c r="O14" s="11" t="s">
        <v>19</v>
      </c>
      <c r="P14" s="173" t="s">
        <v>18</v>
      </c>
      <c r="Q14" s="173" t="s">
        <v>19</v>
      </c>
      <c r="R14" s="11" t="s">
        <v>18</v>
      </c>
      <c r="S14" s="11" t="s">
        <v>19</v>
      </c>
      <c r="T14" s="11" t="s">
        <v>18</v>
      </c>
      <c r="U14" s="11" t="s">
        <v>19</v>
      </c>
      <c r="V14" s="11" t="s">
        <v>18</v>
      </c>
      <c r="W14" s="11" t="s">
        <v>19</v>
      </c>
      <c r="X14" s="11" t="s">
        <v>18</v>
      </c>
      <c r="Y14" s="11" t="s">
        <v>19</v>
      </c>
    </row>
    <row r="15" spans="1:25" s="13" customFormat="1" ht="12.75" customHeight="1">
      <c r="A15" s="110"/>
      <c r="B15" s="151"/>
      <c r="C15" s="12"/>
      <c r="D15" s="12"/>
      <c r="E15" s="12"/>
      <c r="F15" s="12"/>
      <c r="G15" s="12"/>
      <c r="H15" s="12"/>
      <c r="I15" s="12"/>
      <c r="J15" s="12"/>
      <c r="K15" s="14"/>
      <c r="L15" s="15"/>
      <c r="M15" s="214"/>
      <c r="N15" s="16"/>
      <c r="O15" s="16"/>
      <c r="P15" s="14"/>
      <c r="Q15" s="14"/>
      <c r="R15" s="16"/>
      <c r="S15" s="16"/>
      <c r="T15" s="16"/>
      <c r="U15" s="16"/>
      <c r="V15" s="16"/>
      <c r="W15" s="16"/>
      <c r="X15" s="16"/>
      <c r="Y15" s="16"/>
    </row>
    <row r="16" spans="1:25" ht="19.5">
      <c r="A16" s="17" t="s">
        <v>20</v>
      </c>
      <c r="B16" s="133"/>
      <c r="C16" s="60"/>
      <c r="D16" s="60"/>
      <c r="E16" s="60"/>
      <c r="F16" s="60"/>
      <c r="G16" s="61"/>
      <c r="H16" s="62"/>
      <c r="I16" s="62"/>
      <c r="J16" s="62"/>
      <c r="K16" s="61"/>
      <c r="L16" s="62"/>
      <c r="M16" s="215"/>
      <c r="N16" s="63"/>
      <c r="O16" s="63"/>
      <c r="P16" s="62"/>
      <c r="Q16" s="62"/>
      <c r="R16" s="63"/>
      <c r="S16" s="63"/>
      <c r="T16" s="63"/>
      <c r="U16" s="63"/>
      <c r="V16" s="63"/>
      <c r="W16" s="63"/>
      <c r="X16" s="63"/>
      <c r="Y16" s="64"/>
    </row>
    <row r="17" spans="1:25" ht="12.75" customHeight="1">
      <c r="A17" s="18" t="s">
        <v>21</v>
      </c>
      <c r="B17" s="134" t="s">
        <v>22</v>
      </c>
      <c r="C17" s="65" t="s">
        <v>23</v>
      </c>
      <c r="D17" s="66"/>
      <c r="E17" s="66"/>
      <c r="F17" s="66"/>
      <c r="G17" s="67" t="s">
        <v>24</v>
      </c>
      <c r="H17" s="67"/>
      <c r="I17" s="67" t="s">
        <v>25</v>
      </c>
      <c r="J17" s="67" t="s">
        <v>26</v>
      </c>
      <c r="K17" s="67">
        <v>6</v>
      </c>
      <c r="L17" s="67" t="s">
        <v>27</v>
      </c>
      <c r="M17" s="216">
        <v>2</v>
      </c>
      <c r="N17" s="180"/>
      <c r="O17" s="170"/>
      <c r="P17" s="160">
        <v>9</v>
      </c>
      <c r="Q17" s="161"/>
      <c r="R17" s="69">
        <f>K17*$P$17/M17</f>
        <v>27</v>
      </c>
      <c r="S17" s="69">
        <f>K17*$Q$17/M17</f>
        <v>0</v>
      </c>
      <c r="T17" s="69">
        <f aca="true" t="shared" si="0" ref="T17:U21">R17*N17</f>
        <v>0</v>
      </c>
      <c r="U17" s="69">
        <f t="shared" si="0"/>
        <v>0</v>
      </c>
      <c r="V17" s="70">
        <f aca="true" t="shared" si="1" ref="V17:W21">R17*3</f>
        <v>81</v>
      </c>
      <c r="W17" s="70">
        <f t="shared" si="1"/>
        <v>0</v>
      </c>
      <c r="X17" s="70">
        <f aca="true" t="shared" si="2" ref="X17:Y21">V17*N17</f>
        <v>0</v>
      </c>
      <c r="Y17" s="70">
        <f t="shared" si="2"/>
        <v>0</v>
      </c>
    </row>
    <row r="18" spans="1:25" ht="25.5" customHeight="1">
      <c r="A18" s="18" t="s">
        <v>21</v>
      </c>
      <c r="B18" s="134"/>
      <c r="C18" s="116" t="s">
        <v>262</v>
      </c>
      <c r="D18" s="72"/>
      <c r="E18" s="72"/>
      <c r="F18" s="72"/>
      <c r="G18" s="67" t="s">
        <v>24</v>
      </c>
      <c r="H18" s="73"/>
      <c r="I18" s="73" t="s">
        <v>25</v>
      </c>
      <c r="J18" s="73"/>
      <c r="K18" s="73">
        <v>3</v>
      </c>
      <c r="L18" s="73" t="s">
        <v>27</v>
      </c>
      <c r="M18" s="217">
        <v>2</v>
      </c>
      <c r="N18" s="181"/>
      <c r="O18" s="114"/>
      <c r="P18" s="160"/>
      <c r="Q18" s="161"/>
      <c r="R18" s="69">
        <f>K18*$P$17/M18</f>
        <v>13.5</v>
      </c>
      <c r="S18" s="69">
        <f>K18*$Q$17/M18</f>
        <v>0</v>
      </c>
      <c r="T18" s="69">
        <f t="shared" si="0"/>
        <v>0</v>
      </c>
      <c r="U18" s="69">
        <f t="shared" si="0"/>
        <v>0</v>
      </c>
      <c r="V18" s="70">
        <f t="shared" si="1"/>
        <v>40.5</v>
      </c>
      <c r="W18" s="70">
        <f t="shared" si="1"/>
        <v>0</v>
      </c>
      <c r="X18" s="70">
        <f t="shared" si="2"/>
        <v>0</v>
      </c>
      <c r="Y18" s="70">
        <f t="shared" si="2"/>
        <v>0</v>
      </c>
    </row>
    <row r="19" spans="1:25" ht="12.75" customHeight="1">
      <c r="A19" s="18" t="s">
        <v>21</v>
      </c>
      <c r="B19" s="134"/>
      <c r="C19" s="71" t="s">
        <v>265</v>
      </c>
      <c r="D19" s="72"/>
      <c r="E19" s="72"/>
      <c r="F19" s="72"/>
      <c r="G19" s="67" t="s">
        <v>24</v>
      </c>
      <c r="H19" s="73"/>
      <c r="I19" s="73" t="s">
        <v>25</v>
      </c>
      <c r="J19" s="73"/>
      <c r="K19" s="73">
        <v>3</v>
      </c>
      <c r="L19" s="73" t="s">
        <v>27</v>
      </c>
      <c r="M19" s="217">
        <v>2</v>
      </c>
      <c r="N19" s="181"/>
      <c r="O19" s="114"/>
      <c r="P19" s="160"/>
      <c r="Q19" s="161"/>
      <c r="R19" s="69">
        <f>K19*$P$17/M19</f>
        <v>13.5</v>
      </c>
      <c r="S19" s="69">
        <f>K19*$Q$17/M19</f>
        <v>0</v>
      </c>
      <c r="T19" s="69">
        <f t="shared" si="0"/>
        <v>0</v>
      </c>
      <c r="U19" s="69">
        <f t="shared" si="0"/>
        <v>0</v>
      </c>
      <c r="V19" s="70">
        <f t="shared" si="1"/>
        <v>40.5</v>
      </c>
      <c r="W19" s="70">
        <f t="shared" si="1"/>
        <v>0</v>
      </c>
      <c r="X19" s="70">
        <f t="shared" si="2"/>
        <v>0</v>
      </c>
      <c r="Y19" s="70">
        <f t="shared" si="2"/>
        <v>0</v>
      </c>
    </row>
    <row r="20" spans="1:25" ht="12.75" customHeight="1">
      <c r="A20" s="18" t="s">
        <v>21</v>
      </c>
      <c r="B20" s="134"/>
      <c r="C20" s="71" t="s">
        <v>30</v>
      </c>
      <c r="D20" s="72"/>
      <c r="E20" s="72"/>
      <c r="F20" s="72"/>
      <c r="G20" s="67" t="s">
        <v>24</v>
      </c>
      <c r="H20" s="73"/>
      <c r="I20" s="73" t="s">
        <v>25</v>
      </c>
      <c r="J20" s="73"/>
      <c r="K20" s="73">
        <v>0.5</v>
      </c>
      <c r="L20" s="75" t="s">
        <v>31</v>
      </c>
      <c r="M20" s="217">
        <v>3</v>
      </c>
      <c r="N20" s="182"/>
      <c r="O20" s="183"/>
      <c r="P20" s="160"/>
      <c r="Q20" s="161"/>
      <c r="R20" s="69">
        <f>K20*$P$17/M20</f>
        <v>1.5</v>
      </c>
      <c r="S20" s="69">
        <f>K20*$Q$17/M20</f>
        <v>0</v>
      </c>
      <c r="T20" s="69">
        <f t="shared" si="0"/>
        <v>0</v>
      </c>
      <c r="U20" s="69">
        <f t="shared" si="0"/>
        <v>0</v>
      </c>
      <c r="V20" s="70">
        <f t="shared" si="1"/>
        <v>4.5</v>
      </c>
      <c r="W20" s="70">
        <f t="shared" si="1"/>
        <v>0</v>
      </c>
      <c r="X20" s="70">
        <f t="shared" si="2"/>
        <v>0</v>
      </c>
      <c r="Y20" s="70">
        <f t="shared" si="2"/>
        <v>0</v>
      </c>
    </row>
    <row r="21" spans="1:25" ht="12.75" customHeight="1">
      <c r="A21" s="18" t="s">
        <v>21</v>
      </c>
      <c r="B21" s="134"/>
      <c r="C21" s="71" t="s">
        <v>32</v>
      </c>
      <c r="D21" s="76"/>
      <c r="E21" s="76"/>
      <c r="F21" s="76"/>
      <c r="G21" s="67" t="s">
        <v>24</v>
      </c>
      <c r="H21" s="73"/>
      <c r="I21" s="73" t="s">
        <v>25</v>
      </c>
      <c r="J21" s="73"/>
      <c r="K21" s="73">
        <v>0.5</v>
      </c>
      <c r="L21" s="75" t="s">
        <v>31</v>
      </c>
      <c r="M21" s="217">
        <v>3</v>
      </c>
      <c r="N21" s="184"/>
      <c r="O21" s="185"/>
      <c r="P21" s="160"/>
      <c r="Q21" s="161"/>
      <c r="R21" s="69">
        <f>K21*$P$17/M21</f>
        <v>1.5</v>
      </c>
      <c r="S21" s="69">
        <f>K21*$Q$17/M21</f>
        <v>0</v>
      </c>
      <c r="T21" s="69">
        <f t="shared" si="0"/>
        <v>0</v>
      </c>
      <c r="U21" s="69">
        <f t="shared" si="0"/>
        <v>0</v>
      </c>
      <c r="V21" s="70">
        <f t="shared" si="1"/>
        <v>4.5</v>
      </c>
      <c r="W21" s="70">
        <f t="shared" si="1"/>
        <v>0</v>
      </c>
      <c r="X21" s="70">
        <f t="shared" si="2"/>
        <v>0</v>
      </c>
      <c r="Y21" s="70">
        <f t="shared" si="2"/>
        <v>0</v>
      </c>
    </row>
    <row r="22" spans="1:25" s="28" customFormat="1" ht="12.75" customHeight="1">
      <c r="A22" s="19" t="s">
        <v>33</v>
      </c>
      <c r="B22" s="135"/>
      <c r="C22" s="20"/>
      <c r="D22" s="20"/>
      <c r="E22" s="20"/>
      <c r="F22" s="20"/>
      <c r="G22" s="20"/>
      <c r="H22" s="21"/>
      <c r="I22" s="22"/>
      <c r="J22" s="22"/>
      <c r="K22" s="22"/>
      <c r="L22" s="22"/>
      <c r="M22" s="218"/>
      <c r="N22" s="23"/>
      <c r="O22" s="23"/>
      <c r="P22" s="22"/>
      <c r="Q22" s="22"/>
      <c r="R22" s="23"/>
      <c r="S22" s="24"/>
      <c r="T22" s="25">
        <f>SUM(T17:T21)</f>
        <v>0</v>
      </c>
      <c r="U22" s="26">
        <f>SUM(U17:U21)</f>
        <v>0</v>
      </c>
      <c r="V22" s="27"/>
      <c r="W22" s="24"/>
      <c r="X22" s="25">
        <f>SUM(X17:X21)</f>
        <v>0</v>
      </c>
      <c r="Y22" s="25">
        <f>SUM(Y17:Y21)</f>
        <v>0</v>
      </c>
    </row>
    <row r="23" spans="1:25" ht="12.75" customHeight="1">
      <c r="A23" s="29" t="s">
        <v>21</v>
      </c>
      <c r="B23" s="136" t="s">
        <v>22</v>
      </c>
      <c r="C23" s="71" t="s">
        <v>23</v>
      </c>
      <c r="D23" s="72"/>
      <c r="E23" s="72"/>
      <c r="F23" s="72"/>
      <c r="G23" s="73" t="s">
        <v>34</v>
      </c>
      <c r="H23" s="73"/>
      <c r="I23" s="73" t="s">
        <v>25</v>
      </c>
      <c r="J23" s="67" t="s">
        <v>26</v>
      </c>
      <c r="K23" s="73">
        <v>6</v>
      </c>
      <c r="L23" s="73" t="s">
        <v>27</v>
      </c>
      <c r="M23" s="217">
        <v>2</v>
      </c>
      <c r="N23" s="114"/>
      <c r="O23" s="186"/>
      <c r="P23" s="162"/>
      <c r="Q23" s="163">
        <v>5</v>
      </c>
      <c r="R23" s="70">
        <f>K23*$P$23/M23</f>
        <v>0</v>
      </c>
      <c r="S23" s="70">
        <f>K23*$Q$23/M23</f>
        <v>15</v>
      </c>
      <c r="T23" s="70">
        <f aca="true" t="shared" si="3" ref="T23:U26">R23*N23</f>
        <v>0</v>
      </c>
      <c r="U23" s="70">
        <f t="shared" si="3"/>
        <v>0</v>
      </c>
      <c r="V23" s="70">
        <f aca="true" t="shared" si="4" ref="V23:W26">R23*3</f>
        <v>0</v>
      </c>
      <c r="W23" s="70">
        <f t="shared" si="4"/>
        <v>45</v>
      </c>
      <c r="X23" s="70">
        <f aca="true" t="shared" si="5" ref="X23:Y26">V23*N23</f>
        <v>0</v>
      </c>
      <c r="Y23" s="70">
        <f t="shared" si="5"/>
        <v>0</v>
      </c>
    </row>
    <row r="24" spans="1:25" ht="25.5">
      <c r="A24" s="18" t="s">
        <v>21</v>
      </c>
      <c r="B24" s="134"/>
      <c r="C24" s="116" t="s">
        <v>280</v>
      </c>
      <c r="D24" s="72"/>
      <c r="E24" s="72"/>
      <c r="F24" s="72"/>
      <c r="G24" s="73" t="s">
        <v>34</v>
      </c>
      <c r="H24" s="73"/>
      <c r="I24" s="73" t="s">
        <v>25</v>
      </c>
      <c r="J24" s="73"/>
      <c r="K24" s="73">
        <v>6</v>
      </c>
      <c r="L24" s="73" t="s">
        <v>27</v>
      </c>
      <c r="M24" s="217">
        <v>2</v>
      </c>
      <c r="N24" s="187"/>
      <c r="O24" s="182"/>
      <c r="P24" s="160"/>
      <c r="Q24" s="161"/>
      <c r="R24" s="70">
        <f>K24*$P$23/M24</f>
        <v>0</v>
      </c>
      <c r="S24" s="70">
        <f>K24*$Q$23/M24</f>
        <v>15</v>
      </c>
      <c r="T24" s="70">
        <f t="shared" si="3"/>
        <v>0</v>
      </c>
      <c r="U24" s="70">
        <f t="shared" si="3"/>
        <v>0</v>
      </c>
      <c r="V24" s="70">
        <f t="shared" si="4"/>
        <v>0</v>
      </c>
      <c r="W24" s="70">
        <f t="shared" si="4"/>
        <v>45</v>
      </c>
      <c r="X24" s="70">
        <f t="shared" si="5"/>
        <v>0</v>
      </c>
      <c r="Y24" s="70">
        <f t="shared" si="5"/>
        <v>0</v>
      </c>
    </row>
    <row r="25" spans="1:25" ht="12.75" customHeight="1">
      <c r="A25" s="18" t="s">
        <v>21</v>
      </c>
      <c r="B25" s="134"/>
      <c r="C25" s="71" t="s">
        <v>30</v>
      </c>
      <c r="D25" s="72"/>
      <c r="E25" s="72"/>
      <c r="F25" s="72"/>
      <c r="G25" s="73" t="s">
        <v>34</v>
      </c>
      <c r="H25" s="73"/>
      <c r="I25" s="73" t="s">
        <v>25</v>
      </c>
      <c r="J25" s="73"/>
      <c r="K25" s="73">
        <v>0.5</v>
      </c>
      <c r="L25" s="75" t="s">
        <v>31</v>
      </c>
      <c r="M25" s="217">
        <v>3</v>
      </c>
      <c r="N25" s="187"/>
      <c r="O25" s="182"/>
      <c r="P25" s="160"/>
      <c r="Q25" s="161"/>
      <c r="R25" s="70">
        <f>K25*$P$23/M25</f>
        <v>0</v>
      </c>
      <c r="S25" s="70">
        <f>K25*$Q$23/M25</f>
        <v>0.8333333333333334</v>
      </c>
      <c r="T25" s="70">
        <f t="shared" si="3"/>
        <v>0</v>
      </c>
      <c r="U25" s="70">
        <f t="shared" si="3"/>
        <v>0</v>
      </c>
      <c r="V25" s="70">
        <f t="shared" si="4"/>
        <v>0</v>
      </c>
      <c r="W25" s="70">
        <f t="shared" si="4"/>
        <v>2.5</v>
      </c>
      <c r="X25" s="70">
        <f t="shared" si="5"/>
        <v>0</v>
      </c>
      <c r="Y25" s="70">
        <f t="shared" si="5"/>
        <v>0</v>
      </c>
    </row>
    <row r="26" spans="1:25" ht="12.75" customHeight="1">
      <c r="A26" s="18" t="s">
        <v>21</v>
      </c>
      <c r="B26" s="134"/>
      <c r="C26" s="71" t="s">
        <v>32</v>
      </c>
      <c r="D26" s="72"/>
      <c r="E26" s="72"/>
      <c r="F26" s="72"/>
      <c r="G26" s="73" t="s">
        <v>34</v>
      </c>
      <c r="H26" s="73"/>
      <c r="I26" s="73" t="s">
        <v>25</v>
      </c>
      <c r="J26" s="73"/>
      <c r="K26" s="73">
        <v>0.5</v>
      </c>
      <c r="L26" s="75" t="s">
        <v>31</v>
      </c>
      <c r="M26" s="217">
        <v>3</v>
      </c>
      <c r="N26" s="187"/>
      <c r="O26" s="182"/>
      <c r="P26" s="160"/>
      <c r="Q26" s="161"/>
      <c r="R26" s="70">
        <f>K26*$P$23/M26</f>
        <v>0</v>
      </c>
      <c r="S26" s="70">
        <f>K26*$Q$23/M26</f>
        <v>0.8333333333333334</v>
      </c>
      <c r="T26" s="70">
        <f t="shared" si="3"/>
        <v>0</v>
      </c>
      <c r="U26" s="70">
        <f t="shared" si="3"/>
        <v>0</v>
      </c>
      <c r="V26" s="70">
        <f t="shared" si="4"/>
        <v>0</v>
      </c>
      <c r="W26" s="70">
        <f t="shared" si="4"/>
        <v>2.5</v>
      </c>
      <c r="X26" s="70">
        <f t="shared" si="5"/>
        <v>0</v>
      </c>
      <c r="Y26" s="70">
        <f t="shared" si="5"/>
        <v>0</v>
      </c>
    </row>
    <row r="27" spans="1:25" s="28" customFormat="1" ht="12.75" customHeight="1">
      <c r="A27" s="19" t="s">
        <v>33</v>
      </c>
      <c r="B27" s="135"/>
      <c r="C27" s="20"/>
      <c r="D27" s="20"/>
      <c r="E27" s="20"/>
      <c r="F27" s="20"/>
      <c r="G27" s="20"/>
      <c r="H27" s="21"/>
      <c r="I27" s="22"/>
      <c r="J27" s="22"/>
      <c r="K27" s="22"/>
      <c r="L27" s="22"/>
      <c r="M27" s="218"/>
      <c r="N27" s="23"/>
      <c r="O27" s="23"/>
      <c r="P27" s="22"/>
      <c r="Q27" s="22"/>
      <c r="R27" s="23"/>
      <c r="S27" s="24"/>
      <c r="T27" s="25">
        <f>SUM(T23:T26)</f>
        <v>0</v>
      </c>
      <c r="U27" s="25">
        <f>SUM(U23:U26)</f>
        <v>0</v>
      </c>
      <c r="V27" s="27"/>
      <c r="W27" s="24"/>
      <c r="X27" s="25">
        <f>SUM(X23:X26)</f>
        <v>0</v>
      </c>
      <c r="Y27" s="25">
        <f>SUM(Y23:Y26)</f>
        <v>0</v>
      </c>
    </row>
    <row r="28" spans="1:25" ht="12.75" customHeight="1">
      <c r="A28" s="30" t="s">
        <v>21</v>
      </c>
      <c r="B28" s="85" t="s">
        <v>35</v>
      </c>
      <c r="C28" s="65" t="s">
        <v>36</v>
      </c>
      <c r="D28" s="66"/>
      <c r="E28" s="66"/>
      <c r="F28" s="66"/>
      <c r="G28" s="67" t="s">
        <v>37</v>
      </c>
      <c r="H28" s="67"/>
      <c r="I28" s="67" t="s">
        <v>25</v>
      </c>
      <c r="J28" s="67" t="s">
        <v>26</v>
      </c>
      <c r="K28" s="67">
        <v>3</v>
      </c>
      <c r="L28" s="73" t="s">
        <v>27</v>
      </c>
      <c r="M28" s="216">
        <v>2</v>
      </c>
      <c r="N28" s="182"/>
      <c r="O28" s="183"/>
      <c r="P28" s="160">
        <v>3</v>
      </c>
      <c r="Q28" s="161"/>
      <c r="R28" s="69">
        <f aca="true" t="shared" si="6" ref="R28:R33">K28*$P$28/M28</f>
        <v>4.5</v>
      </c>
      <c r="S28" s="69">
        <f aca="true" t="shared" si="7" ref="S28:S33">K28*$Q$28/M28</f>
        <v>0</v>
      </c>
      <c r="T28" s="70">
        <f aca="true" t="shared" si="8" ref="T28:U33">R28*N28</f>
        <v>0</v>
      </c>
      <c r="U28" s="70">
        <f t="shared" si="8"/>
        <v>0</v>
      </c>
      <c r="V28" s="70">
        <f aca="true" t="shared" si="9" ref="V28:W33">R28*3</f>
        <v>13.5</v>
      </c>
      <c r="W28" s="70">
        <f t="shared" si="9"/>
        <v>0</v>
      </c>
      <c r="X28" s="70">
        <f aca="true" t="shared" si="10" ref="X28:Y33">V28*N28</f>
        <v>0</v>
      </c>
      <c r="Y28" s="70">
        <f t="shared" si="10"/>
        <v>0</v>
      </c>
    </row>
    <row r="29" spans="1:25" ht="25.5">
      <c r="A29" s="30" t="s">
        <v>21</v>
      </c>
      <c r="B29" s="134"/>
      <c r="C29" s="116" t="s">
        <v>262</v>
      </c>
      <c r="D29" s="72"/>
      <c r="E29" s="72"/>
      <c r="F29" s="72"/>
      <c r="G29" s="67" t="s">
        <v>37</v>
      </c>
      <c r="H29" s="73"/>
      <c r="I29" s="73" t="s">
        <v>25</v>
      </c>
      <c r="J29" s="73"/>
      <c r="K29" s="73">
        <v>2</v>
      </c>
      <c r="L29" s="73" t="s">
        <v>27</v>
      </c>
      <c r="M29" s="217">
        <v>2</v>
      </c>
      <c r="N29" s="181"/>
      <c r="O29" s="183"/>
      <c r="P29" s="160"/>
      <c r="Q29" s="161"/>
      <c r="R29" s="69">
        <f t="shared" si="6"/>
        <v>3</v>
      </c>
      <c r="S29" s="69">
        <f t="shared" si="7"/>
        <v>0</v>
      </c>
      <c r="T29" s="70">
        <f t="shared" si="8"/>
        <v>0</v>
      </c>
      <c r="U29" s="70">
        <f t="shared" si="8"/>
        <v>0</v>
      </c>
      <c r="V29" s="70">
        <f t="shared" si="9"/>
        <v>9</v>
      </c>
      <c r="W29" s="70">
        <f t="shared" si="9"/>
        <v>0</v>
      </c>
      <c r="X29" s="70">
        <f t="shared" si="10"/>
        <v>0</v>
      </c>
      <c r="Y29" s="70">
        <f t="shared" si="10"/>
        <v>0</v>
      </c>
    </row>
    <row r="30" spans="1:25" ht="12.75" customHeight="1">
      <c r="A30" s="30" t="s">
        <v>21</v>
      </c>
      <c r="B30" s="134"/>
      <c r="C30" s="71" t="s">
        <v>29</v>
      </c>
      <c r="D30" s="72"/>
      <c r="E30" s="72"/>
      <c r="F30" s="72"/>
      <c r="G30" s="67" t="s">
        <v>37</v>
      </c>
      <c r="H30" s="73"/>
      <c r="I30" s="73" t="s">
        <v>25</v>
      </c>
      <c r="J30" s="73"/>
      <c r="K30" s="73">
        <v>1</v>
      </c>
      <c r="L30" s="73" t="s">
        <v>27</v>
      </c>
      <c r="M30" s="217">
        <v>2</v>
      </c>
      <c r="N30" s="181"/>
      <c r="O30" s="183"/>
      <c r="P30" s="160"/>
      <c r="Q30" s="161"/>
      <c r="R30" s="69">
        <f t="shared" si="6"/>
        <v>1.5</v>
      </c>
      <c r="S30" s="69">
        <f t="shared" si="7"/>
        <v>0</v>
      </c>
      <c r="T30" s="70">
        <f t="shared" si="8"/>
        <v>0</v>
      </c>
      <c r="U30" s="70">
        <f t="shared" si="8"/>
        <v>0</v>
      </c>
      <c r="V30" s="70">
        <f t="shared" si="9"/>
        <v>4.5</v>
      </c>
      <c r="W30" s="70">
        <f t="shared" si="9"/>
        <v>0</v>
      </c>
      <c r="X30" s="70">
        <f t="shared" si="10"/>
        <v>0</v>
      </c>
      <c r="Y30" s="70">
        <f t="shared" si="10"/>
        <v>0</v>
      </c>
    </row>
    <row r="31" spans="1:25" ht="12.75" customHeight="1">
      <c r="A31" s="30" t="s">
        <v>21</v>
      </c>
      <c r="B31" s="134"/>
      <c r="C31" s="71" t="s">
        <v>38</v>
      </c>
      <c r="D31" s="72"/>
      <c r="E31" s="72"/>
      <c r="F31" s="72"/>
      <c r="G31" s="67" t="s">
        <v>37</v>
      </c>
      <c r="H31" s="73"/>
      <c r="I31" s="73" t="s">
        <v>25</v>
      </c>
      <c r="J31" s="67" t="s">
        <v>26</v>
      </c>
      <c r="K31" s="73">
        <v>3</v>
      </c>
      <c r="L31" s="73" t="s">
        <v>27</v>
      </c>
      <c r="M31" s="217">
        <v>2</v>
      </c>
      <c r="N31" s="181"/>
      <c r="O31" s="183"/>
      <c r="P31" s="160"/>
      <c r="Q31" s="161"/>
      <c r="R31" s="69">
        <f t="shared" si="6"/>
        <v>4.5</v>
      </c>
      <c r="S31" s="69">
        <f t="shared" si="7"/>
        <v>0</v>
      </c>
      <c r="T31" s="70">
        <f t="shared" si="8"/>
        <v>0</v>
      </c>
      <c r="U31" s="70">
        <f t="shared" si="8"/>
        <v>0</v>
      </c>
      <c r="V31" s="70">
        <f t="shared" si="9"/>
        <v>13.5</v>
      </c>
      <c r="W31" s="70">
        <f t="shared" si="9"/>
        <v>0</v>
      </c>
      <c r="X31" s="70">
        <f t="shared" si="10"/>
        <v>0</v>
      </c>
      <c r="Y31" s="70">
        <f t="shared" si="10"/>
        <v>0</v>
      </c>
    </row>
    <row r="32" spans="1:25" ht="12.75" customHeight="1">
      <c r="A32" s="18" t="s">
        <v>21</v>
      </c>
      <c r="B32" s="134"/>
      <c r="C32" s="71" t="s">
        <v>30</v>
      </c>
      <c r="D32" s="72"/>
      <c r="E32" s="72"/>
      <c r="F32" s="72"/>
      <c r="G32" s="67" t="s">
        <v>37</v>
      </c>
      <c r="H32" s="73"/>
      <c r="I32" s="73" t="s">
        <v>25</v>
      </c>
      <c r="J32" s="73"/>
      <c r="K32" s="73">
        <v>0.5</v>
      </c>
      <c r="L32" s="73" t="s">
        <v>31</v>
      </c>
      <c r="M32" s="217">
        <v>3</v>
      </c>
      <c r="N32" s="181"/>
      <c r="O32" s="114"/>
      <c r="P32" s="160"/>
      <c r="Q32" s="161"/>
      <c r="R32" s="69">
        <f t="shared" si="6"/>
        <v>0.5</v>
      </c>
      <c r="S32" s="69">
        <f t="shared" si="7"/>
        <v>0</v>
      </c>
      <c r="T32" s="70">
        <f t="shared" si="8"/>
        <v>0</v>
      </c>
      <c r="U32" s="70">
        <f t="shared" si="8"/>
        <v>0</v>
      </c>
      <c r="V32" s="70">
        <f t="shared" si="9"/>
        <v>1.5</v>
      </c>
      <c r="W32" s="70">
        <f t="shared" si="9"/>
        <v>0</v>
      </c>
      <c r="X32" s="70">
        <f t="shared" si="10"/>
        <v>0</v>
      </c>
      <c r="Y32" s="70">
        <f t="shared" si="10"/>
        <v>0</v>
      </c>
    </row>
    <row r="33" spans="1:25" ht="12.75" customHeight="1">
      <c r="A33" s="30" t="s">
        <v>21</v>
      </c>
      <c r="B33" s="85"/>
      <c r="C33" s="71" t="s">
        <v>32</v>
      </c>
      <c r="D33" s="72"/>
      <c r="E33" s="72"/>
      <c r="F33" s="72"/>
      <c r="G33" s="67" t="s">
        <v>37</v>
      </c>
      <c r="H33" s="73"/>
      <c r="I33" s="73" t="s">
        <v>25</v>
      </c>
      <c r="J33" s="73"/>
      <c r="K33" s="73">
        <v>0.5</v>
      </c>
      <c r="L33" s="73" t="s">
        <v>31</v>
      </c>
      <c r="M33" s="217">
        <v>3</v>
      </c>
      <c r="N33" s="181"/>
      <c r="O33" s="183"/>
      <c r="P33" s="160"/>
      <c r="Q33" s="161"/>
      <c r="R33" s="69">
        <f t="shared" si="6"/>
        <v>0.5</v>
      </c>
      <c r="S33" s="69">
        <f t="shared" si="7"/>
        <v>0</v>
      </c>
      <c r="T33" s="70">
        <f t="shared" si="8"/>
        <v>0</v>
      </c>
      <c r="U33" s="70">
        <f t="shared" si="8"/>
        <v>0</v>
      </c>
      <c r="V33" s="70">
        <f t="shared" si="9"/>
        <v>1.5</v>
      </c>
      <c r="W33" s="70">
        <f t="shared" si="9"/>
        <v>0</v>
      </c>
      <c r="X33" s="70">
        <f t="shared" si="10"/>
        <v>0</v>
      </c>
      <c r="Y33" s="70">
        <f t="shared" si="10"/>
        <v>0</v>
      </c>
    </row>
    <row r="34" spans="1:25" s="28" customFormat="1" ht="12.75" customHeight="1">
      <c r="A34" s="19" t="s">
        <v>33</v>
      </c>
      <c r="B34" s="135"/>
      <c r="C34" s="20"/>
      <c r="D34" s="20"/>
      <c r="E34" s="20"/>
      <c r="F34" s="20"/>
      <c r="G34" s="20"/>
      <c r="H34" s="21"/>
      <c r="I34" s="22"/>
      <c r="J34" s="22"/>
      <c r="K34" s="22"/>
      <c r="L34" s="22"/>
      <c r="M34" s="218"/>
      <c r="N34" s="23"/>
      <c r="O34" s="23"/>
      <c r="P34" s="22"/>
      <c r="Q34" s="22"/>
      <c r="R34" s="23"/>
      <c r="S34" s="24"/>
      <c r="T34" s="25">
        <f>SUM(T28:T33)</f>
        <v>0</v>
      </c>
      <c r="U34" s="25">
        <f>SUM(U28:U33)</f>
        <v>0</v>
      </c>
      <c r="V34" s="27"/>
      <c r="W34" s="24"/>
      <c r="X34" s="25">
        <f>SUM(X28:X33)</f>
        <v>0</v>
      </c>
      <c r="Y34" s="25">
        <f>SUM(Y28:Y33)</f>
        <v>0</v>
      </c>
    </row>
    <row r="35" spans="1:25" ht="12.75" customHeight="1">
      <c r="A35" s="29" t="s">
        <v>21</v>
      </c>
      <c r="B35" s="137" t="s">
        <v>39</v>
      </c>
      <c r="C35" s="65" t="s">
        <v>36</v>
      </c>
      <c r="D35" s="66"/>
      <c r="E35" s="66"/>
      <c r="F35" s="66"/>
      <c r="G35" s="67" t="s">
        <v>40</v>
      </c>
      <c r="H35" s="73"/>
      <c r="I35" s="73" t="s">
        <v>25</v>
      </c>
      <c r="J35" s="67" t="s">
        <v>26</v>
      </c>
      <c r="K35" s="73">
        <v>3</v>
      </c>
      <c r="L35" s="73" t="s">
        <v>27</v>
      </c>
      <c r="M35" s="219">
        <v>2</v>
      </c>
      <c r="N35" s="182"/>
      <c r="O35" s="183"/>
      <c r="P35" s="162">
        <v>27</v>
      </c>
      <c r="Q35" s="163"/>
      <c r="R35" s="70">
        <f aca="true" t="shared" si="11" ref="R35:R41">K35*$P$35/M35</f>
        <v>40.5</v>
      </c>
      <c r="S35" s="70">
        <f aca="true" t="shared" si="12" ref="S35:S42">K35*$Q$35/M35</f>
        <v>0</v>
      </c>
      <c r="T35" s="70">
        <f aca="true" t="shared" si="13" ref="T35:U42">R35*N35</f>
        <v>0</v>
      </c>
      <c r="U35" s="70">
        <f t="shared" si="13"/>
        <v>0</v>
      </c>
      <c r="V35" s="70">
        <f aca="true" t="shared" si="14" ref="V35:W42">R35*3</f>
        <v>121.5</v>
      </c>
      <c r="W35" s="70">
        <f t="shared" si="14"/>
        <v>0</v>
      </c>
      <c r="X35" s="70">
        <f aca="true" t="shared" si="15" ref="X35:Y42">V35*N35</f>
        <v>0</v>
      </c>
      <c r="Y35" s="70">
        <f t="shared" si="15"/>
        <v>0</v>
      </c>
    </row>
    <row r="36" spans="1:25" ht="25.5">
      <c r="A36" s="18" t="s">
        <v>21</v>
      </c>
      <c r="B36" s="138" t="s">
        <v>41</v>
      </c>
      <c r="C36" s="116" t="s">
        <v>262</v>
      </c>
      <c r="D36" s="72"/>
      <c r="E36" s="72"/>
      <c r="F36" s="72"/>
      <c r="G36" s="67" t="s">
        <v>40</v>
      </c>
      <c r="H36" s="73"/>
      <c r="I36" s="73" t="s">
        <v>25</v>
      </c>
      <c r="J36" s="73"/>
      <c r="K36" s="73">
        <v>1</v>
      </c>
      <c r="L36" s="73" t="s">
        <v>27</v>
      </c>
      <c r="M36" s="219">
        <v>2</v>
      </c>
      <c r="N36" s="182"/>
      <c r="O36" s="183"/>
      <c r="P36" s="160"/>
      <c r="Q36" s="161"/>
      <c r="R36" s="70">
        <f t="shared" si="11"/>
        <v>13.5</v>
      </c>
      <c r="S36" s="70">
        <f t="shared" si="12"/>
        <v>0</v>
      </c>
      <c r="T36" s="70">
        <f t="shared" si="13"/>
        <v>0</v>
      </c>
      <c r="U36" s="70">
        <f t="shared" si="13"/>
        <v>0</v>
      </c>
      <c r="V36" s="70">
        <f t="shared" si="14"/>
        <v>40.5</v>
      </c>
      <c r="W36" s="70">
        <f t="shared" si="14"/>
        <v>0</v>
      </c>
      <c r="X36" s="70">
        <f t="shared" si="15"/>
        <v>0</v>
      </c>
      <c r="Y36" s="70">
        <f t="shared" si="15"/>
        <v>0</v>
      </c>
    </row>
    <row r="37" spans="1:25" ht="25.5">
      <c r="A37" s="18" t="s">
        <v>21</v>
      </c>
      <c r="B37" s="138" t="s">
        <v>42</v>
      </c>
      <c r="C37" s="116" t="s">
        <v>280</v>
      </c>
      <c r="D37" s="72"/>
      <c r="E37" s="72"/>
      <c r="F37" s="72"/>
      <c r="G37" s="67"/>
      <c r="H37" s="73"/>
      <c r="I37" s="73"/>
      <c r="J37" s="73"/>
      <c r="K37" s="73">
        <v>1</v>
      </c>
      <c r="L37" s="73" t="s">
        <v>27</v>
      </c>
      <c r="M37" s="219">
        <v>2</v>
      </c>
      <c r="N37" s="182"/>
      <c r="O37" s="183"/>
      <c r="P37" s="160"/>
      <c r="Q37" s="161"/>
      <c r="R37" s="70">
        <f aca="true" t="shared" si="16" ref="R37:R38">K37*$P$35/M37</f>
        <v>13.5</v>
      </c>
      <c r="S37" s="70">
        <f aca="true" t="shared" si="17" ref="S37:S38">K37*$Q$35/M37</f>
        <v>0</v>
      </c>
      <c r="T37" s="70">
        <f aca="true" t="shared" si="18" ref="T37:T38">R37*N37</f>
        <v>0</v>
      </c>
      <c r="U37" s="70">
        <f aca="true" t="shared" si="19" ref="U37:U38">S37*O37</f>
        <v>0</v>
      </c>
      <c r="V37" s="70">
        <f aca="true" t="shared" si="20" ref="V37:V38">R37*3</f>
        <v>40.5</v>
      </c>
      <c r="W37" s="70">
        <f aca="true" t="shared" si="21" ref="W37:W38">S37*3</f>
        <v>0</v>
      </c>
      <c r="X37" s="70">
        <f aca="true" t="shared" si="22" ref="X37:X38">V37*N37</f>
        <v>0</v>
      </c>
      <c r="Y37" s="70">
        <f aca="true" t="shared" si="23" ref="Y37:Y38">W37*O37</f>
        <v>0</v>
      </c>
    </row>
    <row r="38" spans="1:25" ht="12.75" customHeight="1">
      <c r="A38" s="18" t="s">
        <v>21</v>
      </c>
      <c r="B38" s="138" t="s">
        <v>43</v>
      </c>
      <c r="C38" s="71" t="s">
        <v>225</v>
      </c>
      <c r="D38" s="72"/>
      <c r="E38" s="72"/>
      <c r="F38" s="72"/>
      <c r="G38" s="67" t="s">
        <v>40</v>
      </c>
      <c r="H38" s="73"/>
      <c r="I38" s="73" t="s">
        <v>25</v>
      </c>
      <c r="J38" s="73"/>
      <c r="K38" s="73">
        <v>1</v>
      </c>
      <c r="L38" s="73" t="s">
        <v>27</v>
      </c>
      <c r="M38" s="219">
        <v>2</v>
      </c>
      <c r="N38" s="182"/>
      <c r="O38" s="183"/>
      <c r="P38" s="160"/>
      <c r="Q38" s="161"/>
      <c r="R38" s="70">
        <f t="shared" si="16"/>
        <v>13.5</v>
      </c>
      <c r="S38" s="70">
        <f t="shared" si="17"/>
        <v>0</v>
      </c>
      <c r="T38" s="70">
        <f t="shared" si="18"/>
        <v>0</v>
      </c>
      <c r="U38" s="70">
        <f t="shared" si="19"/>
        <v>0</v>
      </c>
      <c r="V38" s="70">
        <f t="shared" si="20"/>
        <v>40.5</v>
      </c>
      <c r="W38" s="70">
        <f t="shared" si="21"/>
        <v>0</v>
      </c>
      <c r="X38" s="70">
        <f t="shared" si="22"/>
        <v>0</v>
      </c>
      <c r="Y38" s="70">
        <f t="shared" si="23"/>
        <v>0</v>
      </c>
    </row>
    <row r="39" spans="1:25" ht="12.75" customHeight="1">
      <c r="A39" s="18" t="s">
        <v>21</v>
      </c>
      <c r="B39" s="134"/>
      <c r="C39" s="71" t="s">
        <v>38</v>
      </c>
      <c r="D39" s="72"/>
      <c r="E39" s="72"/>
      <c r="F39" s="72"/>
      <c r="G39" s="67" t="s">
        <v>40</v>
      </c>
      <c r="H39" s="73"/>
      <c r="I39" s="73" t="s">
        <v>25</v>
      </c>
      <c r="J39" s="67" t="s">
        <v>26</v>
      </c>
      <c r="K39" s="73">
        <v>3</v>
      </c>
      <c r="L39" s="73" t="s">
        <v>27</v>
      </c>
      <c r="M39" s="219">
        <v>2</v>
      </c>
      <c r="N39" s="182"/>
      <c r="O39" s="183"/>
      <c r="P39" s="160"/>
      <c r="Q39" s="161"/>
      <c r="R39" s="70">
        <f t="shared" si="11"/>
        <v>40.5</v>
      </c>
      <c r="S39" s="70">
        <f t="shared" si="12"/>
        <v>0</v>
      </c>
      <c r="T39" s="70">
        <f t="shared" si="13"/>
        <v>0</v>
      </c>
      <c r="U39" s="70">
        <f t="shared" si="13"/>
        <v>0</v>
      </c>
      <c r="V39" s="70">
        <f t="shared" si="14"/>
        <v>121.5</v>
      </c>
      <c r="W39" s="70">
        <f t="shared" si="14"/>
        <v>0</v>
      </c>
      <c r="X39" s="70">
        <f t="shared" si="15"/>
        <v>0</v>
      </c>
      <c r="Y39" s="70">
        <f t="shared" si="15"/>
        <v>0</v>
      </c>
    </row>
    <row r="40" spans="1:25" ht="12.75" customHeight="1">
      <c r="A40" s="18" t="s">
        <v>21</v>
      </c>
      <c r="B40" s="134"/>
      <c r="C40" s="71" t="s">
        <v>30</v>
      </c>
      <c r="D40" s="72"/>
      <c r="E40" s="72"/>
      <c r="F40" s="72"/>
      <c r="G40" s="67" t="s">
        <v>40</v>
      </c>
      <c r="H40" s="73"/>
      <c r="I40" s="73" t="s">
        <v>25</v>
      </c>
      <c r="J40" s="73"/>
      <c r="K40" s="73">
        <v>0.5</v>
      </c>
      <c r="L40" s="75" t="s">
        <v>31</v>
      </c>
      <c r="M40" s="217">
        <v>3</v>
      </c>
      <c r="N40" s="181"/>
      <c r="O40" s="114"/>
      <c r="P40" s="160"/>
      <c r="Q40" s="161"/>
      <c r="R40" s="70">
        <f t="shared" si="11"/>
        <v>4.5</v>
      </c>
      <c r="S40" s="70">
        <f t="shared" si="12"/>
        <v>0</v>
      </c>
      <c r="T40" s="70">
        <f t="shared" si="13"/>
        <v>0</v>
      </c>
      <c r="U40" s="70">
        <f t="shared" si="13"/>
        <v>0</v>
      </c>
      <c r="V40" s="70">
        <f t="shared" si="14"/>
        <v>13.5</v>
      </c>
      <c r="W40" s="70">
        <f t="shared" si="14"/>
        <v>0</v>
      </c>
      <c r="X40" s="70">
        <f t="shared" si="15"/>
        <v>0</v>
      </c>
      <c r="Y40" s="70">
        <f t="shared" si="15"/>
        <v>0</v>
      </c>
    </row>
    <row r="41" spans="1:25" ht="12.75" customHeight="1">
      <c r="A41" s="18" t="s">
        <v>21</v>
      </c>
      <c r="B41" s="152"/>
      <c r="C41" s="71" t="s">
        <v>32</v>
      </c>
      <c r="D41" s="72"/>
      <c r="E41" s="72"/>
      <c r="F41" s="72"/>
      <c r="G41" s="67" t="s">
        <v>40</v>
      </c>
      <c r="H41" s="73"/>
      <c r="I41" s="73" t="s">
        <v>25</v>
      </c>
      <c r="J41" s="73"/>
      <c r="K41" s="73">
        <v>0.5</v>
      </c>
      <c r="L41" s="75" t="s">
        <v>31</v>
      </c>
      <c r="M41" s="219">
        <v>3</v>
      </c>
      <c r="N41" s="182"/>
      <c r="O41" s="183"/>
      <c r="P41" s="160"/>
      <c r="Q41" s="161"/>
      <c r="R41" s="70">
        <f t="shared" si="11"/>
        <v>4.5</v>
      </c>
      <c r="S41" s="70">
        <f t="shared" si="12"/>
        <v>0</v>
      </c>
      <c r="T41" s="70">
        <f t="shared" si="13"/>
        <v>0</v>
      </c>
      <c r="U41" s="70">
        <f t="shared" si="13"/>
        <v>0</v>
      </c>
      <c r="V41" s="70">
        <f t="shared" si="14"/>
        <v>13.5</v>
      </c>
      <c r="W41" s="70">
        <f t="shared" si="14"/>
        <v>0</v>
      </c>
      <c r="X41" s="70">
        <f t="shared" si="15"/>
        <v>0</v>
      </c>
      <c r="Y41" s="70">
        <f t="shared" si="15"/>
        <v>0</v>
      </c>
    </row>
    <row r="42" spans="1:25" ht="12.75" customHeight="1">
      <c r="A42" s="18" t="s">
        <v>21</v>
      </c>
      <c r="B42" s="134"/>
      <c r="C42" s="71" t="s">
        <v>226</v>
      </c>
      <c r="D42" s="72"/>
      <c r="E42" s="72"/>
      <c r="F42" s="72"/>
      <c r="G42" s="67" t="s">
        <v>40</v>
      </c>
      <c r="H42" s="73"/>
      <c r="I42" s="73" t="s">
        <v>44</v>
      </c>
      <c r="J42" s="73"/>
      <c r="K42" s="73">
        <v>1</v>
      </c>
      <c r="L42" s="73" t="s">
        <v>45</v>
      </c>
      <c r="M42" s="217">
        <v>1</v>
      </c>
      <c r="N42" s="181"/>
      <c r="O42" s="114"/>
      <c r="P42" s="160"/>
      <c r="Q42" s="161"/>
      <c r="R42" s="70">
        <v>3</v>
      </c>
      <c r="S42" s="70">
        <f t="shared" si="12"/>
        <v>0</v>
      </c>
      <c r="T42" s="70">
        <f t="shared" si="13"/>
        <v>0</v>
      </c>
      <c r="U42" s="70">
        <f t="shared" si="13"/>
        <v>0</v>
      </c>
      <c r="V42" s="70">
        <f t="shared" si="14"/>
        <v>9</v>
      </c>
      <c r="W42" s="70">
        <f t="shared" si="14"/>
        <v>0</v>
      </c>
      <c r="X42" s="70">
        <f t="shared" si="15"/>
        <v>0</v>
      </c>
      <c r="Y42" s="70">
        <f t="shared" si="15"/>
        <v>0</v>
      </c>
    </row>
    <row r="43" spans="1:25" s="31" customFormat="1" ht="12.75" customHeight="1">
      <c r="A43" s="19" t="s">
        <v>33</v>
      </c>
      <c r="B43" s="135"/>
      <c r="C43" s="20"/>
      <c r="D43" s="20"/>
      <c r="E43" s="20"/>
      <c r="F43" s="20"/>
      <c r="G43" s="20"/>
      <c r="H43" s="21"/>
      <c r="I43" s="22"/>
      <c r="J43" s="22"/>
      <c r="K43" s="22"/>
      <c r="L43" s="22"/>
      <c r="M43" s="218"/>
      <c r="N43" s="23"/>
      <c r="O43" s="23"/>
      <c r="P43" s="22"/>
      <c r="Q43" s="22"/>
      <c r="R43" s="23"/>
      <c r="S43" s="24"/>
      <c r="T43" s="25">
        <f>SUM(T35:T41)</f>
        <v>0</v>
      </c>
      <c r="U43" s="25">
        <f>SUM(U35:U41)</f>
        <v>0</v>
      </c>
      <c r="V43" s="27"/>
      <c r="W43" s="24"/>
      <c r="X43" s="25">
        <f>SUM(X35:X41)</f>
        <v>0</v>
      </c>
      <c r="Y43" s="25">
        <f>SUM(Y35:Y41)</f>
        <v>0</v>
      </c>
    </row>
    <row r="44" spans="1:25" ht="12.75" customHeight="1">
      <c r="A44" s="32" t="s">
        <v>21</v>
      </c>
      <c r="B44" s="136" t="s">
        <v>46</v>
      </c>
      <c r="C44" s="65" t="s">
        <v>224</v>
      </c>
      <c r="D44" s="66"/>
      <c r="E44" s="66"/>
      <c r="F44" s="66"/>
      <c r="G44" s="67" t="s">
        <v>40</v>
      </c>
      <c r="H44" s="73"/>
      <c r="I44" s="67" t="s">
        <v>44</v>
      </c>
      <c r="J44" s="67" t="s">
        <v>26</v>
      </c>
      <c r="K44" s="67">
        <v>4</v>
      </c>
      <c r="L44" s="67" t="s">
        <v>47</v>
      </c>
      <c r="M44" s="219">
        <v>1</v>
      </c>
      <c r="N44" s="182"/>
      <c r="O44" s="183"/>
      <c r="P44" s="162">
        <v>2</v>
      </c>
      <c r="Q44" s="162"/>
      <c r="R44" s="70">
        <f>K44*$P$44/M44</f>
        <v>8</v>
      </c>
      <c r="S44" s="70">
        <f>K44*$Q$44/M44</f>
        <v>0</v>
      </c>
      <c r="T44" s="70">
        <f aca="true" t="shared" si="24" ref="T44:U48">R44*N44</f>
        <v>0</v>
      </c>
      <c r="U44" s="70">
        <f t="shared" si="24"/>
        <v>0</v>
      </c>
      <c r="V44" s="70">
        <f aca="true" t="shared" si="25" ref="V44:W48">R44*3</f>
        <v>24</v>
      </c>
      <c r="W44" s="70">
        <f t="shared" si="25"/>
        <v>0</v>
      </c>
      <c r="X44" s="70">
        <f aca="true" t="shared" si="26" ref="X44:Y48">V44*N44</f>
        <v>0</v>
      </c>
      <c r="Y44" s="70">
        <f t="shared" si="26"/>
        <v>0</v>
      </c>
    </row>
    <row r="45" spans="1:25" ht="25.5">
      <c r="A45" s="30" t="s">
        <v>21</v>
      </c>
      <c r="B45" s="152"/>
      <c r="C45" s="88" t="s">
        <v>286</v>
      </c>
      <c r="D45" s="72"/>
      <c r="E45" s="72"/>
      <c r="F45" s="72"/>
      <c r="G45" s="67" t="s">
        <v>40</v>
      </c>
      <c r="H45" s="73"/>
      <c r="I45" s="73" t="s">
        <v>44</v>
      </c>
      <c r="J45" s="73"/>
      <c r="K45" s="73">
        <v>2</v>
      </c>
      <c r="L45" s="67" t="s">
        <v>47</v>
      </c>
      <c r="M45" s="219">
        <v>1</v>
      </c>
      <c r="N45" s="182"/>
      <c r="O45" s="183"/>
      <c r="P45" s="160"/>
      <c r="Q45" s="160"/>
      <c r="R45" s="70">
        <f>K45*$P$44/M45</f>
        <v>4</v>
      </c>
      <c r="S45" s="70">
        <f>K45*$Q$44/M45</f>
        <v>0</v>
      </c>
      <c r="T45" s="70">
        <f t="shared" si="24"/>
        <v>0</v>
      </c>
      <c r="U45" s="70">
        <f t="shared" si="24"/>
        <v>0</v>
      </c>
      <c r="V45" s="70">
        <f t="shared" si="25"/>
        <v>12</v>
      </c>
      <c r="W45" s="70">
        <f t="shared" si="25"/>
        <v>0</v>
      </c>
      <c r="X45" s="70">
        <f t="shared" si="26"/>
        <v>0</v>
      </c>
      <c r="Y45" s="70">
        <f t="shared" si="26"/>
        <v>0</v>
      </c>
    </row>
    <row r="46" spans="1:25" ht="25.5">
      <c r="A46" s="30" t="s">
        <v>21</v>
      </c>
      <c r="B46" s="152"/>
      <c r="C46" s="116" t="s">
        <v>266</v>
      </c>
      <c r="D46" s="72"/>
      <c r="E46" s="72"/>
      <c r="F46" s="72"/>
      <c r="G46" s="67" t="s">
        <v>40</v>
      </c>
      <c r="H46" s="73"/>
      <c r="I46" s="73" t="s">
        <v>44</v>
      </c>
      <c r="J46" s="73"/>
      <c r="K46" s="73">
        <v>2</v>
      </c>
      <c r="L46" s="67" t="s">
        <v>47</v>
      </c>
      <c r="M46" s="219">
        <v>1</v>
      </c>
      <c r="N46" s="182"/>
      <c r="O46" s="183"/>
      <c r="P46" s="160"/>
      <c r="Q46" s="160"/>
      <c r="R46" s="70">
        <f>K46*$P$44/M46</f>
        <v>4</v>
      </c>
      <c r="S46" s="70">
        <f>K46*$Q$44/M46</f>
        <v>0</v>
      </c>
      <c r="T46" s="70">
        <f t="shared" si="24"/>
        <v>0</v>
      </c>
      <c r="U46" s="70">
        <f t="shared" si="24"/>
        <v>0</v>
      </c>
      <c r="V46" s="70">
        <f t="shared" si="25"/>
        <v>12</v>
      </c>
      <c r="W46" s="70">
        <f t="shared" si="25"/>
        <v>0</v>
      </c>
      <c r="X46" s="70">
        <f t="shared" si="26"/>
        <v>0</v>
      </c>
      <c r="Y46" s="70">
        <f t="shared" si="26"/>
        <v>0</v>
      </c>
    </row>
    <row r="47" spans="1:25" ht="12.75" customHeight="1">
      <c r="A47" s="30" t="s">
        <v>21</v>
      </c>
      <c r="B47" s="152"/>
      <c r="C47" s="71" t="s">
        <v>30</v>
      </c>
      <c r="D47" s="72"/>
      <c r="E47" s="72"/>
      <c r="F47" s="72"/>
      <c r="G47" s="67" t="s">
        <v>40</v>
      </c>
      <c r="H47" s="73"/>
      <c r="I47" s="73" t="s">
        <v>25</v>
      </c>
      <c r="J47" s="73"/>
      <c r="K47" s="73">
        <v>0.5</v>
      </c>
      <c r="L47" s="75" t="s">
        <v>31</v>
      </c>
      <c r="M47" s="217">
        <v>3</v>
      </c>
      <c r="N47" s="182"/>
      <c r="O47" s="183"/>
      <c r="P47" s="160"/>
      <c r="Q47" s="160"/>
      <c r="R47" s="70">
        <f>K47*$P$44/M47</f>
        <v>0.3333333333333333</v>
      </c>
      <c r="S47" s="70">
        <f>K47*$Q$44/M47</f>
        <v>0</v>
      </c>
      <c r="T47" s="70">
        <f t="shared" si="24"/>
        <v>0</v>
      </c>
      <c r="U47" s="70">
        <f t="shared" si="24"/>
        <v>0</v>
      </c>
      <c r="V47" s="70">
        <f t="shared" si="25"/>
        <v>1</v>
      </c>
      <c r="W47" s="70">
        <f t="shared" si="25"/>
        <v>0</v>
      </c>
      <c r="X47" s="70">
        <f t="shared" si="26"/>
        <v>0</v>
      </c>
      <c r="Y47" s="70">
        <f t="shared" si="26"/>
        <v>0</v>
      </c>
    </row>
    <row r="48" spans="1:25" ht="12.75" customHeight="1">
      <c r="A48" s="30" t="s">
        <v>21</v>
      </c>
      <c r="B48" s="85"/>
      <c r="C48" s="71" t="s">
        <v>32</v>
      </c>
      <c r="D48" s="72"/>
      <c r="E48" s="72"/>
      <c r="F48" s="72"/>
      <c r="G48" s="67" t="s">
        <v>40</v>
      </c>
      <c r="H48" s="73"/>
      <c r="I48" s="73" t="s">
        <v>25</v>
      </c>
      <c r="J48" s="73"/>
      <c r="K48" s="73">
        <v>0.5</v>
      </c>
      <c r="L48" s="75" t="s">
        <v>31</v>
      </c>
      <c r="M48" s="219">
        <v>3</v>
      </c>
      <c r="N48" s="182"/>
      <c r="O48" s="183"/>
      <c r="P48" s="160"/>
      <c r="Q48" s="160"/>
      <c r="R48" s="70">
        <f>K48*$P$44/M48</f>
        <v>0.3333333333333333</v>
      </c>
      <c r="S48" s="70">
        <f>K48*$Q$44/M48</f>
        <v>0</v>
      </c>
      <c r="T48" s="70">
        <f t="shared" si="24"/>
        <v>0</v>
      </c>
      <c r="U48" s="70">
        <f t="shared" si="24"/>
        <v>0</v>
      </c>
      <c r="V48" s="70">
        <f t="shared" si="25"/>
        <v>1</v>
      </c>
      <c r="W48" s="70">
        <f t="shared" si="25"/>
        <v>0</v>
      </c>
      <c r="X48" s="70">
        <f t="shared" si="26"/>
        <v>0</v>
      </c>
      <c r="Y48" s="70">
        <f t="shared" si="26"/>
        <v>0</v>
      </c>
    </row>
    <row r="49" spans="1:25" s="31" customFormat="1" ht="12.75" customHeight="1">
      <c r="A49" s="19" t="s">
        <v>33</v>
      </c>
      <c r="B49" s="135"/>
      <c r="C49" s="20"/>
      <c r="D49" s="20"/>
      <c r="E49" s="20"/>
      <c r="F49" s="20"/>
      <c r="G49" s="20"/>
      <c r="H49" s="21"/>
      <c r="I49" s="22"/>
      <c r="J49" s="22"/>
      <c r="K49" s="22"/>
      <c r="L49" s="22"/>
      <c r="M49" s="218"/>
      <c r="N49" s="23"/>
      <c r="O49" s="23"/>
      <c r="P49" s="22"/>
      <c r="Q49" s="22"/>
      <c r="R49" s="23"/>
      <c r="S49" s="24"/>
      <c r="T49" s="25">
        <f>SUM(T44:T48)</f>
        <v>0</v>
      </c>
      <c r="U49" s="25">
        <f>SUM(U44:U48)</f>
        <v>0</v>
      </c>
      <c r="V49" s="27"/>
      <c r="W49" s="24"/>
      <c r="X49" s="25">
        <f>SUM(X44:X48)</f>
        <v>0</v>
      </c>
      <c r="Y49" s="25">
        <f>SUM(Y44:Y48)</f>
        <v>0</v>
      </c>
    </row>
    <row r="50" spans="1:25" ht="12.75" customHeight="1">
      <c r="A50" s="30" t="s">
        <v>21</v>
      </c>
      <c r="B50" s="134" t="s">
        <v>49</v>
      </c>
      <c r="C50" s="65" t="s">
        <v>58</v>
      </c>
      <c r="D50" s="66"/>
      <c r="E50" s="66"/>
      <c r="F50" s="66"/>
      <c r="G50" s="67" t="s">
        <v>50</v>
      </c>
      <c r="H50" s="73"/>
      <c r="I50" s="67" t="s">
        <v>44</v>
      </c>
      <c r="J50" s="67" t="s">
        <v>26</v>
      </c>
      <c r="K50" s="67">
        <v>3</v>
      </c>
      <c r="L50" s="67" t="s">
        <v>47</v>
      </c>
      <c r="M50" s="219">
        <v>1</v>
      </c>
      <c r="N50" s="182"/>
      <c r="O50" s="183"/>
      <c r="P50" s="162">
        <v>28</v>
      </c>
      <c r="Q50" s="162"/>
      <c r="R50" s="70">
        <f aca="true" t="shared" si="27" ref="R50:R55">K50*$P$50/M50</f>
        <v>84</v>
      </c>
      <c r="S50" s="70">
        <f aca="true" t="shared" si="28" ref="S50:S55">K50*$Q$50/M50</f>
        <v>0</v>
      </c>
      <c r="T50" s="70">
        <f aca="true" t="shared" si="29" ref="T50:U55">R50*N50</f>
        <v>0</v>
      </c>
      <c r="U50" s="70">
        <f t="shared" si="29"/>
        <v>0</v>
      </c>
      <c r="V50" s="70">
        <f aca="true" t="shared" si="30" ref="V50:W55">R50*3</f>
        <v>252</v>
      </c>
      <c r="W50" s="70">
        <f t="shared" si="30"/>
        <v>0</v>
      </c>
      <c r="X50" s="70">
        <f aca="true" t="shared" si="31" ref="X50:Y55">V50*N50</f>
        <v>0</v>
      </c>
      <c r="Y50" s="70">
        <f t="shared" si="31"/>
        <v>0</v>
      </c>
    </row>
    <row r="51" spans="1:25" ht="12.75" customHeight="1">
      <c r="A51" s="30" t="s">
        <v>21</v>
      </c>
      <c r="B51" s="134" t="s">
        <v>51</v>
      </c>
      <c r="C51" s="65" t="s">
        <v>224</v>
      </c>
      <c r="D51" s="66"/>
      <c r="E51" s="66"/>
      <c r="F51" s="66"/>
      <c r="G51" s="67"/>
      <c r="H51" s="73"/>
      <c r="I51" s="67"/>
      <c r="J51" s="67" t="s">
        <v>26</v>
      </c>
      <c r="K51" s="67">
        <v>3</v>
      </c>
      <c r="L51" s="67" t="s">
        <v>47</v>
      </c>
      <c r="M51" s="219">
        <v>1</v>
      </c>
      <c r="N51" s="182"/>
      <c r="O51" s="183"/>
      <c r="P51" s="160"/>
      <c r="Q51" s="160"/>
      <c r="R51" s="70">
        <f t="shared" si="27"/>
        <v>84</v>
      </c>
      <c r="S51" s="70">
        <f t="shared" si="28"/>
        <v>0</v>
      </c>
      <c r="T51" s="70">
        <f aca="true" t="shared" si="32" ref="T51">R51*N51</f>
        <v>0</v>
      </c>
      <c r="U51" s="70">
        <f aca="true" t="shared" si="33" ref="U51">S51*O51</f>
        <v>0</v>
      </c>
      <c r="V51" s="70">
        <f aca="true" t="shared" si="34" ref="V51">R51*3</f>
        <v>252</v>
      </c>
      <c r="W51" s="70">
        <f aca="true" t="shared" si="35" ref="W51">S51*3</f>
        <v>0</v>
      </c>
      <c r="X51" s="70">
        <f aca="true" t="shared" si="36" ref="X51">V51*N51</f>
        <v>0</v>
      </c>
      <c r="Y51" s="70">
        <f aca="true" t="shared" si="37" ref="Y51">W51*O51</f>
        <v>0</v>
      </c>
    </row>
    <row r="52" spans="1:25" ht="25.5">
      <c r="A52" s="30" t="s">
        <v>21</v>
      </c>
      <c r="B52" s="85" t="s">
        <v>53</v>
      </c>
      <c r="C52" s="88" t="s">
        <v>267</v>
      </c>
      <c r="D52" s="72"/>
      <c r="E52" s="72"/>
      <c r="F52" s="72"/>
      <c r="G52" s="67" t="s">
        <v>50</v>
      </c>
      <c r="H52" s="73"/>
      <c r="I52" s="73" t="s">
        <v>44</v>
      </c>
      <c r="J52" s="73"/>
      <c r="K52" s="73">
        <v>3</v>
      </c>
      <c r="L52" s="67" t="s">
        <v>47</v>
      </c>
      <c r="M52" s="219">
        <v>1</v>
      </c>
      <c r="N52" s="182"/>
      <c r="O52" s="183"/>
      <c r="P52" s="160"/>
      <c r="Q52" s="160"/>
      <c r="R52" s="70">
        <f t="shared" si="27"/>
        <v>84</v>
      </c>
      <c r="S52" s="70">
        <f t="shared" si="28"/>
        <v>0</v>
      </c>
      <c r="T52" s="70">
        <f t="shared" si="29"/>
        <v>0</v>
      </c>
      <c r="U52" s="70">
        <f t="shared" si="29"/>
        <v>0</v>
      </c>
      <c r="V52" s="70">
        <f t="shared" si="30"/>
        <v>252</v>
      </c>
      <c r="W52" s="70">
        <f t="shared" si="30"/>
        <v>0</v>
      </c>
      <c r="X52" s="70">
        <f t="shared" si="31"/>
        <v>0</v>
      </c>
      <c r="Y52" s="70">
        <f t="shared" si="31"/>
        <v>0</v>
      </c>
    </row>
    <row r="53" spans="1:25" ht="25.5">
      <c r="A53" s="30" t="s">
        <v>21</v>
      </c>
      <c r="B53" s="152"/>
      <c r="C53" s="116" t="s">
        <v>273</v>
      </c>
      <c r="D53" s="72"/>
      <c r="E53" s="72"/>
      <c r="F53" s="72"/>
      <c r="G53" s="67" t="s">
        <v>50</v>
      </c>
      <c r="H53" s="73"/>
      <c r="I53" s="73" t="s">
        <v>44</v>
      </c>
      <c r="J53" s="73"/>
      <c r="K53" s="73">
        <v>3</v>
      </c>
      <c r="L53" s="67" t="s">
        <v>47</v>
      </c>
      <c r="M53" s="219">
        <v>1</v>
      </c>
      <c r="N53" s="182"/>
      <c r="O53" s="183"/>
      <c r="P53" s="160"/>
      <c r="Q53" s="160"/>
      <c r="R53" s="70">
        <f t="shared" si="27"/>
        <v>84</v>
      </c>
      <c r="S53" s="70">
        <f t="shared" si="28"/>
        <v>0</v>
      </c>
      <c r="T53" s="70">
        <f t="shared" si="29"/>
        <v>0</v>
      </c>
      <c r="U53" s="70">
        <f t="shared" si="29"/>
        <v>0</v>
      </c>
      <c r="V53" s="70">
        <f t="shared" si="30"/>
        <v>252</v>
      </c>
      <c r="W53" s="70">
        <f t="shared" si="30"/>
        <v>0</v>
      </c>
      <c r="X53" s="70">
        <f t="shared" si="31"/>
        <v>0</v>
      </c>
      <c r="Y53" s="70">
        <f t="shared" si="31"/>
        <v>0</v>
      </c>
    </row>
    <row r="54" spans="1:25" ht="12.75" customHeight="1">
      <c r="A54" s="30" t="s">
        <v>21</v>
      </c>
      <c r="B54" s="152"/>
      <c r="C54" s="71" t="s">
        <v>30</v>
      </c>
      <c r="D54" s="72"/>
      <c r="E54" s="72"/>
      <c r="F54" s="72"/>
      <c r="G54" s="67" t="s">
        <v>50</v>
      </c>
      <c r="H54" s="73"/>
      <c r="I54" s="73" t="s">
        <v>44</v>
      </c>
      <c r="J54" s="73"/>
      <c r="K54" s="73">
        <v>0.5</v>
      </c>
      <c r="L54" s="75" t="s">
        <v>31</v>
      </c>
      <c r="M54" s="217">
        <v>3</v>
      </c>
      <c r="N54" s="182"/>
      <c r="O54" s="183"/>
      <c r="P54" s="160"/>
      <c r="Q54" s="160"/>
      <c r="R54" s="70">
        <f t="shared" si="27"/>
        <v>4.666666666666667</v>
      </c>
      <c r="S54" s="70">
        <f t="shared" si="28"/>
        <v>0</v>
      </c>
      <c r="T54" s="70">
        <f t="shared" si="29"/>
        <v>0</v>
      </c>
      <c r="U54" s="70">
        <f t="shared" si="29"/>
        <v>0</v>
      </c>
      <c r="V54" s="70">
        <f t="shared" si="30"/>
        <v>14</v>
      </c>
      <c r="W54" s="70">
        <f t="shared" si="30"/>
        <v>0</v>
      </c>
      <c r="X54" s="70">
        <f t="shared" si="31"/>
        <v>0</v>
      </c>
      <c r="Y54" s="70">
        <f t="shared" si="31"/>
        <v>0</v>
      </c>
    </row>
    <row r="55" spans="1:25" ht="12.75" customHeight="1">
      <c r="A55" s="30" t="s">
        <v>21</v>
      </c>
      <c r="B55" s="85"/>
      <c r="C55" s="71" t="s">
        <v>32</v>
      </c>
      <c r="D55" s="72"/>
      <c r="E55" s="72"/>
      <c r="F55" s="72"/>
      <c r="G55" s="67" t="s">
        <v>50</v>
      </c>
      <c r="H55" s="73"/>
      <c r="I55" s="73" t="s">
        <v>44</v>
      </c>
      <c r="J55" s="73"/>
      <c r="K55" s="73">
        <v>0.5</v>
      </c>
      <c r="L55" s="75" t="s">
        <v>31</v>
      </c>
      <c r="M55" s="219">
        <v>3</v>
      </c>
      <c r="N55" s="182"/>
      <c r="O55" s="183"/>
      <c r="P55" s="160"/>
      <c r="Q55" s="160"/>
      <c r="R55" s="70">
        <f t="shared" si="27"/>
        <v>4.666666666666667</v>
      </c>
      <c r="S55" s="70">
        <f t="shared" si="28"/>
        <v>0</v>
      </c>
      <c r="T55" s="70">
        <f t="shared" si="29"/>
        <v>0</v>
      </c>
      <c r="U55" s="70">
        <f t="shared" si="29"/>
        <v>0</v>
      </c>
      <c r="V55" s="70">
        <f t="shared" si="30"/>
        <v>14</v>
      </c>
      <c r="W55" s="70">
        <f t="shared" si="30"/>
        <v>0</v>
      </c>
      <c r="X55" s="70">
        <f t="shared" si="31"/>
        <v>0</v>
      </c>
      <c r="Y55" s="70">
        <f t="shared" si="31"/>
        <v>0</v>
      </c>
    </row>
    <row r="56" spans="1:25" s="31" customFormat="1" ht="12.75" customHeight="1">
      <c r="A56" s="19" t="s">
        <v>33</v>
      </c>
      <c r="B56" s="135"/>
      <c r="C56" s="20"/>
      <c r="D56" s="20"/>
      <c r="E56" s="20"/>
      <c r="F56" s="20"/>
      <c r="G56" s="20"/>
      <c r="H56" s="21"/>
      <c r="I56" s="22"/>
      <c r="J56" s="22"/>
      <c r="K56" s="22"/>
      <c r="L56" s="22"/>
      <c r="M56" s="218"/>
      <c r="N56" s="23"/>
      <c r="O56" s="23"/>
      <c r="P56" s="22"/>
      <c r="Q56" s="22"/>
      <c r="R56" s="23"/>
      <c r="S56" s="24"/>
      <c r="T56" s="25">
        <f>SUM(T50:T55)</f>
        <v>0</v>
      </c>
      <c r="U56" s="25">
        <f>SUM(U50:U55)</f>
        <v>0</v>
      </c>
      <c r="V56" s="27"/>
      <c r="W56" s="24"/>
      <c r="X56" s="25">
        <f>SUM(X50:X55)</f>
        <v>0</v>
      </c>
      <c r="Y56" s="25">
        <f>SUM(Y50:Y55)</f>
        <v>0</v>
      </c>
    </row>
    <row r="57" spans="1:25" ht="12.75" customHeight="1">
      <c r="A57" s="30" t="s">
        <v>21</v>
      </c>
      <c r="B57" s="134" t="s">
        <v>49</v>
      </c>
      <c r="C57" s="65" t="s">
        <v>58</v>
      </c>
      <c r="D57" s="66"/>
      <c r="E57" s="66"/>
      <c r="F57" s="66"/>
      <c r="G57" s="73" t="s">
        <v>34</v>
      </c>
      <c r="H57" s="73"/>
      <c r="I57" s="67" t="s">
        <v>44</v>
      </c>
      <c r="J57" s="67" t="s">
        <v>26</v>
      </c>
      <c r="K57" s="67">
        <v>3</v>
      </c>
      <c r="L57" s="67" t="s">
        <v>47</v>
      </c>
      <c r="M57" s="219">
        <v>1</v>
      </c>
      <c r="N57" s="114"/>
      <c r="O57" s="186"/>
      <c r="P57" s="162"/>
      <c r="Q57" s="162">
        <v>6</v>
      </c>
      <c r="R57" s="70">
        <f>K57*$P$57/M57</f>
        <v>0</v>
      </c>
      <c r="S57" s="70">
        <f>K57*$Q$57/M57</f>
        <v>18</v>
      </c>
      <c r="T57" s="70">
        <f aca="true" t="shared" si="38" ref="T57:U62">R57*N57</f>
        <v>0</v>
      </c>
      <c r="U57" s="70">
        <f t="shared" si="38"/>
        <v>0</v>
      </c>
      <c r="V57" s="70">
        <f aca="true" t="shared" si="39" ref="V57:W62">R57*3</f>
        <v>0</v>
      </c>
      <c r="W57" s="70">
        <f t="shared" si="39"/>
        <v>54</v>
      </c>
      <c r="X57" s="70">
        <f aca="true" t="shared" si="40" ref="X57:Y62">V57*N57</f>
        <v>0</v>
      </c>
      <c r="Y57" s="70">
        <f t="shared" si="40"/>
        <v>0</v>
      </c>
    </row>
    <row r="58" spans="1:25" ht="12.75" customHeight="1">
      <c r="A58" s="30" t="s">
        <v>21</v>
      </c>
      <c r="B58" s="134" t="s">
        <v>51</v>
      </c>
      <c r="C58" s="65" t="s">
        <v>224</v>
      </c>
      <c r="D58" s="66"/>
      <c r="E58" s="66"/>
      <c r="F58" s="66"/>
      <c r="G58" s="73"/>
      <c r="H58" s="73"/>
      <c r="I58" s="67"/>
      <c r="J58" s="67"/>
      <c r="K58" s="67">
        <v>3</v>
      </c>
      <c r="L58" s="67" t="s">
        <v>47</v>
      </c>
      <c r="M58" s="219">
        <v>1</v>
      </c>
      <c r="N58" s="114"/>
      <c r="O58" s="186"/>
      <c r="P58" s="160"/>
      <c r="Q58" s="160"/>
      <c r="R58" s="70">
        <f aca="true" t="shared" si="41" ref="R58:R59">K58*$P$57/M58</f>
        <v>0</v>
      </c>
      <c r="S58" s="70">
        <f aca="true" t="shared" si="42" ref="S58:S59">K58*$Q$57/M58</f>
        <v>18</v>
      </c>
      <c r="T58" s="70">
        <f aca="true" t="shared" si="43" ref="T58:T59">R58*N58</f>
        <v>0</v>
      </c>
      <c r="U58" s="70">
        <f aca="true" t="shared" si="44" ref="U58:U59">S58*O58</f>
        <v>0</v>
      </c>
      <c r="V58" s="70">
        <f aca="true" t="shared" si="45" ref="V58:V59">R58*3</f>
        <v>0</v>
      </c>
      <c r="W58" s="70">
        <f aca="true" t="shared" si="46" ref="W58:W59">S58*3</f>
        <v>54</v>
      </c>
      <c r="X58" s="70">
        <f aca="true" t="shared" si="47" ref="X58:X59">V58*N58</f>
        <v>0</v>
      </c>
      <c r="Y58" s="70">
        <f aca="true" t="shared" si="48" ref="Y58:Y59">W58*O58</f>
        <v>0</v>
      </c>
    </row>
    <row r="59" spans="1:25" ht="12.75" customHeight="1">
      <c r="A59" s="30" t="s">
        <v>21</v>
      </c>
      <c r="B59" s="134" t="s">
        <v>53</v>
      </c>
      <c r="C59" s="71" t="s">
        <v>52</v>
      </c>
      <c r="D59" s="72"/>
      <c r="E59" s="72"/>
      <c r="F59" s="72"/>
      <c r="G59" s="73" t="s">
        <v>34</v>
      </c>
      <c r="H59" s="73"/>
      <c r="I59" s="73" t="s">
        <v>44</v>
      </c>
      <c r="J59" s="73"/>
      <c r="K59" s="73">
        <v>3</v>
      </c>
      <c r="L59" s="67" t="s">
        <v>47</v>
      </c>
      <c r="M59" s="219">
        <v>1</v>
      </c>
      <c r="N59" s="114"/>
      <c r="O59" s="186"/>
      <c r="P59" s="160"/>
      <c r="Q59" s="160"/>
      <c r="R59" s="70">
        <f t="shared" si="41"/>
        <v>0</v>
      </c>
      <c r="S59" s="70">
        <f t="shared" si="42"/>
        <v>18</v>
      </c>
      <c r="T59" s="70">
        <f t="shared" si="43"/>
        <v>0</v>
      </c>
      <c r="U59" s="70">
        <f t="shared" si="44"/>
        <v>0</v>
      </c>
      <c r="V59" s="70">
        <f t="shared" si="45"/>
        <v>0</v>
      </c>
      <c r="W59" s="70">
        <f t="shared" si="46"/>
        <v>54</v>
      </c>
      <c r="X59" s="70">
        <f t="shared" si="47"/>
        <v>0</v>
      </c>
      <c r="Y59" s="70">
        <f t="shared" si="48"/>
        <v>0</v>
      </c>
    </row>
    <row r="60" spans="1:25" ht="12.75" customHeight="1">
      <c r="A60" s="30" t="s">
        <v>21</v>
      </c>
      <c r="B60" s="85"/>
      <c r="C60" s="71" t="s">
        <v>28</v>
      </c>
      <c r="D60" s="72"/>
      <c r="E60" s="72"/>
      <c r="F60" s="72"/>
      <c r="G60" s="73" t="s">
        <v>34</v>
      </c>
      <c r="H60" s="73"/>
      <c r="I60" s="73" t="s">
        <v>44</v>
      </c>
      <c r="J60" s="73"/>
      <c r="K60" s="73">
        <v>3</v>
      </c>
      <c r="L60" s="67" t="s">
        <v>47</v>
      </c>
      <c r="M60" s="219">
        <v>1</v>
      </c>
      <c r="N60" s="114"/>
      <c r="O60" s="186"/>
      <c r="P60" s="160"/>
      <c r="Q60" s="160"/>
      <c r="R60" s="70">
        <f>K60*$P$57/M60</f>
        <v>0</v>
      </c>
      <c r="S60" s="70">
        <f>K60*$Q$57/M60</f>
        <v>18</v>
      </c>
      <c r="T60" s="70">
        <f t="shared" si="38"/>
        <v>0</v>
      </c>
      <c r="U60" s="70">
        <f t="shared" si="38"/>
        <v>0</v>
      </c>
      <c r="V60" s="70">
        <f t="shared" si="39"/>
        <v>0</v>
      </c>
      <c r="W60" s="70">
        <f t="shared" si="39"/>
        <v>54</v>
      </c>
      <c r="X60" s="70">
        <f t="shared" si="40"/>
        <v>0</v>
      </c>
      <c r="Y60" s="70">
        <f t="shared" si="40"/>
        <v>0</v>
      </c>
    </row>
    <row r="61" spans="1:25" ht="12.75" customHeight="1">
      <c r="A61" s="30" t="s">
        <v>21</v>
      </c>
      <c r="B61" s="152"/>
      <c r="C61" s="71" t="s">
        <v>30</v>
      </c>
      <c r="D61" s="72"/>
      <c r="E61" s="72"/>
      <c r="F61" s="72"/>
      <c r="G61" s="73" t="s">
        <v>34</v>
      </c>
      <c r="H61" s="73"/>
      <c r="I61" s="73" t="s">
        <v>44</v>
      </c>
      <c r="J61" s="73"/>
      <c r="K61" s="73">
        <v>0.5</v>
      </c>
      <c r="L61" s="75" t="s">
        <v>31</v>
      </c>
      <c r="M61" s="217">
        <v>3</v>
      </c>
      <c r="N61" s="114"/>
      <c r="O61" s="186"/>
      <c r="P61" s="160"/>
      <c r="Q61" s="160"/>
      <c r="R61" s="70">
        <f>K61*$P$57/M61</f>
        <v>0</v>
      </c>
      <c r="S61" s="70">
        <f>K61*$Q$57/M61</f>
        <v>1</v>
      </c>
      <c r="T61" s="70">
        <f t="shared" si="38"/>
        <v>0</v>
      </c>
      <c r="U61" s="70">
        <f t="shared" si="38"/>
        <v>0</v>
      </c>
      <c r="V61" s="70">
        <f t="shared" si="39"/>
        <v>0</v>
      </c>
      <c r="W61" s="70">
        <f t="shared" si="39"/>
        <v>3</v>
      </c>
      <c r="X61" s="70">
        <f t="shared" si="40"/>
        <v>0</v>
      </c>
      <c r="Y61" s="70">
        <f t="shared" si="40"/>
        <v>0</v>
      </c>
    </row>
    <row r="62" spans="1:25" ht="12.75" customHeight="1">
      <c r="A62" s="30" t="s">
        <v>21</v>
      </c>
      <c r="B62" s="85"/>
      <c r="C62" s="71" t="s">
        <v>32</v>
      </c>
      <c r="D62" s="72"/>
      <c r="E62" s="72"/>
      <c r="F62" s="72"/>
      <c r="G62" s="73" t="s">
        <v>34</v>
      </c>
      <c r="H62" s="73"/>
      <c r="I62" s="73" t="s">
        <v>44</v>
      </c>
      <c r="J62" s="73"/>
      <c r="K62" s="73">
        <v>0.5</v>
      </c>
      <c r="L62" s="75" t="s">
        <v>31</v>
      </c>
      <c r="M62" s="219">
        <v>3</v>
      </c>
      <c r="N62" s="114"/>
      <c r="O62" s="186"/>
      <c r="P62" s="160"/>
      <c r="Q62" s="160"/>
      <c r="R62" s="70">
        <f>K62*$P$57/M62</f>
        <v>0</v>
      </c>
      <c r="S62" s="70">
        <f>K62*$Q$57/M62</f>
        <v>1</v>
      </c>
      <c r="T62" s="70">
        <f t="shared" si="38"/>
        <v>0</v>
      </c>
      <c r="U62" s="70">
        <f t="shared" si="38"/>
        <v>0</v>
      </c>
      <c r="V62" s="70">
        <f t="shared" si="39"/>
        <v>0</v>
      </c>
      <c r="W62" s="70">
        <f t="shared" si="39"/>
        <v>3</v>
      </c>
      <c r="X62" s="70">
        <f t="shared" si="40"/>
        <v>0</v>
      </c>
      <c r="Y62" s="70">
        <f t="shared" si="40"/>
        <v>0</v>
      </c>
    </row>
    <row r="63" spans="1:25" s="31" customFormat="1" ht="12.75" customHeight="1">
      <c r="A63" s="19" t="s">
        <v>33</v>
      </c>
      <c r="B63" s="135"/>
      <c r="C63" s="20"/>
      <c r="D63" s="20"/>
      <c r="E63" s="20"/>
      <c r="F63" s="20"/>
      <c r="G63" s="21"/>
      <c r="H63" s="21"/>
      <c r="I63" s="22"/>
      <c r="J63" s="22"/>
      <c r="K63" s="22"/>
      <c r="L63" s="22"/>
      <c r="M63" s="218"/>
      <c r="N63" s="23"/>
      <c r="O63" s="23"/>
      <c r="P63" s="22"/>
      <c r="Q63" s="22"/>
      <c r="R63" s="23"/>
      <c r="S63" s="24"/>
      <c r="T63" s="25">
        <f>SUM(T57:T62)</f>
        <v>0</v>
      </c>
      <c r="U63" s="25">
        <f>SUM(U57:U62)</f>
        <v>0</v>
      </c>
      <c r="V63" s="27"/>
      <c r="W63" s="24"/>
      <c r="X63" s="25">
        <f>SUM(X57:X62)</f>
        <v>0</v>
      </c>
      <c r="Y63" s="25">
        <f>SUM(Y57:Y62)</f>
        <v>0</v>
      </c>
    </row>
    <row r="64" spans="1:25" ht="12.75" customHeight="1">
      <c r="A64" s="32" t="s">
        <v>21</v>
      </c>
      <c r="B64" s="139" t="s">
        <v>54</v>
      </c>
      <c r="C64" s="71" t="s">
        <v>55</v>
      </c>
      <c r="D64" s="72"/>
      <c r="E64" s="72"/>
      <c r="F64" s="72"/>
      <c r="G64" s="67" t="s">
        <v>40</v>
      </c>
      <c r="H64" s="73"/>
      <c r="I64" s="73" t="s">
        <v>44</v>
      </c>
      <c r="J64" s="67" t="s">
        <v>26</v>
      </c>
      <c r="K64" s="73">
        <v>6</v>
      </c>
      <c r="L64" s="67" t="s">
        <v>47</v>
      </c>
      <c r="M64" s="219">
        <v>1</v>
      </c>
      <c r="N64" s="182"/>
      <c r="O64" s="183"/>
      <c r="P64" s="162">
        <v>39</v>
      </c>
      <c r="Q64" s="162"/>
      <c r="R64" s="70">
        <f>K64*$P$64/M64</f>
        <v>234</v>
      </c>
      <c r="S64" s="70">
        <f>K64*$Q$64/M64</f>
        <v>0</v>
      </c>
      <c r="T64" s="70">
        <f aca="true" t="shared" si="49" ref="T64:U68">R64*N64</f>
        <v>0</v>
      </c>
      <c r="U64" s="70">
        <f t="shared" si="49"/>
        <v>0</v>
      </c>
      <c r="V64" s="70">
        <f aca="true" t="shared" si="50" ref="V64:W68">R64*3</f>
        <v>702</v>
      </c>
      <c r="W64" s="70">
        <f t="shared" si="50"/>
        <v>0</v>
      </c>
      <c r="X64" s="70">
        <f aca="true" t="shared" si="51" ref="X64:Y68">V64*N64</f>
        <v>0</v>
      </c>
      <c r="Y64" s="70">
        <f t="shared" si="51"/>
        <v>0</v>
      </c>
    </row>
    <row r="65" spans="1:25" ht="25.5">
      <c r="A65" s="30" t="s">
        <v>21</v>
      </c>
      <c r="B65" s="140" t="s">
        <v>56</v>
      </c>
      <c r="C65" s="116" t="s">
        <v>281</v>
      </c>
      <c r="D65" s="72"/>
      <c r="E65" s="72"/>
      <c r="F65" s="72"/>
      <c r="G65" s="67" t="s">
        <v>40</v>
      </c>
      <c r="H65" s="73"/>
      <c r="I65" s="73" t="s">
        <v>44</v>
      </c>
      <c r="J65" s="73"/>
      <c r="K65" s="73">
        <v>3</v>
      </c>
      <c r="L65" s="67" t="s">
        <v>47</v>
      </c>
      <c r="M65" s="219">
        <v>1</v>
      </c>
      <c r="N65" s="182"/>
      <c r="O65" s="183"/>
      <c r="P65" s="160"/>
      <c r="Q65" s="160"/>
      <c r="R65" s="70">
        <f>K65*$P$64/M65</f>
        <v>117</v>
      </c>
      <c r="S65" s="70">
        <f>K65*$Q$64/M65</f>
        <v>0</v>
      </c>
      <c r="T65" s="70">
        <f t="shared" si="49"/>
        <v>0</v>
      </c>
      <c r="U65" s="70">
        <f t="shared" si="49"/>
        <v>0</v>
      </c>
      <c r="V65" s="70">
        <f t="shared" si="50"/>
        <v>351</v>
      </c>
      <c r="W65" s="70">
        <f t="shared" si="50"/>
        <v>0</v>
      </c>
      <c r="X65" s="70">
        <f t="shared" si="51"/>
        <v>0</v>
      </c>
      <c r="Y65" s="70">
        <f t="shared" si="51"/>
        <v>0</v>
      </c>
    </row>
    <row r="66" spans="1:25" ht="12.75" customHeight="1">
      <c r="A66" s="30" t="s">
        <v>21</v>
      </c>
      <c r="B66" s="140"/>
      <c r="C66" s="71" t="s">
        <v>28</v>
      </c>
      <c r="D66" s="77"/>
      <c r="E66" s="77"/>
      <c r="F66" s="77"/>
      <c r="G66" s="67" t="s">
        <v>40</v>
      </c>
      <c r="H66" s="73"/>
      <c r="I66" s="73" t="s">
        <v>44</v>
      </c>
      <c r="J66" s="73"/>
      <c r="K66" s="73">
        <v>3</v>
      </c>
      <c r="L66" s="67" t="s">
        <v>47</v>
      </c>
      <c r="M66" s="219">
        <v>1</v>
      </c>
      <c r="N66" s="182"/>
      <c r="O66" s="183"/>
      <c r="P66" s="160"/>
      <c r="Q66" s="160"/>
      <c r="R66" s="70">
        <f>K66*$P$64/M66</f>
        <v>117</v>
      </c>
      <c r="S66" s="70">
        <f>K66*$Q$64/M66</f>
        <v>0</v>
      </c>
      <c r="T66" s="70">
        <f t="shared" si="49"/>
        <v>0</v>
      </c>
      <c r="U66" s="70">
        <f t="shared" si="49"/>
        <v>0</v>
      </c>
      <c r="V66" s="70">
        <f t="shared" si="50"/>
        <v>351</v>
      </c>
      <c r="W66" s="70">
        <f t="shared" si="50"/>
        <v>0</v>
      </c>
      <c r="X66" s="70">
        <f t="shared" si="51"/>
        <v>0</v>
      </c>
      <c r="Y66" s="70">
        <f t="shared" si="51"/>
        <v>0</v>
      </c>
    </row>
    <row r="67" spans="1:25" ht="12.75" customHeight="1">
      <c r="A67" s="30" t="s">
        <v>21</v>
      </c>
      <c r="B67" s="152"/>
      <c r="C67" s="71" t="s">
        <v>30</v>
      </c>
      <c r="D67" s="72"/>
      <c r="E67" s="72"/>
      <c r="F67" s="72"/>
      <c r="G67" s="67" t="s">
        <v>40</v>
      </c>
      <c r="H67" s="73"/>
      <c r="I67" s="73" t="s">
        <v>44</v>
      </c>
      <c r="J67" s="73"/>
      <c r="K67" s="73">
        <v>0.5</v>
      </c>
      <c r="L67" s="75" t="s">
        <v>31</v>
      </c>
      <c r="M67" s="217">
        <v>3</v>
      </c>
      <c r="N67" s="182"/>
      <c r="O67" s="183"/>
      <c r="P67" s="160"/>
      <c r="Q67" s="160"/>
      <c r="R67" s="70">
        <f>K67*$P$64/M67</f>
        <v>6.5</v>
      </c>
      <c r="S67" s="70">
        <f>K67*$Q$64/M67</f>
        <v>0</v>
      </c>
      <c r="T67" s="70">
        <f t="shared" si="49"/>
        <v>0</v>
      </c>
      <c r="U67" s="70">
        <f t="shared" si="49"/>
        <v>0</v>
      </c>
      <c r="V67" s="70">
        <f t="shared" si="50"/>
        <v>19.5</v>
      </c>
      <c r="W67" s="70">
        <f t="shared" si="50"/>
        <v>0</v>
      </c>
      <c r="X67" s="70">
        <f t="shared" si="51"/>
        <v>0</v>
      </c>
      <c r="Y67" s="70">
        <f t="shared" si="51"/>
        <v>0</v>
      </c>
    </row>
    <row r="68" spans="1:25" ht="12.75" customHeight="1">
      <c r="A68" s="30" t="s">
        <v>21</v>
      </c>
      <c r="B68" s="85"/>
      <c r="C68" s="71" t="s">
        <v>32</v>
      </c>
      <c r="D68" s="72"/>
      <c r="E68" s="72"/>
      <c r="F68" s="72"/>
      <c r="G68" s="67" t="s">
        <v>40</v>
      </c>
      <c r="H68" s="73"/>
      <c r="I68" s="73" t="s">
        <v>44</v>
      </c>
      <c r="J68" s="73"/>
      <c r="K68" s="73">
        <v>0.5</v>
      </c>
      <c r="L68" s="75" t="s">
        <v>31</v>
      </c>
      <c r="M68" s="219">
        <v>3</v>
      </c>
      <c r="N68" s="182"/>
      <c r="O68" s="183"/>
      <c r="P68" s="160"/>
      <c r="Q68" s="160"/>
      <c r="R68" s="70">
        <f>K68*$P$64/M68</f>
        <v>6.5</v>
      </c>
      <c r="S68" s="70">
        <f>K68*$Q$64/M68</f>
        <v>0</v>
      </c>
      <c r="T68" s="70">
        <f t="shared" si="49"/>
        <v>0</v>
      </c>
      <c r="U68" s="70">
        <f t="shared" si="49"/>
        <v>0</v>
      </c>
      <c r="V68" s="70">
        <f t="shared" si="50"/>
        <v>19.5</v>
      </c>
      <c r="W68" s="70">
        <f t="shared" si="50"/>
        <v>0</v>
      </c>
      <c r="X68" s="70">
        <f t="shared" si="51"/>
        <v>0</v>
      </c>
      <c r="Y68" s="70">
        <f t="shared" si="51"/>
        <v>0</v>
      </c>
    </row>
    <row r="69" spans="1:25" s="31" customFormat="1" ht="12.75" customHeight="1">
      <c r="A69" s="19" t="s">
        <v>33</v>
      </c>
      <c r="B69" s="135"/>
      <c r="C69" s="20"/>
      <c r="D69" s="20"/>
      <c r="E69" s="20"/>
      <c r="F69" s="20"/>
      <c r="G69" s="21"/>
      <c r="H69" s="21"/>
      <c r="I69" s="22"/>
      <c r="J69" s="22"/>
      <c r="K69" s="22"/>
      <c r="L69" s="22"/>
      <c r="M69" s="218"/>
      <c r="N69" s="23"/>
      <c r="O69" s="23"/>
      <c r="P69" s="22"/>
      <c r="Q69" s="22"/>
      <c r="R69" s="23"/>
      <c r="S69" s="24"/>
      <c r="T69" s="25">
        <f>SUM(T64:T68)</f>
        <v>0</v>
      </c>
      <c r="U69" s="25">
        <f>SUM(U64:U68)</f>
        <v>0</v>
      </c>
      <c r="V69" s="27"/>
      <c r="W69" s="24"/>
      <c r="X69" s="25">
        <f>SUM(X64:X68)</f>
        <v>0</v>
      </c>
      <c r="Y69" s="25">
        <f>SUM(Y64:Y68)</f>
        <v>0</v>
      </c>
    </row>
    <row r="70" spans="1:25" ht="12.75" customHeight="1">
      <c r="A70" s="32" t="s">
        <v>21</v>
      </c>
      <c r="B70" s="141" t="s">
        <v>57</v>
      </c>
      <c r="C70" s="65" t="s">
        <v>58</v>
      </c>
      <c r="D70" s="68"/>
      <c r="E70" s="66"/>
      <c r="F70" s="68"/>
      <c r="G70" s="67" t="s">
        <v>50</v>
      </c>
      <c r="H70" s="73"/>
      <c r="I70" s="73" t="s">
        <v>44</v>
      </c>
      <c r="J70" s="67" t="s">
        <v>26</v>
      </c>
      <c r="K70" s="67">
        <v>3</v>
      </c>
      <c r="L70" s="67" t="s">
        <v>47</v>
      </c>
      <c r="M70" s="219">
        <v>1</v>
      </c>
      <c r="N70" s="182"/>
      <c r="O70" s="183"/>
      <c r="P70" s="75">
        <f>30-10</f>
        <v>20</v>
      </c>
      <c r="Q70" s="52"/>
      <c r="R70" s="70">
        <f>K70*$P$70/M70</f>
        <v>60</v>
      </c>
      <c r="S70" s="70">
        <f>K70*$Q$70/M70</f>
        <v>0</v>
      </c>
      <c r="T70" s="70">
        <f aca="true" t="shared" si="52" ref="T70:U75">R70*N70</f>
        <v>0</v>
      </c>
      <c r="U70" s="70">
        <f t="shared" si="52"/>
        <v>0</v>
      </c>
      <c r="V70" s="70">
        <f aca="true" t="shared" si="53" ref="V70:W75">R70*3</f>
        <v>180</v>
      </c>
      <c r="W70" s="70">
        <f t="shared" si="53"/>
        <v>0</v>
      </c>
      <c r="X70" s="70">
        <f aca="true" t="shared" si="54" ref="X70:Y75">V70*N70</f>
        <v>0</v>
      </c>
      <c r="Y70" s="70">
        <f t="shared" si="54"/>
        <v>0</v>
      </c>
    </row>
    <row r="71" spans="1:25" ht="12.75" customHeight="1">
      <c r="A71" s="30" t="s">
        <v>21</v>
      </c>
      <c r="B71" s="140" t="s">
        <v>59</v>
      </c>
      <c r="C71" s="65" t="s">
        <v>224</v>
      </c>
      <c r="D71" s="68"/>
      <c r="E71" s="66"/>
      <c r="F71" s="68"/>
      <c r="G71" s="67"/>
      <c r="H71" s="73"/>
      <c r="I71" s="73"/>
      <c r="J71" s="67" t="s">
        <v>26</v>
      </c>
      <c r="K71" s="67">
        <v>3</v>
      </c>
      <c r="L71" s="67" t="s">
        <v>47</v>
      </c>
      <c r="M71" s="219">
        <v>1</v>
      </c>
      <c r="N71" s="182"/>
      <c r="O71" s="183"/>
      <c r="P71" s="164"/>
      <c r="Q71" s="52"/>
      <c r="R71" s="70">
        <f aca="true" t="shared" si="55" ref="R71:R72">K71*$P$70/M71</f>
        <v>60</v>
      </c>
      <c r="S71" s="70">
        <f aca="true" t="shared" si="56" ref="S71:S72">K71*$Q$70/M71</f>
        <v>0</v>
      </c>
      <c r="T71" s="70">
        <f aca="true" t="shared" si="57" ref="T71:T72">R71*N71</f>
        <v>0</v>
      </c>
      <c r="U71" s="70">
        <f aca="true" t="shared" si="58" ref="U71:U72">S71*O71</f>
        <v>0</v>
      </c>
      <c r="V71" s="70">
        <f aca="true" t="shared" si="59" ref="V71:V72">R71*3</f>
        <v>180</v>
      </c>
      <c r="W71" s="70">
        <f aca="true" t="shared" si="60" ref="W71:W72">S71*3</f>
        <v>0</v>
      </c>
      <c r="X71" s="70">
        <f aca="true" t="shared" si="61" ref="X71:X72">V71*N71</f>
        <v>0</v>
      </c>
      <c r="Y71" s="70">
        <f aca="true" t="shared" si="62" ref="Y71:Y72">W71*O71</f>
        <v>0</v>
      </c>
    </row>
    <row r="72" spans="1:25" ht="12.75" customHeight="1">
      <c r="A72" s="30" t="s">
        <v>21</v>
      </c>
      <c r="B72" s="140" t="s">
        <v>60</v>
      </c>
      <c r="C72" s="78" t="s">
        <v>28</v>
      </c>
      <c r="D72" s="74"/>
      <c r="E72" s="74"/>
      <c r="F72" s="74"/>
      <c r="G72" s="67" t="s">
        <v>50</v>
      </c>
      <c r="H72" s="73"/>
      <c r="I72" s="73" t="s">
        <v>44</v>
      </c>
      <c r="J72" s="73"/>
      <c r="K72" s="73">
        <v>3</v>
      </c>
      <c r="L72" s="67" t="s">
        <v>47</v>
      </c>
      <c r="M72" s="219">
        <v>1</v>
      </c>
      <c r="N72" s="182"/>
      <c r="O72" s="183"/>
      <c r="P72" s="160"/>
      <c r="R72" s="70">
        <f t="shared" si="55"/>
        <v>60</v>
      </c>
      <c r="S72" s="70">
        <f t="shared" si="56"/>
        <v>0</v>
      </c>
      <c r="T72" s="70">
        <f t="shared" si="57"/>
        <v>0</v>
      </c>
      <c r="U72" s="70">
        <f t="shared" si="58"/>
        <v>0</v>
      </c>
      <c r="V72" s="70">
        <f t="shared" si="59"/>
        <v>180</v>
      </c>
      <c r="W72" s="70">
        <f t="shared" si="60"/>
        <v>0</v>
      </c>
      <c r="X72" s="70">
        <f t="shared" si="61"/>
        <v>0</v>
      </c>
      <c r="Y72" s="70">
        <f t="shared" si="62"/>
        <v>0</v>
      </c>
    </row>
    <row r="73" spans="1:25" ht="12.75" customHeight="1">
      <c r="A73" s="30" t="s">
        <v>21</v>
      </c>
      <c r="B73" s="140"/>
      <c r="C73" s="78" t="s">
        <v>48</v>
      </c>
      <c r="D73" s="74"/>
      <c r="E73" s="74"/>
      <c r="F73" s="74"/>
      <c r="G73" s="67" t="s">
        <v>50</v>
      </c>
      <c r="H73" s="73"/>
      <c r="I73" s="73" t="s">
        <v>44</v>
      </c>
      <c r="J73" s="73"/>
      <c r="K73" s="73">
        <v>3</v>
      </c>
      <c r="L73" s="67" t="s">
        <v>47</v>
      </c>
      <c r="M73" s="219">
        <v>1</v>
      </c>
      <c r="N73" s="182"/>
      <c r="O73" s="183"/>
      <c r="P73" s="160"/>
      <c r="R73" s="70">
        <f>K73*$P$70/M73</f>
        <v>60</v>
      </c>
      <c r="S73" s="70">
        <f>K73*$Q$70/M73</f>
        <v>0</v>
      </c>
      <c r="T73" s="70">
        <f t="shared" si="52"/>
        <v>0</v>
      </c>
      <c r="U73" s="70">
        <f t="shared" si="52"/>
        <v>0</v>
      </c>
      <c r="V73" s="70">
        <f t="shared" si="53"/>
        <v>180</v>
      </c>
      <c r="W73" s="70">
        <f t="shared" si="53"/>
        <v>0</v>
      </c>
      <c r="X73" s="70">
        <f t="shared" si="54"/>
        <v>0</v>
      </c>
      <c r="Y73" s="70">
        <f t="shared" si="54"/>
        <v>0</v>
      </c>
    </row>
    <row r="74" spans="1:25" ht="12.75" customHeight="1">
      <c r="A74" s="30" t="s">
        <v>21</v>
      </c>
      <c r="B74" s="140"/>
      <c r="C74" s="78" t="s">
        <v>30</v>
      </c>
      <c r="D74" s="74"/>
      <c r="E74" s="74"/>
      <c r="F74" s="74"/>
      <c r="G74" s="67" t="s">
        <v>50</v>
      </c>
      <c r="H74" s="73"/>
      <c r="I74" s="73" t="s">
        <v>44</v>
      </c>
      <c r="J74" s="73"/>
      <c r="K74" s="73">
        <v>0.5</v>
      </c>
      <c r="L74" s="75" t="s">
        <v>31</v>
      </c>
      <c r="M74" s="219">
        <v>3</v>
      </c>
      <c r="N74" s="182"/>
      <c r="O74" s="183"/>
      <c r="P74" s="160"/>
      <c r="R74" s="70">
        <f>K74*$P$70/M74</f>
        <v>3.3333333333333335</v>
      </c>
      <c r="S74" s="70">
        <f>K74*$Q$70/M74</f>
        <v>0</v>
      </c>
      <c r="T74" s="70">
        <f t="shared" si="52"/>
        <v>0</v>
      </c>
      <c r="U74" s="70">
        <f t="shared" si="52"/>
        <v>0</v>
      </c>
      <c r="V74" s="70">
        <f t="shared" si="53"/>
        <v>10</v>
      </c>
      <c r="W74" s="70">
        <f t="shared" si="53"/>
        <v>0</v>
      </c>
      <c r="X74" s="70">
        <f t="shared" si="54"/>
        <v>0</v>
      </c>
      <c r="Y74" s="70">
        <f t="shared" si="54"/>
        <v>0</v>
      </c>
    </row>
    <row r="75" spans="1:25" ht="12.75" customHeight="1">
      <c r="A75" s="30" t="s">
        <v>21</v>
      </c>
      <c r="B75" s="140"/>
      <c r="C75" s="79" t="s">
        <v>32</v>
      </c>
      <c r="D75" s="80"/>
      <c r="E75" s="80"/>
      <c r="F75" s="80"/>
      <c r="G75" s="67" t="s">
        <v>50</v>
      </c>
      <c r="H75" s="73"/>
      <c r="I75" s="73" t="s">
        <v>44</v>
      </c>
      <c r="J75" s="73"/>
      <c r="K75" s="73">
        <v>0.5</v>
      </c>
      <c r="L75" s="75" t="s">
        <v>31</v>
      </c>
      <c r="M75" s="219">
        <v>3</v>
      </c>
      <c r="N75" s="182"/>
      <c r="O75" s="183"/>
      <c r="P75" s="160"/>
      <c r="R75" s="70">
        <f>K75*$P$70/M75</f>
        <v>3.3333333333333335</v>
      </c>
      <c r="S75" s="70">
        <f>K75*$Q$70/M75</f>
        <v>0</v>
      </c>
      <c r="T75" s="70">
        <f t="shared" si="52"/>
        <v>0</v>
      </c>
      <c r="U75" s="70">
        <f t="shared" si="52"/>
        <v>0</v>
      </c>
      <c r="V75" s="70">
        <f t="shared" si="53"/>
        <v>10</v>
      </c>
      <c r="W75" s="70">
        <f t="shared" si="53"/>
        <v>0</v>
      </c>
      <c r="X75" s="70">
        <f t="shared" si="54"/>
        <v>0</v>
      </c>
      <c r="Y75" s="70">
        <f t="shared" si="54"/>
        <v>0</v>
      </c>
    </row>
    <row r="76" spans="1:25" s="31" customFormat="1" ht="12.75" customHeight="1">
      <c r="A76" s="19" t="s">
        <v>33</v>
      </c>
      <c r="B76" s="135"/>
      <c r="C76" s="20"/>
      <c r="D76" s="20"/>
      <c r="E76" s="20"/>
      <c r="F76" s="20"/>
      <c r="G76" s="21"/>
      <c r="H76" s="21"/>
      <c r="I76" s="22"/>
      <c r="J76" s="22"/>
      <c r="K76" s="22"/>
      <c r="L76" s="22"/>
      <c r="M76" s="218"/>
      <c r="N76" s="23"/>
      <c r="O76" s="23"/>
      <c r="P76" s="22"/>
      <c r="Q76" s="22"/>
      <c r="R76" s="23"/>
      <c r="S76" s="24"/>
      <c r="T76" s="25">
        <f>SUM(T70:T75)</f>
        <v>0</v>
      </c>
      <c r="U76" s="25">
        <f>SUM(U70:U75)</f>
        <v>0</v>
      </c>
      <c r="V76" s="27"/>
      <c r="W76" s="24"/>
      <c r="X76" s="25">
        <f>SUM(X70:X75)</f>
        <v>0</v>
      </c>
      <c r="Y76" s="25">
        <f>SUM(Y70:Y75)</f>
        <v>0</v>
      </c>
    </row>
    <row r="77" spans="1:25" ht="12.75" customHeight="1">
      <c r="A77" s="32" t="s">
        <v>21</v>
      </c>
      <c r="B77" s="141" t="s">
        <v>57</v>
      </c>
      <c r="C77" s="65" t="s">
        <v>58</v>
      </c>
      <c r="D77" s="68"/>
      <c r="E77" s="66"/>
      <c r="F77" s="68"/>
      <c r="G77" s="73" t="s">
        <v>34</v>
      </c>
      <c r="H77" s="73"/>
      <c r="I77" s="73" t="s">
        <v>44</v>
      </c>
      <c r="J77" s="67" t="s">
        <v>26</v>
      </c>
      <c r="K77" s="67">
        <v>3</v>
      </c>
      <c r="L77" s="67" t="s">
        <v>47</v>
      </c>
      <c r="M77" s="219">
        <v>1</v>
      </c>
      <c r="N77" s="114"/>
      <c r="O77" s="186"/>
      <c r="P77" s="75"/>
      <c r="Q77" s="52">
        <f>8-3</f>
        <v>5</v>
      </c>
      <c r="R77" s="70">
        <f aca="true" t="shared" si="63" ref="R77:R82">K77*$P$77/M77</f>
        <v>0</v>
      </c>
      <c r="S77" s="70">
        <f aca="true" t="shared" si="64" ref="S77:S82">K77*$Q$77/M77</f>
        <v>15</v>
      </c>
      <c r="T77" s="70">
        <f aca="true" t="shared" si="65" ref="T77:U82">R77*N77</f>
        <v>0</v>
      </c>
      <c r="U77" s="70">
        <f t="shared" si="65"/>
        <v>0</v>
      </c>
      <c r="V77" s="70">
        <f aca="true" t="shared" si="66" ref="V77:W82">R77*3</f>
        <v>0</v>
      </c>
      <c r="W77" s="70">
        <f t="shared" si="66"/>
        <v>45</v>
      </c>
      <c r="X77" s="70">
        <f aca="true" t="shared" si="67" ref="X77:Y82">V77*N77</f>
        <v>0</v>
      </c>
      <c r="Y77" s="70">
        <f t="shared" si="67"/>
        <v>0</v>
      </c>
    </row>
    <row r="78" spans="1:25" ht="12.75" customHeight="1">
      <c r="A78" s="30" t="s">
        <v>21</v>
      </c>
      <c r="B78" s="140" t="s">
        <v>59</v>
      </c>
      <c r="C78" s="65" t="s">
        <v>224</v>
      </c>
      <c r="D78" s="68"/>
      <c r="E78" s="66"/>
      <c r="F78" s="68"/>
      <c r="G78" s="73"/>
      <c r="H78" s="73"/>
      <c r="I78" s="73"/>
      <c r="J78" s="67" t="s">
        <v>26</v>
      </c>
      <c r="K78" s="67">
        <v>3</v>
      </c>
      <c r="L78" s="67" t="s">
        <v>47</v>
      </c>
      <c r="M78" s="219">
        <v>1</v>
      </c>
      <c r="N78" s="114"/>
      <c r="O78" s="186"/>
      <c r="P78" s="164"/>
      <c r="Q78" s="52"/>
      <c r="R78" s="70">
        <f t="shared" si="63"/>
        <v>0</v>
      </c>
      <c r="S78" s="70">
        <f t="shared" si="64"/>
        <v>15</v>
      </c>
      <c r="T78" s="70">
        <f aca="true" t="shared" si="68" ref="T78">R78*N78</f>
        <v>0</v>
      </c>
      <c r="U78" s="70">
        <f aca="true" t="shared" si="69" ref="U78">S78*O78</f>
        <v>0</v>
      </c>
      <c r="V78" s="70">
        <f aca="true" t="shared" si="70" ref="V78">R78*3</f>
        <v>0</v>
      </c>
      <c r="W78" s="70">
        <f aca="true" t="shared" si="71" ref="W78">S78*3</f>
        <v>45</v>
      </c>
      <c r="X78" s="70">
        <f aca="true" t="shared" si="72" ref="X78">V78*N78</f>
        <v>0</v>
      </c>
      <c r="Y78" s="70">
        <f aca="true" t="shared" si="73" ref="Y78">W78*O78</f>
        <v>0</v>
      </c>
    </row>
    <row r="79" spans="1:25" ht="12.75" customHeight="1">
      <c r="A79" s="30" t="s">
        <v>21</v>
      </c>
      <c r="B79" s="140" t="s">
        <v>60</v>
      </c>
      <c r="C79" s="78" t="s">
        <v>268</v>
      </c>
      <c r="D79" s="74"/>
      <c r="E79" s="74"/>
      <c r="F79" s="74"/>
      <c r="G79" s="73" t="s">
        <v>34</v>
      </c>
      <c r="H79" s="73"/>
      <c r="I79" s="73" t="s">
        <v>44</v>
      </c>
      <c r="J79" s="73"/>
      <c r="K79" s="73">
        <v>3</v>
      </c>
      <c r="L79" s="67" t="s">
        <v>47</v>
      </c>
      <c r="M79" s="219">
        <v>1</v>
      </c>
      <c r="N79" s="114"/>
      <c r="O79" s="186"/>
      <c r="P79" s="160"/>
      <c r="R79" s="70">
        <f t="shared" si="63"/>
        <v>0</v>
      </c>
      <c r="S79" s="70">
        <f t="shared" si="64"/>
        <v>15</v>
      </c>
      <c r="T79" s="70">
        <f t="shared" si="65"/>
        <v>0</v>
      </c>
      <c r="U79" s="70">
        <f t="shared" si="65"/>
        <v>0</v>
      </c>
      <c r="V79" s="70">
        <f t="shared" si="66"/>
        <v>0</v>
      </c>
      <c r="W79" s="70">
        <f t="shared" si="66"/>
        <v>45</v>
      </c>
      <c r="X79" s="70">
        <f t="shared" si="67"/>
        <v>0</v>
      </c>
      <c r="Y79" s="70">
        <f t="shared" si="67"/>
        <v>0</v>
      </c>
    </row>
    <row r="80" spans="1:25" ht="12.75" customHeight="1">
      <c r="A80" s="30" t="s">
        <v>21</v>
      </c>
      <c r="B80" s="140"/>
      <c r="C80" s="78" t="s">
        <v>269</v>
      </c>
      <c r="D80" s="74"/>
      <c r="E80" s="74"/>
      <c r="F80" s="74"/>
      <c r="G80" s="73" t="s">
        <v>34</v>
      </c>
      <c r="H80" s="73"/>
      <c r="I80" s="73" t="s">
        <v>44</v>
      </c>
      <c r="J80" s="73"/>
      <c r="K80" s="73">
        <v>3</v>
      </c>
      <c r="L80" s="67" t="s">
        <v>47</v>
      </c>
      <c r="M80" s="219">
        <v>1</v>
      </c>
      <c r="N80" s="114"/>
      <c r="O80" s="186"/>
      <c r="P80" s="160"/>
      <c r="R80" s="70">
        <f t="shared" si="63"/>
        <v>0</v>
      </c>
      <c r="S80" s="70">
        <f t="shared" si="64"/>
        <v>15</v>
      </c>
      <c r="T80" s="70">
        <f t="shared" si="65"/>
        <v>0</v>
      </c>
      <c r="U80" s="70">
        <f t="shared" si="65"/>
        <v>0</v>
      </c>
      <c r="V80" s="70">
        <f t="shared" si="66"/>
        <v>0</v>
      </c>
      <c r="W80" s="70">
        <f t="shared" si="66"/>
        <v>45</v>
      </c>
      <c r="X80" s="70">
        <f t="shared" si="67"/>
        <v>0</v>
      </c>
      <c r="Y80" s="70">
        <f t="shared" si="67"/>
        <v>0</v>
      </c>
    </row>
    <row r="81" spans="1:25" ht="12.75" customHeight="1">
      <c r="A81" s="30" t="s">
        <v>21</v>
      </c>
      <c r="B81" s="140"/>
      <c r="C81" s="78" t="s">
        <v>30</v>
      </c>
      <c r="D81" s="74"/>
      <c r="E81" s="74"/>
      <c r="F81" s="74"/>
      <c r="G81" s="73" t="s">
        <v>34</v>
      </c>
      <c r="H81" s="73"/>
      <c r="I81" s="73" t="s">
        <v>44</v>
      </c>
      <c r="J81" s="73"/>
      <c r="K81" s="73">
        <v>0.5</v>
      </c>
      <c r="L81" s="75" t="s">
        <v>31</v>
      </c>
      <c r="M81" s="219">
        <v>3</v>
      </c>
      <c r="N81" s="114"/>
      <c r="O81" s="186"/>
      <c r="P81" s="160"/>
      <c r="R81" s="70">
        <f t="shared" si="63"/>
        <v>0</v>
      </c>
      <c r="S81" s="70">
        <f t="shared" si="64"/>
        <v>0.8333333333333334</v>
      </c>
      <c r="T81" s="70">
        <f t="shared" si="65"/>
        <v>0</v>
      </c>
      <c r="U81" s="70">
        <f t="shared" si="65"/>
        <v>0</v>
      </c>
      <c r="V81" s="70">
        <f t="shared" si="66"/>
        <v>0</v>
      </c>
      <c r="W81" s="70">
        <f t="shared" si="66"/>
        <v>2.5</v>
      </c>
      <c r="X81" s="70">
        <f t="shared" si="67"/>
        <v>0</v>
      </c>
      <c r="Y81" s="70">
        <f t="shared" si="67"/>
        <v>0</v>
      </c>
    </row>
    <row r="82" spans="1:25" ht="12.75" customHeight="1">
      <c r="A82" s="30" t="s">
        <v>21</v>
      </c>
      <c r="B82" s="140"/>
      <c r="C82" s="79" t="s">
        <v>32</v>
      </c>
      <c r="D82" s="80"/>
      <c r="E82" s="80"/>
      <c r="F82" s="80"/>
      <c r="G82" s="73" t="s">
        <v>34</v>
      </c>
      <c r="H82" s="73"/>
      <c r="I82" s="73" t="s">
        <v>44</v>
      </c>
      <c r="J82" s="73"/>
      <c r="K82" s="73">
        <v>0.5</v>
      </c>
      <c r="L82" s="75" t="s">
        <v>31</v>
      </c>
      <c r="M82" s="219">
        <v>3</v>
      </c>
      <c r="N82" s="114"/>
      <c r="O82" s="186"/>
      <c r="P82" s="160"/>
      <c r="R82" s="70">
        <f t="shared" si="63"/>
        <v>0</v>
      </c>
      <c r="S82" s="70">
        <f t="shared" si="64"/>
        <v>0.8333333333333334</v>
      </c>
      <c r="T82" s="70">
        <f t="shared" si="65"/>
        <v>0</v>
      </c>
      <c r="U82" s="70">
        <f t="shared" si="65"/>
        <v>0</v>
      </c>
      <c r="V82" s="70">
        <f t="shared" si="66"/>
        <v>0</v>
      </c>
      <c r="W82" s="70">
        <f t="shared" si="66"/>
        <v>2.5</v>
      </c>
      <c r="X82" s="70">
        <f t="shared" si="67"/>
        <v>0</v>
      </c>
      <c r="Y82" s="70">
        <f t="shared" si="67"/>
        <v>0</v>
      </c>
    </row>
    <row r="83" spans="1:25" s="31" customFormat="1" ht="12.75" customHeight="1">
      <c r="A83" s="19" t="s">
        <v>33</v>
      </c>
      <c r="B83" s="135"/>
      <c r="C83" s="20"/>
      <c r="D83" s="20"/>
      <c r="E83" s="20"/>
      <c r="F83" s="20"/>
      <c r="G83" s="21"/>
      <c r="H83" s="21"/>
      <c r="I83" s="22"/>
      <c r="J83" s="22"/>
      <c r="K83" s="22"/>
      <c r="L83" s="22"/>
      <c r="M83" s="218"/>
      <c r="N83" s="23"/>
      <c r="O83" s="23"/>
      <c r="P83" s="22"/>
      <c r="Q83" s="22"/>
      <c r="R83" s="23"/>
      <c r="S83" s="24"/>
      <c r="T83" s="25">
        <f>SUM(T77:T82)</f>
        <v>0</v>
      </c>
      <c r="U83" s="25">
        <f>SUM(U77:U82)</f>
        <v>0</v>
      </c>
      <c r="V83" s="27"/>
      <c r="W83" s="24"/>
      <c r="X83" s="25">
        <f>SUM(X77:X82)</f>
        <v>0</v>
      </c>
      <c r="Y83" s="25">
        <f>SUM(Y77:Y82)</f>
        <v>0</v>
      </c>
    </row>
    <row r="84" spans="1:25" ht="12.75" customHeight="1">
      <c r="A84" s="32" t="s">
        <v>21</v>
      </c>
      <c r="B84" s="136" t="s">
        <v>61</v>
      </c>
      <c r="C84" s="71" t="s">
        <v>228</v>
      </c>
      <c r="D84" s="68"/>
      <c r="E84" s="68"/>
      <c r="F84" s="68"/>
      <c r="G84" s="67" t="s">
        <v>40</v>
      </c>
      <c r="H84" s="73"/>
      <c r="I84" s="73" t="s">
        <v>44</v>
      </c>
      <c r="J84" s="67" t="s">
        <v>26</v>
      </c>
      <c r="K84" s="67">
        <v>6</v>
      </c>
      <c r="L84" s="67" t="s">
        <v>47</v>
      </c>
      <c r="M84" s="219">
        <v>1</v>
      </c>
      <c r="N84" s="182"/>
      <c r="O84" s="183"/>
      <c r="P84" s="75">
        <f>30-20</f>
        <v>10</v>
      </c>
      <c r="Q84" s="52"/>
      <c r="R84" s="70">
        <f>K84*$P$84/M84</f>
        <v>60</v>
      </c>
      <c r="S84" s="70">
        <f>K84*$Q$84/M84</f>
        <v>0</v>
      </c>
      <c r="T84" s="70">
        <f>R84*N84</f>
        <v>0</v>
      </c>
      <c r="U84" s="70">
        <f aca="true" t="shared" si="74" ref="T84:U88">S84*O84</f>
        <v>0</v>
      </c>
      <c r="V84" s="70">
        <f aca="true" t="shared" si="75" ref="V84:W88">R84*3</f>
        <v>180</v>
      </c>
      <c r="W84" s="70">
        <f t="shared" si="75"/>
        <v>0</v>
      </c>
      <c r="X84" s="70">
        <f>V84*N84</f>
        <v>0</v>
      </c>
      <c r="Y84" s="70">
        <f aca="true" t="shared" si="76" ref="X84:Y88">W84*O84</f>
        <v>0</v>
      </c>
    </row>
    <row r="85" spans="1:25" ht="12.75" customHeight="1">
      <c r="A85" s="30" t="s">
        <v>21</v>
      </c>
      <c r="B85" s="134" t="s">
        <v>62</v>
      </c>
      <c r="C85" s="78" t="s">
        <v>268</v>
      </c>
      <c r="D85" s="74"/>
      <c r="E85" s="74"/>
      <c r="F85" s="74"/>
      <c r="G85" s="67" t="s">
        <v>40</v>
      </c>
      <c r="H85" s="73"/>
      <c r="I85" s="73" t="s">
        <v>44</v>
      </c>
      <c r="J85" s="73"/>
      <c r="K85" s="73">
        <v>3</v>
      </c>
      <c r="L85" s="67" t="s">
        <v>47</v>
      </c>
      <c r="M85" s="219">
        <v>1</v>
      </c>
      <c r="N85" s="182"/>
      <c r="O85" s="183"/>
      <c r="P85" s="160"/>
      <c r="R85" s="70">
        <f>K85*$P$84/M85</f>
        <v>30</v>
      </c>
      <c r="S85" s="70">
        <f>K85*$Q$84/M85</f>
        <v>0</v>
      </c>
      <c r="T85" s="70">
        <f t="shared" si="74"/>
        <v>0</v>
      </c>
      <c r="U85" s="70">
        <f t="shared" si="74"/>
        <v>0</v>
      </c>
      <c r="V85" s="70">
        <f t="shared" si="75"/>
        <v>90</v>
      </c>
      <c r="W85" s="70">
        <f t="shared" si="75"/>
        <v>0</v>
      </c>
      <c r="X85" s="70">
        <f t="shared" si="76"/>
        <v>0</v>
      </c>
      <c r="Y85" s="70">
        <f t="shared" si="76"/>
        <v>0</v>
      </c>
    </row>
    <row r="86" spans="1:25" ht="12.75" customHeight="1">
      <c r="A86" s="30" t="s">
        <v>21</v>
      </c>
      <c r="B86" s="134" t="s">
        <v>63</v>
      </c>
      <c r="C86" s="78" t="s">
        <v>269</v>
      </c>
      <c r="D86" s="74"/>
      <c r="E86" s="74"/>
      <c r="F86" s="74"/>
      <c r="G86" s="67" t="s">
        <v>40</v>
      </c>
      <c r="H86" s="73"/>
      <c r="I86" s="73" t="s">
        <v>44</v>
      </c>
      <c r="J86" s="73"/>
      <c r="K86" s="73">
        <v>3</v>
      </c>
      <c r="L86" s="67" t="s">
        <v>47</v>
      </c>
      <c r="M86" s="219">
        <v>1</v>
      </c>
      <c r="N86" s="182"/>
      <c r="O86" s="183"/>
      <c r="P86" s="160"/>
      <c r="R86" s="70">
        <f>K86*$P$84/M86</f>
        <v>30</v>
      </c>
      <c r="S86" s="70">
        <f>K86*$Q$84/M86</f>
        <v>0</v>
      </c>
      <c r="T86" s="70">
        <f t="shared" si="74"/>
        <v>0</v>
      </c>
      <c r="U86" s="70">
        <f t="shared" si="74"/>
        <v>0</v>
      </c>
      <c r="V86" s="70">
        <f t="shared" si="75"/>
        <v>90</v>
      </c>
      <c r="W86" s="70">
        <f t="shared" si="75"/>
        <v>0</v>
      </c>
      <c r="X86" s="70">
        <f t="shared" si="76"/>
        <v>0</v>
      </c>
      <c r="Y86" s="70">
        <f t="shared" si="76"/>
        <v>0</v>
      </c>
    </row>
    <row r="87" spans="1:25" ht="12.75" customHeight="1">
      <c r="A87" s="30" t="s">
        <v>21</v>
      </c>
      <c r="B87" s="134" t="s">
        <v>227</v>
      </c>
      <c r="C87" s="78" t="s">
        <v>30</v>
      </c>
      <c r="D87" s="74"/>
      <c r="E87" s="74"/>
      <c r="F87" s="74"/>
      <c r="G87" s="67" t="s">
        <v>40</v>
      </c>
      <c r="H87" s="73"/>
      <c r="I87" s="73" t="s">
        <v>44</v>
      </c>
      <c r="J87" s="73"/>
      <c r="K87" s="73">
        <v>0.5</v>
      </c>
      <c r="L87" s="75" t="s">
        <v>31</v>
      </c>
      <c r="M87" s="219">
        <v>3</v>
      </c>
      <c r="N87" s="182"/>
      <c r="O87" s="183"/>
      <c r="P87" s="160"/>
      <c r="R87" s="70">
        <f>K87*$P$84/M87</f>
        <v>1.6666666666666667</v>
      </c>
      <c r="S87" s="70">
        <f>K87*$Q$84/M87</f>
        <v>0</v>
      </c>
      <c r="T87" s="70">
        <f t="shared" si="74"/>
        <v>0</v>
      </c>
      <c r="U87" s="70">
        <f t="shared" si="74"/>
        <v>0</v>
      </c>
      <c r="V87" s="70">
        <f t="shared" si="75"/>
        <v>5</v>
      </c>
      <c r="W87" s="70">
        <f t="shared" si="75"/>
        <v>0</v>
      </c>
      <c r="X87" s="70">
        <f t="shared" si="76"/>
        <v>0</v>
      </c>
      <c r="Y87" s="70">
        <f t="shared" si="76"/>
        <v>0</v>
      </c>
    </row>
    <row r="88" spans="1:25" ht="12.75" customHeight="1">
      <c r="A88" s="30" t="s">
        <v>21</v>
      </c>
      <c r="B88" s="134"/>
      <c r="C88" s="79" t="s">
        <v>32</v>
      </c>
      <c r="D88" s="80"/>
      <c r="E88" s="80"/>
      <c r="F88" s="80"/>
      <c r="G88" s="67" t="s">
        <v>40</v>
      </c>
      <c r="H88" s="73"/>
      <c r="I88" s="73" t="s">
        <v>44</v>
      </c>
      <c r="J88" s="73"/>
      <c r="K88" s="73">
        <v>0.5</v>
      </c>
      <c r="L88" s="75" t="s">
        <v>31</v>
      </c>
      <c r="M88" s="219">
        <v>3</v>
      </c>
      <c r="N88" s="182"/>
      <c r="O88" s="183"/>
      <c r="P88" s="160"/>
      <c r="R88" s="70">
        <f>K88*$P$84/M88</f>
        <v>1.6666666666666667</v>
      </c>
      <c r="S88" s="70">
        <f>K88*$Q$84/M88</f>
        <v>0</v>
      </c>
      <c r="T88" s="70">
        <f t="shared" si="74"/>
        <v>0</v>
      </c>
      <c r="U88" s="70">
        <f t="shared" si="74"/>
        <v>0</v>
      </c>
      <c r="V88" s="70">
        <f t="shared" si="75"/>
        <v>5</v>
      </c>
      <c r="W88" s="70">
        <f t="shared" si="75"/>
        <v>0</v>
      </c>
      <c r="X88" s="70">
        <f t="shared" si="76"/>
        <v>0</v>
      </c>
      <c r="Y88" s="70">
        <f t="shared" si="76"/>
        <v>0</v>
      </c>
    </row>
    <row r="89" spans="1:25" s="31" customFormat="1" ht="12.75" customHeight="1">
      <c r="A89" s="19" t="s">
        <v>33</v>
      </c>
      <c r="B89" s="135"/>
      <c r="C89" s="20"/>
      <c r="D89" s="20"/>
      <c r="E89" s="20"/>
      <c r="F89" s="20"/>
      <c r="G89" s="21"/>
      <c r="H89" s="21"/>
      <c r="I89" s="22"/>
      <c r="J89" s="22"/>
      <c r="K89" s="22"/>
      <c r="L89" s="22"/>
      <c r="M89" s="218"/>
      <c r="N89" s="23"/>
      <c r="O89" s="23"/>
      <c r="P89" s="22"/>
      <c r="Q89" s="22"/>
      <c r="R89" s="23"/>
      <c r="S89" s="24"/>
      <c r="T89" s="25">
        <f>SUM(T84:T88)</f>
        <v>0</v>
      </c>
      <c r="U89" s="25">
        <f>SUM(U84:U88)</f>
        <v>0</v>
      </c>
      <c r="V89" s="27"/>
      <c r="W89" s="24"/>
      <c r="X89" s="25">
        <f>SUM(X84:X88)</f>
        <v>0</v>
      </c>
      <c r="Y89" s="25">
        <f>SUM(Y84:Y88)</f>
        <v>0</v>
      </c>
    </row>
    <row r="90" spans="1:25" ht="12.75" customHeight="1">
      <c r="A90" s="32" t="s">
        <v>21</v>
      </c>
      <c r="B90" s="136" t="s">
        <v>61</v>
      </c>
      <c r="C90" s="71" t="s">
        <v>228</v>
      </c>
      <c r="D90" s="68"/>
      <c r="E90" s="68"/>
      <c r="F90" s="68"/>
      <c r="G90" s="73" t="s">
        <v>34</v>
      </c>
      <c r="H90" s="73"/>
      <c r="I90" s="73" t="s">
        <v>44</v>
      </c>
      <c r="J90" s="67" t="s">
        <v>26</v>
      </c>
      <c r="K90" s="67">
        <v>6</v>
      </c>
      <c r="L90" s="67" t="s">
        <v>47</v>
      </c>
      <c r="M90" s="219">
        <v>1</v>
      </c>
      <c r="N90" s="114"/>
      <c r="O90" s="186"/>
      <c r="P90" s="75"/>
      <c r="Q90" s="52">
        <f>8-5</f>
        <v>3</v>
      </c>
      <c r="R90" s="70">
        <f>K90*$P$90/M90</f>
        <v>0</v>
      </c>
      <c r="S90" s="70">
        <f>K90*$Q$90/M90</f>
        <v>18</v>
      </c>
      <c r="T90" s="70">
        <f aca="true" t="shared" si="77" ref="T90:U94">R90*N90</f>
        <v>0</v>
      </c>
      <c r="U90" s="70">
        <f t="shared" si="77"/>
        <v>0</v>
      </c>
      <c r="V90" s="70">
        <f aca="true" t="shared" si="78" ref="V90:W94">R90*3</f>
        <v>0</v>
      </c>
      <c r="W90" s="70">
        <f t="shared" si="78"/>
        <v>54</v>
      </c>
      <c r="X90" s="70">
        <f aca="true" t="shared" si="79" ref="X90:Y94">V90*N90</f>
        <v>0</v>
      </c>
      <c r="Y90" s="70">
        <f t="shared" si="79"/>
        <v>0</v>
      </c>
    </row>
    <row r="91" spans="1:25" ht="12.75" customHeight="1">
      <c r="A91" s="30" t="s">
        <v>21</v>
      </c>
      <c r="B91" s="134" t="s">
        <v>62</v>
      </c>
      <c r="C91" s="78" t="s">
        <v>268</v>
      </c>
      <c r="D91" s="74"/>
      <c r="E91" s="74"/>
      <c r="F91" s="74"/>
      <c r="G91" s="73" t="s">
        <v>34</v>
      </c>
      <c r="H91" s="73"/>
      <c r="I91" s="73" t="s">
        <v>44</v>
      </c>
      <c r="J91" s="73"/>
      <c r="K91" s="73">
        <v>3</v>
      </c>
      <c r="L91" s="67" t="s">
        <v>47</v>
      </c>
      <c r="M91" s="219">
        <v>1</v>
      </c>
      <c r="N91" s="114"/>
      <c r="O91" s="186"/>
      <c r="P91" s="160"/>
      <c r="R91" s="70">
        <f>K91*$P$90/M91</f>
        <v>0</v>
      </c>
      <c r="S91" s="70">
        <f>K91*$Q$90/M91</f>
        <v>9</v>
      </c>
      <c r="T91" s="70">
        <f t="shared" si="77"/>
        <v>0</v>
      </c>
      <c r="U91" s="70">
        <f t="shared" si="77"/>
        <v>0</v>
      </c>
      <c r="V91" s="70">
        <f t="shared" si="78"/>
        <v>0</v>
      </c>
      <c r="W91" s="70">
        <f t="shared" si="78"/>
        <v>27</v>
      </c>
      <c r="X91" s="70">
        <f t="shared" si="79"/>
        <v>0</v>
      </c>
      <c r="Y91" s="70">
        <f t="shared" si="79"/>
        <v>0</v>
      </c>
    </row>
    <row r="92" spans="1:25" ht="12.75" customHeight="1">
      <c r="A92" s="30" t="s">
        <v>21</v>
      </c>
      <c r="B92" s="134" t="s">
        <v>63</v>
      </c>
      <c r="C92" s="78" t="s">
        <v>269</v>
      </c>
      <c r="D92" s="74"/>
      <c r="E92" s="74"/>
      <c r="F92" s="74"/>
      <c r="G92" s="73" t="s">
        <v>34</v>
      </c>
      <c r="H92" s="73"/>
      <c r="I92" s="73" t="s">
        <v>44</v>
      </c>
      <c r="J92" s="73"/>
      <c r="K92" s="73">
        <v>3</v>
      </c>
      <c r="L92" s="67" t="s">
        <v>47</v>
      </c>
      <c r="M92" s="219">
        <v>1</v>
      </c>
      <c r="N92" s="114"/>
      <c r="O92" s="186"/>
      <c r="P92" s="160"/>
      <c r="R92" s="70">
        <f>K92*$P$90/M92</f>
        <v>0</v>
      </c>
      <c r="S92" s="70">
        <f>K92*$Q$90/M92</f>
        <v>9</v>
      </c>
      <c r="T92" s="70">
        <f t="shared" si="77"/>
        <v>0</v>
      </c>
      <c r="U92" s="70">
        <f t="shared" si="77"/>
        <v>0</v>
      </c>
      <c r="V92" s="70">
        <f t="shared" si="78"/>
        <v>0</v>
      </c>
      <c r="W92" s="70">
        <f t="shared" si="78"/>
        <v>27</v>
      </c>
      <c r="X92" s="70">
        <f t="shared" si="79"/>
        <v>0</v>
      </c>
      <c r="Y92" s="70">
        <f t="shared" si="79"/>
        <v>0</v>
      </c>
    </row>
    <row r="93" spans="1:25" ht="12.75" customHeight="1">
      <c r="A93" s="30" t="s">
        <v>21</v>
      </c>
      <c r="B93" s="134" t="s">
        <v>227</v>
      </c>
      <c r="C93" s="78" t="s">
        <v>30</v>
      </c>
      <c r="D93" s="74"/>
      <c r="E93" s="74"/>
      <c r="F93" s="74"/>
      <c r="G93" s="73" t="s">
        <v>34</v>
      </c>
      <c r="H93" s="73"/>
      <c r="I93" s="73" t="s">
        <v>44</v>
      </c>
      <c r="J93" s="73"/>
      <c r="K93" s="73">
        <v>0.5</v>
      </c>
      <c r="L93" s="75" t="s">
        <v>31</v>
      </c>
      <c r="M93" s="219">
        <v>3</v>
      </c>
      <c r="N93" s="114"/>
      <c r="O93" s="186"/>
      <c r="P93" s="160"/>
      <c r="R93" s="70">
        <f>K93*$P$90/M93</f>
        <v>0</v>
      </c>
      <c r="S93" s="70">
        <f>K93*$Q$90/M93</f>
        <v>0.5</v>
      </c>
      <c r="T93" s="70">
        <f t="shared" si="77"/>
        <v>0</v>
      </c>
      <c r="U93" s="70">
        <f t="shared" si="77"/>
        <v>0</v>
      </c>
      <c r="V93" s="70">
        <f t="shared" si="78"/>
        <v>0</v>
      </c>
      <c r="W93" s="70">
        <f t="shared" si="78"/>
        <v>1.5</v>
      </c>
      <c r="X93" s="70">
        <f t="shared" si="79"/>
        <v>0</v>
      </c>
      <c r="Y93" s="70">
        <f t="shared" si="79"/>
        <v>0</v>
      </c>
    </row>
    <row r="94" spans="1:25" ht="12.75" customHeight="1">
      <c r="A94" s="30" t="s">
        <v>21</v>
      </c>
      <c r="B94" s="134"/>
      <c r="C94" s="79" t="s">
        <v>32</v>
      </c>
      <c r="D94" s="80"/>
      <c r="E94" s="80"/>
      <c r="F94" s="80"/>
      <c r="G94" s="73" t="s">
        <v>34</v>
      </c>
      <c r="H94" s="73"/>
      <c r="I94" s="73" t="s">
        <v>44</v>
      </c>
      <c r="J94" s="73"/>
      <c r="K94" s="73">
        <v>0.5</v>
      </c>
      <c r="L94" s="75" t="s">
        <v>31</v>
      </c>
      <c r="M94" s="219">
        <v>3</v>
      </c>
      <c r="N94" s="114"/>
      <c r="O94" s="186"/>
      <c r="P94" s="160"/>
      <c r="R94" s="70">
        <f>K94*$P$90/M94</f>
        <v>0</v>
      </c>
      <c r="S94" s="70">
        <f>K94*$Q$90/M94</f>
        <v>0.5</v>
      </c>
      <c r="T94" s="70">
        <f t="shared" si="77"/>
        <v>0</v>
      </c>
      <c r="U94" s="70">
        <f t="shared" si="77"/>
        <v>0</v>
      </c>
      <c r="V94" s="70">
        <f t="shared" si="78"/>
        <v>0</v>
      </c>
      <c r="W94" s="70">
        <f t="shared" si="78"/>
        <v>1.5</v>
      </c>
      <c r="X94" s="70">
        <f t="shared" si="79"/>
        <v>0</v>
      </c>
      <c r="Y94" s="70">
        <f t="shared" si="79"/>
        <v>0</v>
      </c>
    </row>
    <row r="95" spans="1:25" s="31" customFormat="1" ht="12.75" customHeight="1">
      <c r="A95" s="19" t="s">
        <v>33</v>
      </c>
      <c r="B95" s="135"/>
      <c r="C95" s="20"/>
      <c r="D95" s="20"/>
      <c r="E95" s="20"/>
      <c r="F95" s="20"/>
      <c r="G95" s="20"/>
      <c r="H95" s="21"/>
      <c r="I95" s="22"/>
      <c r="J95" s="22"/>
      <c r="K95" s="22"/>
      <c r="L95" s="22"/>
      <c r="M95" s="218"/>
      <c r="N95" s="23"/>
      <c r="O95" s="23"/>
      <c r="P95" s="22"/>
      <c r="Q95" s="22"/>
      <c r="R95" s="23"/>
      <c r="S95" s="24"/>
      <c r="T95" s="25">
        <f>SUM(T90:T94)</f>
        <v>0</v>
      </c>
      <c r="U95" s="25">
        <f>SUM(U90:U94)</f>
        <v>0</v>
      </c>
      <c r="V95" s="27"/>
      <c r="W95" s="24"/>
      <c r="X95" s="25">
        <f>SUM(X90:X94)</f>
        <v>0</v>
      </c>
      <c r="Y95" s="25">
        <f>SUM(Y90:Y94)</f>
        <v>0</v>
      </c>
    </row>
    <row r="96" spans="1:25" ht="12.75" customHeight="1">
      <c r="A96" s="32" t="s">
        <v>21</v>
      </c>
      <c r="B96" s="136" t="s">
        <v>64</v>
      </c>
      <c r="C96" s="71" t="s">
        <v>58</v>
      </c>
      <c r="D96" s="71" t="s">
        <v>204</v>
      </c>
      <c r="E96" s="72"/>
      <c r="F96" s="72"/>
      <c r="G96" s="73" t="s">
        <v>65</v>
      </c>
      <c r="H96" s="73"/>
      <c r="I96" s="73" t="s">
        <v>44</v>
      </c>
      <c r="J96" s="67" t="s">
        <v>26</v>
      </c>
      <c r="K96" s="73">
        <v>6</v>
      </c>
      <c r="L96" s="67" t="s">
        <v>47</v>
      </c>
      <c r="M96" s="219">
        <v>1</v>
      </c>
      <c r="N96" s="114"/>
      <c r="O96" s="186"/>
      <c r="P96" s="160"/>
      <c r="Q96" s="159">
        <v>2</v>
      </c>
      <c r="R96" s="70">
        <f>K96*$P$96/M96</f>
        <v>0</v>
      </c>
      <c r="S96" s="70">
        <f>K96*$Q$96/M96</f>
        <v>12</v>
      </c>
      <c r="T96" s="70">
        <f aca="true" t="shared" si="80" ref="T96:U99">R96*N96</f>
        <v>0</v>
      </c>
      <c r="U96" s="70">
        <f t="shared" si="80"/>
        <v>0</v>
      </c>
      <c r="V96" s="70">
        <f aca="true" t="shared" si="81" ref="V96:W99">R96*3</f>
        <v>0</v>
      </c>
      <c r="W96" s="70">
        <f t="shared" si="81"/>
        <v>36</v>
      </c>
      <c r="X96" s="70">
        <f aca="true" t="shared" si="82" ref="X96:Y99">V96*N96</f>
        <v>0</v>
      </c>
      <c r="Y96" s="70">
        <f t="shared" si="82"/>
        <v>0</v>
      </c>
    </row>
    <row r="97" spans="1:25" ht="25.5">
      <c r="A97" s="30" t="s">
        <v>21</v>
      </c>
      <c r="B97" s="134" t="s">
        <v>66</v>
      </c>
      <c r="C97" s="116" t="s">
        <v>273</v>
      </c>
      <c r="D97" s="72"/>
      <c r="E97" s="72"/>
      <c r="F97" s="72"/>
      <c r="G97" s="73" t="s">
        <v>65</v>
      </c>
      <c r="H97" s="73"/>
      <c r="I97" s="73" t="s">
        <v>44</v>
      </c>
      <c r="J97" s="73"/>
      <c r="K97" s="73">
        <v>6</v>
      </c>
      <c r="L97" s="67" t="s">
        <v>47</v>
      </c>
      <c r="M97" s="219">
        <v>1</v>
      </c>
      <c r="N97" s="114"/>
      <c r="O97" s="186"/>
      <c r="P97" s="160"/>
      <c r="R97" s="70">
        <f>K97*$P$96/M97</f>
        <v>0</v>
      </c>
      <c r="S97" s="70">
        <f>K97*$Q$96/M97</f>
        <v>12</v>
      </c>
      <c r="T97" s="70">
        <f t="shared" si="80"/>
        <v>0</v>
      </c>
      <c r="U97" s="70">
        <f t="shared" si="80"/>
        <v>0</v>
      </c>
      <c r="V97" s="70">
        <f t="shared" si="81"/>
        <v>0</v>
      </c>
      <c r="W97" s="70">
        <f t="shared" si="81"/>
        <v>36</v>
      </c>
      <c r="X97" s="70">
        <f t="shared" si="82"/>
        <v>0</v>
      </c>
      <c r="Y97" s="70">
        <f t="shared" si="82"/>
        <v>0</v>
      </c>
    </row>
    <row r="98" spans="1:25" ht="12.75" customHeight="1">
      <c r="A98" s="30" t="s">
        <v>21</v>
      </c>
      <c r="B98" s="134"/>
      <c r="C98" s="78" t="s">
        <v>30</v>
      </c>
      <c r="D98" s="74"/>
      <c r="E98" s="74"/>
      <c r="F98" s="74"/>
      <c r="G98" s="73" t="s">
        <v>65</v>
      </c>
      <c r="H98" s="73"/>
      <c r="I98" s="73" t="s">
        <v>44</v>
      </c>
      <c r="J98" s="73"/>
      <c r="K98" s="73">
        <v>0.5</v>
      </c>
      <c r="L98" s="75" t="s">
        <v>31</v>
      </c>
      <c r="M98" s="219">
        <v>3</v>
      </c>
      <c r="N98" s="114"/>
      <c r="O98" s="186"/>
      <c r="P98" s="160"/>
      <c r="R98" s="70">
        <f>K98*$P$96/M98</f>
        <v>0</v>
      </c>
      <c r="S98" s="70">
        <f>K98*$Q$96/M98</f>
        <v>0.3333333333333333</v>
      </c>
      <c r="T98" s="70">
        <f t="shared" si="80"/>
        <v>0</v>
      </c>
      <c r="U98" s="70">
        <f t="shared" si="80"/>
        <v>0</v>
      </c>
      <c r="V98" s="70">
        <f t="shared" si="81"/>
        <v>0</v>
      </c>
      <c r="W98" s="70">
        <f t="shared" si="81"/>
        <v>1</v>
      </c>
      <c r="X98" s="70">
        <f t="shared" si="82"/>
        <v>0</v>
      </c>
      <c r="Y98" s="70">
        <f t="shared" si="82"/>
        <v>0</v>
      </c>
    </row>
    <row r="99" spans="1:25" ht="12.75" customHeight="1">
      <c r="A99" s="30" t="s">
        <v>21</v>
      </c>
      <c r="B99" s="85"/>
      <c r="C99" s="79" t="s">
        <v>32</v>
      </c>
      <c r="D99" s="80"/>
      <c r="E99" s="80"/>
      <c r="F99" s="80"/>
      <c r="G99" s="73" t="s">
        <v>65</v>
      </c>
      <c r="H99" s="73"/>
      <c r="I99" s="73" t="s">
        <v>44</v>
      </c>
      <c r="J99" s="73"/>
      <c r="K99" s="73">
        <v>0.5</v>
      </c>
      <c r="L99" s="75" t="s">
        <v>31</v>
      </c>
      <c r="M99" s="219">
        <v>3</v>
      </c>
      <c r="N99" s="114"/>
      <c r="O99" s="186"/>
      <c r="P99" s="160"/>
      <c r="R99" s="70">
        <f>K99*$P$96/M99</f>
        <v>0</v>
      </c>
      <c r="S99" s="70">
        <f>K99*$Q$96/M99</f>
        <v>0.3333333333333333</v>
      </c>
      <c r="T99" s="70">
        <f t="shared" si="80"/>
        <v>0</v>
      </c>
      <c r="U99" s="70">
        <f t="shared" si="80"/>
        <v>0</v>
      </c>
      <c r="V99" s="70">
        <f t="shared" si="81"/>
        <v>0</v>
      </c>
      <c r="W99" s="70">
        <f t="shared" si="81"/>
        <v>1</v>
      </c>
      <c r="X99" s="70">
        <f t="shared" si="82"/>
        <v>0</v>
      </c>
      <c r="Y99" s="70">
        <f t="shared" si="82"/>
        <v>0</v>
      </c>
    </row>
    <row r="100" spans="1:25" s="31" customFormat="1" ht="12.75" customHeight="1">
      <c r="A100" s="19" t="s">
        <v>33</v>
      </c>
      <c r="B100" s="135"/>
      <c r="C100" s="20"/>
      <c r="D100" s="20"/>
      <c r="E100" s="20"/>
      <c r="F100" s="20"/>
      <c r="G100" s="20"/>
      <c r="H100" s="21"/>
      <c r="I100" s="22"/>
      <c r="J100" s="22"/>
      <c r="K100" s="22"/>
      <c r="L100" s="22"/>
      <c r="M100" s="218"/>
      <c r="N100" s="23"/>
      <c r="O100" s="23"/>
      <c r="P100" s="22"/>
      <c r="Q100" s="22"/>
      <c r="R100" s="23"/>
      <c r="S100" s="24"/>
      <c r="T100" s="25">
        <f>SUM(T96:T99)</f>
        <v>0</v>
      </c>
      <c r="U100" s="25">
        <f>SUM(U96:U99)</f>
        <v>0</v>
      </c>
      <c r="V100" s="27"/>
      <c r="W100" s="24"/>
      <c r="X100" s="25">
        <f>SUM(X96:X99)</f>
        <v>0</v>
      </c>
      <c r="Y100" s="25">
        <f>SUM(Y96:Y99)</f>
        <v>0</v>
      </c>
    </row>
    <row r="101" spans="1:25" ht="12.75" customHeight="1">
      <c r="A101" s="32" t="s">
        <v>21</v>
      </c>
      <c r="B101" s="136" t="s">
        <v>67</v>
      </c>
      <c r="C101" s="71" t="s">
        <v>58</v>
      </c>
      <c r="D101" s="72"/>
      <c r="E101" s="72"/>
      <c r="F101" s="72"/>
      <c r="G101" s="67" t="s">
        <v>50</v>
      </c>
      <c r="H101" s="73"/>
      <c r="I101" s="73" t="s">
        <v>25</v>
      </c>
      <c r="J101" s="67" t="s">
        <v>26</v>
      </c>
      <c r="K101" s="73">
        <v>4</v>
      </c>
      <c r="L101" s="67" t="s">
        <v>47</v>
      </c>
      <c r="M101" s="219">
        <v>1</v>
      </c>
      <c r="N101" s="182"/>
      <c r="O101" s="183"/>
      <c r="P101" s="160">
        <v>12</v>
      </c>
      <c r="R101" s="70">
        <f aca="true" t="shared" si="83" ref="R101:R107">K101*$P$101/M101</f>
        <v>48</v>
      </c>
      <c r="S101" s="70">
        <f aca="true" t="shared" si="84" ref="S101:S107">K101*$Q$101/M101</f>
        <v>0</v>
      </c>
      <c r="T101" s="70">
        <f aca="true" t="shared" si="85" ref="T101:U107">R101*N101</f>
        <v>0</v>
      </c>
      <c r="U101" s="70">
        <f t="shared" si="85"/>
        <v>0</v>
      </c>
      <c r="V101" s="70">
        <f aca="true" t="shared" si="86" ref="V101:W107">R101*3</f>
        <v>144</v>
      </c>
      <c r="W101" s="70">
        <f t="shared" si="86"/>
        <v>0</v>
      </c>
      <c r="X101" s="70">
        <f aca="true" t="shared" si="87" ref="X101:Y107">V101*N101</f>
        <v>0</v>
      </c>
      <c r="Y101" s="70">
        <f t="shared" si="87"/>
        <v>0</v>
      </c>
    </row>
    <row r="102" spans="1:25" ht="12.75" customHeight="1">
      <c r="A102" s="30" t="s">
        <v>21</v>
      </c>
      <c r="B102" s="134" t="s">
        <v>68</v>
      </c>
      <c r="C102" s="71" t="s">
        <v>69</v>
      </c>
      <c r="D102" s="72"/>
      <c r="E102" s="72"/>
      <c r="F102" s="72"/>
      <c r="G102" s="67" t="s">
        <v>50</v>
      </c>
      <c r="H102" s="73"/>
      <c r="I102" s="73" t="s">
        <v>25</v>
      </c>
      <c r="J102" s="67" t="s">
        <v>26</v>
      </c>
      <c r="K102" s="73">
        <v>2</v>
      </c>
      <c r="L102" s="67" t="s">
        <v>47</v>
      </c>
      <c r="M102" s="219">
        <v>1</v>
      </c>
      <c r="N102" s="182"/>
      <c r="O102" s="183"/>
      <c r="P102" s="160"/>
      <c r="R102" s="70">
        <f t="shared" si="83"/>
        <v>24</v>
      </c>
      <c r="S102" s="70">
        <f t="shared" si="84"/>
        <v>0</v>
      </c>
      <c r="T102" s="70">
        <f t="shared" si="85"/>
        <v>0</v>
      </c>
      <c r="U102" s="70">
        <f t="shared" si="85"/>
        <v>0</v>
      </c>
      <c r="V102" s="70">
        <f t="shared" si="86"/>
        <v>72</v>
      </c>
      <c r="W102" s="70">
        <f t="shared" si="86"/>
        <v>0</v>
      </c>
      <c r="X102" s="70">
        <f t="shared" si="87"/>
        <v>0</v>
      </c>
      <c r="Y102" s="70">
        <f t="shared" si="87"/>
        <v>0</v>
      </c>
    </row>
    <row r="103" spans="1:25" ht="12.75" customHeight="1">
      <c r="A103" s="30" t="s">
        <v>21</v>
      </c>
      <c r="B103" s="134" t="s">
        <v>70</v>
      </c>
      <c r="C103" s="71" t="s">
        <v>71</v>
      </c>
      <c r="D103" s="72"/>
      <c r="E103" s="72"/>
      <c r="F103" s="72"/>
      <c r="G103" s="67" t="s">
        <v>50</v>
      </c>
      <c r="H103" s="73"/>
      <c r="I103" s="73" t="s">
        <v>44</v>
      </c>
      <c r="J103" s="73"/>
      <c r="K103" s="73">
        <v>2</v>
      </c>
      <c r="L103" s="67" t="s">
        <v>47</v>
      </c>
      <c r="M103" s="219">
        <v>1</v>
      </c>
      <c r="N103" s="182"/>
      <c r="O103" s="183"/>
      <c r="P103" s="160"/>
      <c r="R103" s="70">
        <f t="shared" si="83"/>
        <v>24</v>
      </c>
      <c r="S103" s="70">
        <f t="shared" si="84"/>
        <v>0</v>
      </c>
      <c r="T103" s="70">
        <f t="shared" si="85"/>
        <v>0</v>
      </c>
      <c r="U103" s="70">
        <f t="shared" si="85"/>
        <v>0</v>
      </c>
      <c r="V103" s="70">
        <f t="shared" si="86"/>
        <v>72</v>
      </c>
      <c r="W103" s="70">
        <f t="shared" si="86"/>
        <v>0</v>
      </c>
      <c r="X103" s="70">
        <f t="shared" si="87"/>
        <v>0</v>
      </c>
      <c r="Y103" s="70">
        <f t="shared" si="87"/>
        <v>0</v>
      </c>
    </row>
    <row r="104" spans="1:25" ht="25.5">
      <c r="A104" s="30" t="s">
        <v>21</v>
      </c>
      <c r="B104" s="134" t="s">
        <v>72</v>
      </c>
      <c r="C104" s="116" t="s">
        <v>282</v>
      </c>
      <c r="D104" s="72"/>
      <c r="E104" s="72"/>
      <c r="F104" s="72"/>
      <c r="G104" s="67" t="s">
        <v>50</v>
      </c>
      <c r="H104" s="73"/>
      <c r="I104" s="73" t="s">
        <v>25</v>
      </c>
      <c r="J104" s="73"/>
      <c r="K104" s="73">
        <v>1</v>
      </c>
      <c r="L104" s="67" t="s">
        <v>47</v>
      </c>
      <c r="M104" s="219">
        <v>1</v>
      </c>
      <c r="N104" s="182"/>
      <c r="O104" s="183"/>
      <c r="P104" s="160"/>
      <c r="R104" s="70">
        <f t="shared" si="83"/>
        <v>12</v>
      </c>
      <c r="S104" s="70">
        <f t="shared" si="84"/>
        <v>0</v>
      </c>
      <c r="T104" s="70">
        <f t="shared" si="85"/>
        <v>0</v>
      </c>
      <c r="U104" s="70">
        <f t="shared" si="85"/>
        <v>0</v>
      </c>
      <c r="V104" s="70">
        <f t="shared" si="86"/>
        <v>36</v>
      </c>
      <c r="W104" s="70">
        <f t="shared" si="86"/>
        <v>0</v>
      </c>
      <c r="X104" s="70">
        <f t="shared" si="87"/>
        <v>0</v>
      </c>
      <c r="Y104" s="70">
        <f t="shared" si="87"/>
        <v>0</v>
      </c>
    </row>
    <row r="105" spans="1:25" ht="12.75">
      <c r="A105" s="30" t="s">
        <v>21</v>
      </c>
      <c r="B105" s="134" t="s">
        <v>73</v>
      </c>
      <c r="C105" s="116" t="s">
        <v>276</v>
      </c>
      <c r="D105" s="72"/>
      <c r="E105" s="72"/>
      <c r="F105" s="72"/>
      <c r="G105" s="67" t="s">
        <v>50</v>
      </c>
      <c r="H105" s="73"/>
      <c r="I105" s="73" t="s">
        <v>25</v>
      </c>
      <c r="J105" s="73"/>
      <c r="K105" s="73">
        <v>1</v>
      </c>
      <c r="L105" s="67" t="s">
        <v>47</v>
      </c>
      <c r="M105" s="219">
        <v>1</v>
      </c>
      <c r="N105" s="182"/>
      <c r="O105" s="183"/>
      <c r="P105" s="160"/>
      <c r="R105" s="70">
        <f t="shared" si="83"/>
        <v>12</v>
      </c>
      <c r="S105" s="70">
        <f t="shared" si="84"/>
        <v>0</v>
      </c>
      <c r="T105" s="70">
        <f t="shared" si="85"/>
        <v>0</v>
      </c>
      <c r="U105" s="70">
        <f t="shared" si="85"/>
        <v>0</v>
      </c>
      <c r="V105" s="70">
        <f t="shared" si="86"/>
        <v>36</v>
      </c>
      <c r="W105" s="70">
        <f t="shared" si="86"/>
        <v>0</v>
      </c>
      <c r="X105" s="70">
        <f t="shared" si="87"/>
        <v>0</v>
      </c>
      <c r="Y105" s="70">
        <f t="shared" si="87"/>
        <v>0</v>
      </c>
    </row>
    <row r="106" spans="1:25" ht="12.75" customHeight="1">
      <c r="A106" s="30" t="s">
        <v>21</v>
      </c>
      <c r="B106" s="134" t="s">
        <v>74</v>
      </c>
      <c r="C106" s="71" t="s">
        <v>30</v>
      </c>
      <c r="D106" s="72"/>
      <c r="E106" s="72"/>
      <c r="F106" s="72"/>
      <c r="G106" s="67" t="s">
        <v>50</v>
      </c>
      <c r="H106" s="73"/>
      <c r="I106" s="73" t="s">
        <v>25</v>
      </c>
      <c r="J106" s="73"/>
      <c r="K106" s="73">
        <v>0.5</v>
      </c>
      <c r="L106" s="73" t="s">
        <v>31</v>
      </c>
      <c r="M106" s="219">
        <v>3</v>
      </c>
      <c r="N106" s="182"/>
      <c r="O106" s="183"/>
      <c r="P106" s="160"/>
      <c r="R106" s="70">
        <f t="shared" si="83"/>
        <v>2</v>
      </c>
      <c r="S106" s="70">
        <f t="shared" si="84"/>
        <v>0</v>
      </c>
      <c r="T106" s="70">
        <f t="shared" si="85"/>
        <v>0</v>
      </c>
      <c r="U106" s="70">
        <f t="shared" si="85"/>
        <v>0</v>
      </c>
      <c r="V106" s="70">
        <f t="shared" si="86"/>
        <v>6</v>
      </c>
      <c r="W106" s="70">
        <f t="shared" si="86"/>
        <v>0</v>
      </c>
      <c r="X106" s="70">
        <f t="shared" si="87"/>
        <v>0</v>
      </c>
      <c r="Y106" s="70">
        <f t="shared" si="87"/>
        <v>0</v>
      </c>
    </row>
    <row r="107" spans="1:25" ht="12.75" customHeight="1">
      <c r="A107" s="30" t="s">
        <v>21</v>
      </c>
      <c r="B107" s="134"/>
      <c r="C107" s="71" t="s">
        <v>32</v>
      </c>
      <c r="D107" s="72"/>
      <c r="E107" s="72"/>
      <c r="F107" s="72"/>
      <c r="G107" s="67" t="s">
        <v>50</v>
      </c>
      <c r="H107" s="73"/>
      <c r="I107" s="73" t="s">
        <v>25</v>
      </c>
      <c r="J107" s="73"/>
      <c r="K107" s="73">
        <v>0.5</v>
      </c>
      <c r="L107" s="73" t="s">
        <v>31</v>
      </c>
      <c r="M107" s="219">
        <v>3</v>
      </c>
      <c r="N107" s="182"/>
      <c r="O107" s="183"/>
      <c r="P107" s="160"/>
      <c r="R107" s="70">
        <f t="shared" si="83"/>
        <v>2</v>
      </c>
      <c r="S107" s="70">
        <f t="shared" si="84"/>
        <v>0</v>
      </c>
      <c r="T107" s="70">
        <f t="shared" si="85"/>
        <v>0</v>
      </c>
      <c r="U107" s="70">
        <f t="shared" si="85"/>
        <v>0</v>
      </c>
      <c r="V107" s="70">
        <f t="shared" si="86"/>
        <v>6</v>
      </c>
      <c r="W107" s="70">
        <f t="shared" si="86"/>
        <v>0</v>
      </c>
      <c r="X107" s="70">
        <f t="shared" si="87"/>
        <v>0</v>
      </c>
      <c r="Y107" s="70">
        <f t="shared" si="87"/>
        <v>0</v>
      </c>
    </row>
    <row r="108" spans="1:25" s="31" customFormat="1" ht="12.75" customHeight="1">
      <c r="A108" s="19" t="s">
        <v>33</v>
      </c>
      <c r="B108" s="135"/>
      <c r="C108" s="20"/>
      <c r="D108" s="20"/>
      <c r="E108" s="20"/>
      <c r="F108" s="20"/>
      <c r="G108" s="20"/>
      <c r="H108" s="21"/>
      <c r="I108" s="22"/>
      <c r="J108" s="22"/>
      <c r="K108" s="22"/>
      <c r="L108" s="22"/>
      <c r="M108" s="218"/>
      <c r="N108" s="23"/>
      <c r="O108" s="23"/>
      <c r="P108" s="22"/>
      <c r="Q108" s="22"/>
      <c r="R108" s="23"/>
      <c r="S108" s="24"/>
      <c r="T108" s="25">
        <f>SUM(T101:T107)</f>
        <v>0</v>
      </c>
      <c r="U108" s="25">
        <f>SUM(U101:U107)</f>
        <v>0</v>
      </c>
      <c r="V108" s="27"/>
      <c r="W108" s="24"/>
      <c r="X108" s="25">
        <f>SUM(X101:X107)</f>
        <v>0</v>
      </c>
      <c r="Y108" s="25">
        <f>SUM(Y101:Y107)</f>
        <v>0</v>
      </c>
    </row>
    <row r="109" spans="1:25" ht="12.75" customHeight="1">
      <c r="A109" s="32" t="s">
        <v>21</v>
      </c>
      <c r="B109" s="136" t="s">
        <v>67</v>
      </c>
      <c r="C109" s="71" t="s">
        <v>58</v>
      </c>
      <c r="D109" s="72"/>
      <c r="E109" s="72"/>
      <c r="F109" s="72"/>
      <c r="G109" s="73" t="s">
        <v>34</v>
      </c>
      <c r="H109" s="73"/>
      <c r="I109" s="73" t="s">
        <v>25</v>
      </c>
      <c r="J109" s="67" t="s">
        <v>26</v>
      </c>
      <c r="K109" s="73">
        <v>4</v>
      </c>
      <c r="L109" s="67" t="s">
        <v>47</v>
      </c>
      <c r="M109" s="219">
        <v>1</v>
      </c>
      <c r="N109" s="114"/>
      <c r="O109" s="186"/>
      <c r="P109" s="160"/>
      <c r="Q109" s="159">
        <v>11</v>
      </c>
      <c r="R109" s="70">
        <f aca="true" t="shared" si="88" ref="R109:R115">K109*$P$109/M109</f>
        <v>0</v>
      </c>
      <c r="S109" s="70">
        <f aca="true" t="shared" si="89" ref="S109:S115">K109*$Q$109/M109</f>
        <v>44</v>
      </c>
      <c r="T109" s="70">
        <f aca="true" t="shared" si="90" ref="T109:U115">R109*N109</f>
        <v>0</v>
      </c>
      <c r="U109" s="70">
        <f t="shared" si="90"/>
        <v>0</v>
      </c>
      <c r="V109" s="70">
        <f aca="true" t="shared" si="91" ref="V109:W115">R109*3</f>
        <v>0</v>
      </c>
      <c r="W109" s="70">
        <f t="shared" si="91"/>
        <v>132</v>
      </c>
      <c r="X109" s="70">
        <f aca="true" t="shared" si="92" ref="X109:Y115">V109*N109</f>
        <v>0</v>
      </c>
      <c r="Y109" s="70">
        <f t="shared" si="92"/>
        <v>0</v>
      </c>
    </row>
    <row r="110" spans="1:25" ht="12.75" customHeight="1">
      <c r="A110" s="30" t="s">
        <v>21</v>
      </c>
      <c r="B110" s="134" t="s">
        <v>68</v>
      </c>
      <c r="C110" s="71" t="s">
        <v>69</v>
      </c>
      <c r="D110" s="72"/>
      <c r="E110" s="72"/>
      <c r="F110" s="72"/>
      <c r="G110" s="73" t="s">
        <v>34</v>
      </c>
      <c r="H110" s="73"/>
      <c r="I110" s="73" t="s">
        <v>25</v>
      </c>
      <c r="J110" s="67" t="s">
        <v>26</v>
      </c>
      <c r="K110" s="73">
        <v>2</v>
      </c>
      <c r="L110" s="67" t="s">
        <v>47</v>
      </c>
      <c r="M110" s="219">
        <v>1</v>
      </c>
      <c r="N110" s="114"/>
      <c r="O110" s="186"/>
      <c r="P110" s="160"/>
      <c r="R110" s="70">
        <f t="shared" si="88"/>
        <v>0</v>
      </c>
      <c r="S110" s="70">
        <f t="shared" si="89"/>
        <v>22</v>
      </c>
      <c r="T110" s="70">
        <f t="shared" si="90"/>
        <v>0</v>
      </c>
      <c r="U110" s="70">
        <f t="shared" si="90"/>
        <v>0</v>
      </c>
      <c r="V110" s="70">
        <f t="shared" si="91"/>
        <v>0</v>
      </c>
      <c r="W110" s="70">
        <f t="shared" si="91"/>
        <v>66</v>
      </c>
      <c r="X110" s="70">
        <f t="shared" si="92"/>
        <v>0</v>
      </c>
      <c r="Y110" s="70">
        <f t="shared" si="92"/>
        <v>0</v>
      </c>
    </row>
    <row r="111" spans="1:25" ht="12.75" customHeight="1">
      <c r="A111" s="30" t="s">
        <v>21</v>
      </c>
      <c r="B111" s="134" t="s">
        <v>70</v>
      </c>
      <c r="C111" s="71" t="s">
        <v>71</v>
      </c>
      <c r="D111" s="72"/>
      <c r="E111" s="72"/>
      <c r="F111" s="72"/>
      <c r="G111" s="73" t="s">
        <v>34</v>
      </c>
      <c r="H111" s="73"/>
      <c r="I111" s="73" t="s">
        <v>44</v>
      </c>
      <c r="J111" s="73"/>
      <c r="K111" s="73">
        <v>2</v>
      </c>
      <c r="L111" s="67" t="s">
        <v>47</v>
      </c>
      <c r="M111" s="219">
        <v>1</v>
      </c>
      <c r="N111" s="114"/>
      <c r="O111" s="186"/>
      <c r="P111" s="160"/>
      <c r="R111" s="70">
        <f t="shared" si="88"/>
        <v>0</v>
      </c>
      <c r="S111" s="70">
        <f t="shared" si="89"/>
        <v>22</v>
      </c>
      <c r="T111" s="70">
        <f t="shared" si="90"/>
        <v>0</v>
      </c>
      <c r="U111" s="70">
        <f t="shared" si="90"/>
        <v>0</v>
      </c>
      <c r="V111" s="70">
        <f t="shared" si="91"/>
        <v>0</v>
      </c>
      <c r="W111" s="70">
        <f t="shared" si="91"/>
        <v>66</v>
      </c>
      <c r="X111" s="70">
        <f t="shared" si="92"/>
        <v>0</v>
      </c>
      <c r="Y111" s="70">
        <f t="shared" si="92"/>
        <v>0</v>
      </c>
    </row>
    <row r="112" spans="1:25" ht="25.5">
      <c r="A112" s="30" t="s">
        <v>21</v>
      </c>
      <c r="B112" s="134" t="s">
        <v>72</v>
      </c>
      <c r="C112" s="116" t="s">
        <v>283</v>
      </c>
      <c r="D112" s="72"/>
      <c r="E112" s="72"/>
      <c r="F112" s="72"/>
      <c r="G112" s="73" t="s">
        <v>34</v>
      </c>
      <c r="H112" s="73"/>
      <c r="I112" s="73" t="s">
        <v>25</v>
      </c>
      <c r="J112" s="73"/>
      <c r="K112" s="73">
        <v>1</v>
      </c>
      <c r="L112" s="67" t="s">
        <v>47</v>
      </c>
      <c r="M112" s="219">
        <v>1</v>
      </c>
      <c r="N112" s="114"/>
      <c r="O112" s="186"/>
      <c r="P112" s="160"/>
      <c r="R112" s="70">
        <f t="shared" si="88"/>
        <v>0</v>
      </c>
      <c r="S112" s="70">
        <f t="shared" si="89"/>
        <v>11</v>
      </c>
      <c r="T112" s="70">
        <f t="shared" si="90"/>
        <v>0</v>
      </c>
      <c r="U112" s="70">
        <f t="shared" si="90"/>
        <v>0</v>
      </c>
      <c r="V112" s="70">
        <f t="shared" si="91"/>
        <v>0</v>
      </c>
      <c r="W112" s="70">
        <f t="shared" si="91"/>
        <v>33</v>
      </c>
      <c r="X112" s="70">
        <f t="shared" si="92"/>
        <v>0</v>
      </c>
      <c r="Y112" s="70">
        <f t="shared" si="92"/>
        <v>0</v>
      </c>
    </row>
    <row r="113" spans="1:25" ht="38.25">
      <c r="A113" s="30" t="s">
        <v>21</v>
      </c>
      <c r="B113" s="134" t="s">
        <v>75</v>
      </c>
      <c r="C113" s="116" t="s">
        <v>284</v>
      </c>
      <c r="D113" s="72"/>
      <c r="E113" s="72"/>
      <c r="F113" s="72"/>
      <c r="G113" s="73" t="s">
        <v>34</v>
      </c>
      <c r="H113" s="73"/>
      <c r="I113" s="73" t="s">
        <v>25</v>
      </c>
      <c r="J113" s="73"/>
      <c r="K113" s="73">
        <v>1</v>
      </c>
      <c r="L113" s="67" t="s">
        <v>47</v>
      </c>
      <c r="M113" s="219">
        <v>1</v>
      </c>
      <c r="N113" s="114"/>
      <c r="O113" s="186"/>
      <c r="P113" s="160"/>
      <c r="R113" s="70">
        <f t="shared" si="88"/>
        <v>0</v>
      </c>
      <c r="S113" s="70">
        <f t="shared" si="89"/>
        <v>11</v>
      </c>
      <c r="T113" s="70">
        <f t="shared" si="90"/>
        <v>0</v>
      </c>
      <c r="U113" s="70">
        <f t="shared" si="90"/>
        <v>0</v>
      </c>
      <c r="V113" s="70">
        <f t="shared" si="91"/>
        <v>0</v>
      </c>
      <c r="W113" s="70">
        <f t="shared" si="91"/>
        <v>33</v>
      </c>
      <c r="X113" s="70">
        <f t="shared" si="92"/>
        <v>0</v>
      </c>
      <c r="Y113" s="70">
        <f t="shared" si="92"/>
        <v>0</v>
      </c>
    </row>
    <row r="114" spans="1:25" ht="12.75" customHeight="1">
      <c r="A114" s="30" t="s">
        <v>21</v>
      </c>
      <c r="B114" s="134"/>
      <c r="C114" s="71" t="s">
        <v>30</v>
      </c>
      <c r="D114" s="72"/>
      <c r="E114" s="72"/>
      <c r="F114" s="72"/>
      <c r="G114" s="73" t="s">
        <v>34</v>
      </c>
      <c r="H114" s="73"/>
      <c r="I114" s="73" t="s">
        <v>25</v>
      </c>
      <c r="J114" s="73"/>
      <c r="K114" s="73">
        <v>0.5</v>
      </c>
      <c r="L114" s="73" t="s">
        <v>31</v>
      </c>
      <c r="M114" s="219">
        <v>3</v>
      </c>
      <c r="N114" s="114"/>
      <c r="O114" s="186"/>
      <c r="P114" s="160"/>
      <c r="R114" s="70">
        <f t="shared" si="88"/>
        <v>0</v>
      </c>
      <c r="S114" s="70">
        <f t="shared" si="89"/>
        <v>1.8333333333333333</v>
      </c>
      <c r="T114" s="70">
        <f t="shared" si="90"/>
        <v>0</v>
      </c>
      <c r="U114" s="70">
        <f t="shared" si="90"/>
        <v>0</v>
      </c>
      <c r="V114" s="70">
        <f t="shared" si="91"/>
        <v>0</v>
      </c>
      <c r="W114" s="70">
        <f t="shared" si="91"/>
        <v>5.5</v>
      </c>
      <c r="X114" s="70">
        <f t="shared" si="92"/>
        <v>0</v>
      </c>
      <c r="Y114" s="70">
        <f t="shared" si="92"/>
        <v>0</v>
      </c>
    </row>
    <row r="115" spans="1:25" ht="12.75" customHeight="1">
      <c r="A115" s="30" t="s">
        <v>21</v>
      </c>
      <c r="B115" s="134"/>
      <c r="C115" s="71" t="s">
        <v>32</v>
      </c>
      <c r="D115" s="72"/>
      <c r="E115" s="72"/>
      <c r="F115" s="72"/>
      <c r="G115" s="73" t="s">
        <v>34</v>
      </c>
      <c r="H115" s="73"/>
      <c r="I115" s="73" t="s">
        <v>25</v>
      </c>
      <c r="J115" s="73"/>
      <c r="K115" s="73">
        <v>0.5</v>
      </c>
      <c r="L115" s="73" t="s">
        <v>31</v>
      </c>
      <c r="M115" s="219">
        <v>3</v>
      </c>
      <c r="N115" s="114"/>
      <c r="O115" s="186"/>
      <c r="P115" s="160"/>
      <c r="R115" s="70">
        <f t="shared" si="88"/>
        <v>0</v>
      </c>
      <c r="S115" s="70">
        <f t="shared" si="89"/>
        <v>1.8333333333333333</v>
      </c>
      <c r="T115" s="70">
        <f t="shared" si="90"/>
        <v>0</v>
      </c>
      <c r="U115" s="70">
        <f t="shared" si="90"/>
        <v>0</v>
      </c>
      <c r="V115" s="70">
        <f t="shared" si="91"/>
        <v>0</v>
      </c>
      <c r="W115" s="70">
        <f t="shared" si="91"/>
        <v>5.5</v>
      </c>
      <c r="X115" s="70">
        <f t="shared" si="92"/>
        <v>0</v>
      </c>
      <c r="Y115" s="70">
        <f t="shared" si="92"/>
        <v>0</v>
      </c>
    </row>
    <row r="116" spans="1:25" s="31" customFormat="1" ht="12.75" customHeight="1">
      <c r="A116" s="19" t="s">
        <v>33</v>
      </c>
      <c r="B116" s="135"/>
      <c r="C116" s="20"/>
      <c r="D116" s="20"/>
      <c r="E116" s="20"/>
      <c r="F116" s="20"/>
      <c r="G116" s="21"/>
      <c r="H116" s="21"/>
      <c r="I116" s="22"/>
      <c r="J116" s="22"/>
      <c r="K116" s="22"/>
      <c r="L116" s="22"/>
      <c r="M116" s="218"/>
      <c r="N116" s="23"/>
      <c r="O116" s="23"/>
      <c r="P116" s="22"/>
      <c r="Q116" s="22"/>
      <c r="R116" s="23"/>
      <c r="S116" s="24"/>
      <c r="T116" s="25">
        <f>SUM(T109:T115)</f>
        <v>0</v>
      </c>
      <c r="U116" s="25">
        <f>SUM(U109:U115)</f>
        <v>0</v>
      </c>
      <c r="V116" s="27"/>
      <c r="W116" s="24"/>
      <c r="X116" s="25">
        <f>SUM(X109:X115)</f>
        <v>0</v>
      </c>
      <c r="Y116" s="25">
        <f>SUM(Y109:Y115)</f>
        <v>0</v>
      </c>
    </row>
    <row r="117" spans="1:25" s="31" customFormat="1" ht="12.75" customHeight="1">
      <c r="A117" s="33" t="s">
        <v>76</v>
      </c>
      <c r="B117" s="142"/>
      <c r="C117" s="34"/>
      <c r="D117" s="34"/>
      <c r="E117" s="34"/>
      <c r="F117" s="34"/>
      <c r="G117" s="34"/>
      <c r="H117" s="35"/>
      <c r="I117" s="36"/>
      <c r="J117" s="36"/>
      <c r="K117" s="36"/>
      <c r="L117" s="36"/>
      <c r="M117" s="220"/>
      <c r="N117" s="37"/>
      <c r="O117" s="37"/>
      <c r="P117" s="36"/>
      <c r="Q117" s="36"/>
      <c r="R117" s="37"/>
      <c r="S117" s="38"/>
      <c r="T117" s="25">
        <f>T22+T27+T34+T43+T49+T56+T63+T69+T76+T83+T89+T95+T100+T108+T116</f>
        <v>0</v>
      </c>
      <c r="U117" s="25">
        <f>U22+U27+U34+U43+U49+U56+U63+U69+U76+U83+U89+U95+U100+U108+U116</f>
        <v>0</v>
      </c>
      <c r="V117" s="39"/>
      <c r="W117" s="38"/>
      <c r="X117" s="25">
        <f>X22+X27+X34+X43+X49+X56+X63+X69+X76+X83+X89+X95+X100+X108+X116</f>
        <v>0</v>
      </c>
      <c r="Y117" s="25">
        <f>Y22+Y27+Y34+Y43+Y49+Y56+Y63+Y69+Y76+Y83+Y89+Y95+Y100+Y108+Y116</f>
        <v>0</v>
      </c>
    </row>
    <row r="118" spans="1:26" s="28" customFormat="1" ht="12.75" customHeight="1">
      <c r="A118" s="117"/>
      <c r="B118" s="143"/>
      <c r="C118" s="118"/>
      <c r="D118" s="118"/>
      <c r="E118" s="118"/>
      <c r="F118" s="118"/>
      <c r="G118" s="12"/>
      <c r="H118" s="12"/>
      <c r="I118" s="119"/>
      <c r="J118" s="119"/>
      <c r="K118" s="119"/>
      <c r="L118" s="119"/>
      <c r="M118" s="221"/>
      <c r="N118" s="120"/>
      <c r="O118" s="120"/>
      <c r="P118" s="119"/>
      <c r="Q118" s="119"/>
      <c r="R118" s="120"/>
      <c r="S118" s="120"/>
      <c r="T118" s="120"/>
      <c r="U118" s="120"/>
      <c r="V118" s="120"/>
      <c r="W118" s="120"/>
      <c r="X118" s="120"/>
      <c r="Y118" s="120"/>
      <c r="Z118" s="126"/>
    </row>
    <row r="119" spans="1:26" s="122" customFormat="1" ht="15" customHeight="1">
      <c r="A119" s="121"/>
      <c r="B119" s="144"/>
      <c r="C119" s="123"/>
      <c r="D119" s="123"/>
      <c r="E119" s="123"/>
      <c r="F119" s="123"/>
      <c r="G119" s="124"/>
      <c r="H119" s="124"/>
      <c r="I119" s="124"/>
      <c r="J119" s="124"/>
      <c r="K119" s="127" t="s">
        <v>217</v>
      </c>
      <c r="L119" s="128"/>
      <c r="M119" s="222"/>
      <c r="N119" s="188"/>
      <c r="O119" s="188"/>
      <c r="P119" s="165"/>
      <c r="Q119" s="165"/>
      <c r="R119" s="129"/>
      <c r="S119" s="129"/>
      <c r="T119" s="129"/>
      <c r="U119" s="129"/>
      <c r="V119" s="129"/>
      <c r="W119" s="129"/>
      <c r="X119" s="129"/>
      <c r="Y119" s="130" t="s">
        <v>213</v>
      </c>
      <c r="Z119" s="125">
        <f>X117+Y117</f>
        <v>0</v>
      </c>
    </row>
    <row r="120" spans="1:15" ht="12.75" customHeight="1">
      <c r="A120" s="41" t="s">
        <v>77</v>
      </c>
      <c r="N120" s="59"/>
      <c r="O120" s="59"/>
    </row>
    <row r="121" spans="1:15" ht="12.75" customHeight="1">
      <c r="A121" s="81" t="s">
        <v>287</v>
      </c>
      <c r="N121" s="59"/>
      <c r="O121" s="59"/>
    </row>
    <row r="122" spans="1:15" ht="12.75" customHeight="1">
      <c r="A122" s="81" t="s">
        <v>288</v>
      </c>
      <c r="N122" s="59"/>
      <c r="O122" s="59"/>
    </row>
    <row r="123" spans="1:15" ht="12.75" customHeight="1">
      <c r="A123" s="81" t="s">
        <v>78</v>
      </c>
      <c r="N123" s="59"/>
      <c r="O123" s="59"/>
    </row>
    <row r="124" spans="1:15" ht="12.75" customHeight="1">
      <c r="A124" s="81" t="s">
        <v>79</v>
      </c>
      <c r="N124" s="59"/>
      <c r="O124" s="59"/>
    </row>
    <row r="125" spans="1:15" ht="12.75" customHeight="1">
      <c r="A125" s="81" t="s">
        <v>247</v>
      </c>
      <c r="N125" s="59"/>
      <c r="O125" s="59"/>
    </row>
    <row r="126" spans="1:15" ht="12.75" customHeight="1">
      <c r="A126" s="81" t="s">
        <v>223</v>
      </c>
      <c r="N126" s="59"/>
      <c r="O126" s="59"/>
    </row>
    <row r="127" spans="1:15" ht="12.75" customHeight="1">
      <c r="A127" s="81" t="s">
        <v>211</v>
      </c>
      <c r="N127" s="59"/>
      <c r="O127" s="59"/>
    </row>
    <row r="128" spans="1:15" ht="12.75" customHeight="1">
      <c r="A128" s="81" t="s">
        <v>221</v>
      </c>
      <c r="N128" s="59"/>
      <c r="O128" s="59"/>
    </row>
    <row r="129" spans="1:15" ht="12.75" customHeight="1">
      <c r="A129" s="81" t="s">
        <v>222</v>
      </c>
      <c r="N129" s="59"/>
      <c r="O129" s="59"/>
    </row>
    <row r="130" spans="1:42" s="59" customFormat="1" ht="12.75" customHeight="1">
      <c r="A130" s="81" t="s">
        <v>220</v>
      </c>
      <c r="B130" s="95"/>
      <c r="C130" s="58"/>
      <c r="D130" s="58"/>
      <c r="E130" s="58"/>
      <c r="F130" s="58"/>
      <c r="G130" s="52"/>
      <c r="H130" s="52"/>
      <c r="I130" s="52"/>
      <c r="J130" s="52"/>
      <c r="K130" s="52"/>
      <c r="L130" s="52"/>
      <c r="M130" s="223"/>
      <c r="P130" s="159"/>
      <c r="Q130" s="159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</row>
    <row r="131" spans="1:42" s="59" customFormat="1" ht="12.75" customHeight="1">
      <c r="A131" s="81" t="s">
        <v>243</v>
      </c>
      <c r="B131" s="95"/>
      <c r="C131" s="58"/>
      <c r="D131" s="58"/>
      <c r="E131" s="58"/>
      <c r="F131" s="58"/>
      <c r="G131" s="52"/>
      <c r="H131" s="52"/>
      <c r="I131" s="52"/>
      <c r="J131" s="52"/>
      <c r="K131" s="52"/>
      <c r="L131" s="52"/>
      <c r="M131" s="223"/>
      <c r="P131" s="159"/>
      <c r="Q131" s="159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</row>
    <row r="132" spans="1:42" s="59" customFormat="1" ht="12.75" customHeight="1">
      <c r="A132" s="81" t="s">
        <v>289</v>
      </c>
      <c r="B132" s="95"/>
      <c r="C132" s="58"/>
      <c r="D132" s="58"/>
      <c r="E132" s="58"/>
      <c r="F132" s="58"/>
      <c r="G132" s="52"/>
      <c r="H132" s="52"/>
      <c r="I132" s="52"/>
      <c r="J132" s="52"/>
      <c r="K132" s="52"/>
      <c r="L132" s="52"/>
      <c r="M132" s="223"/>
      <c r="P132" s="159"/>
      <c r="Q132" s="159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</row>
    <row r="133" spans="1:15" ht="12.75" customHeight="1">
      <c r="A133" s="81" t="s">
        <v>290</v>
      </c>
      <c r="N133" s="59"/>
      <c r="O133" s="59"/>
    </row>
    <row r="134" spans="1:15" ht="12.75" customHeight="1">
      <c r="A134" s="81"/>
      <c r="N134" s="59"/>
      <c r="O134" s="59"/>
    </row>
    <row r="135" spans="1:25" ht="19.5">
      <c r="A135" s="17" t="s">
        <v>80</v>
      </c>
      <c r="B135" s="133"/>
      <c r="C135" s="60"/>
      <c r="D135" s="60"/>
      <c r="E135" s="60"/>
      <c r="F135" s="60"/>
      <c r="G135" s="61"/>
      <c r="H135" s="62"/>
      <c r="I135" s="62"/>
      <c r="J135" s="62"/>
      <c r="K135" s="61"/>
      <c r="L135" s="62"/>
      <c r="M135" s="215"/>
      <c r="N135" s="63"/>
      <c r="O135" s="63"/>
      <c r="P135" s="62"/>
      <c r="Q135" s="62"/>
      <c r="R135" s="63"/>
      <c r="S135" s="63"/>
      <c r="T135" s="63"/>
      <c r="U135" s="63"/>
      <c r="V135" s="63"/>
      <c r="W135" s="63"/>
      <c r="X135" s="63"/>
      <c r="Y135" s="64"/>
    </row>
    <row r="136" spans="1:25" ht="12.75" customHeight="1">
      <c r="A136" s="18" t="s">
        <v>81</v>
      </c>
      <c r="B136" s="134" t="s">
        <v>82</v>
      </c>
      <c r="C136" s="82" t="s">
        <v>83</v>
      </c>
      <c r="D136" s="74"/>
      <c r="E136" s="74"/>
      <c r="F136" s="74"/>
      <c r="G136" s="83" t="s">
        <v>24</v>
      </c>
      <c r="H136" s="67"/>
      <c r="I136" s="67" t="s">
        <v>25</v>
      </c>
      <c r="J136" s="67"/>
      <c r="K136" s="67">
        <v>1</v>
      </c>
      <c r="L136" s="67" t="s">
        <v>47</v>
      </c>
      <c r="M136" s="224">
        <v>1</v>
      </c>
      <c r="N136" s="189"/>
      <c r="O136" s="190"/>
      <c r="P136" s="164">
        <v>29</v>
      </c>
      <c r="Q136" s="166"/>
      <c r="R136" s="69">
        <f aca="true" t="shared" si="93" ref="R136:R143">K136*$P$136/M136</f>
        <v>29</v>
      </c>
      <c r="S136" s="69">
        <f aca="true" t="shared" si="94" ref="S136:S143">K136*$Q$136/M136</f>
        <v>0</v>
      </c>
      <c r="T136" s="69">
        <f aca="true" t="shared" si="95" ref="T136:U143">R136*N136</f>
        <v>0</v>
      </c>
      <c r="U136" s="69">
        <f t="shared" si="95"/>
        <v>0</v>
      </c>
      <c r="V136" s="70">
        <f aca="true" t="shared" si="96" ref="V136:W143">R136*3</f>
        <v>87</v>
      </c>
      <c r="W136" s="70">
        <f t="shared" si="96"/>
        <v>0</v>
      </c>
      <c r="X136" s="70">
        <f aca="true" t="shared" si="97" ref="X136:Y143">V136*N136</f>
        <v>0</v>
      </c>
      <c r="Y136" s="70">
        <f t="shared" si="97"/>
        <v>0</v>
      </c>
    </row>
    <row r="137" spans="1:25" ht="12.75" customHeight="1">
      <c r="A137" s="18" t="s">
        <v>81</v>
      </c>
      <c r="B137" s="134" t="s">
        <v>84</v>
      </c>
      <c r="C137" s="78" t="s">
        <v>85</v>
      </c>
      <c r="D137" s="74"/>
      <c r="E137" s="74"/>
      <c r="F137" s="74"/>
      <c r="G137" s="83" t="s">
        <v>24</v>
      </c>
      <c r="H137" s="73"/>
      <c r="I137" s="73" t="s">
        <v>25</v>
      </c>
      <c r="J137" s="73"/>
      <c r="K137" s="73">
        <v>1</v>
      </c>
      <c r="L137" s="73" t="s">
        <v>47</v>
      </c>
      <c r="M137" s="219">
        <v>1</v>
      </c>
      <c r="N137" s="182"/>
      <c r="O137" s="183"/>
      <c r="P137" s="164"/>
      <c r="Q137" s="166"/>
      <c r="R137" s="69">
        <f t="shared" si="93"/>
        <v>29</v>
      </c>
      <c r="S137" s="69">
        <f t="shared" si="94"/>
        <v>0</v>
      </c>
      <c r="T137" s="69">
        <f t="shared" si="95"/>
        <v>0</v>
      </c>
      <c r="U137" s="69">
        <f t="shared" si="95"/>
        <v>0</v>
      </c>
      <c r="V137" s="70">
        <f t="shared" si="96"/>
        <v>87</v>
      </c>
      <c r="W137" s="70">
        <f t="shared" si="96"/>
        <v>0</v>
      </c>
      <c r="X137" s="70">
        <f t="shared" si="97"/>
        <v>0</v>
      </c>
      <c r="Y137" s="70">
        <f t="shared" si="97"/>
        <v>0</v>
      </c>
    </row>
    <row r="138" spans="1:25" ht="12.75" customHeight="1">
      <c r="A138" s="18" t="s">
        <v>81</v>
      </c>
      <c r="B138" s="134" t="s">
        <v>86</v>
      </c>
      <c r="C138" s="78" t="s">
        <v>261</v>
      </c>
      <c r="D138" s="74"/>
      <c r="E138" s="74"/>
      <c r="F138" s="74"/>
      <c r="G138" s="83" t="s">
        <v>24</v>
      </c>
      <c r="H138" s="73"/>
      <c r="I138" s="73" t="s">
        <v>25</v>
      </c>
      <c r="J138" s="73"/>
      <c r="K138" s="73">
        <v>1</v>
      </c>
      <c r="L138" s="67" t="s">
        <v>87</v>
      </c>
      <c r="M138" s="219">
        <v>1.5</v>
      </c>
      <c r="N138" s="182"/>
      <c r="O138" s="183"/>
      <c r="P138" s="164"/>
      <c r="Q138" s="166"/>
      <c r="R138" s="69">
        <f t="shared" si="93"/>
        <v>19.333333333333332</v>
      </c>
      <c r="S138" s="69">
        <f t="shared" si="94"/>
        <v>0</v>
      </c>
      <c r="T138" s="69">
        <f t="shared" si="95"/>
        <v>0</v>
      </c>
      <c r="U138" s="69">
        <f t="shared" si="95"/>
        <v>0</v>
      </c>
      <c r="V138" s="70">
        <f t="shared" si="96"/>
        <v>58</v>
      </c>
      <c r="W138" s="70">
        <f t="shared" si="96"/>
        <v>0</v>
      </c>
      <c r="X138" s="70">
        <f t="shared" si="97"/>
        <v>0</v>
      </c>
      <c r="Y138" s="70">
        <f t="shared" si="97"/>
        <v>0</v>
      </c>
    </row>
    <row r="139" spans="1:25" ht="12.75" customHeight="1">
      <c r="A139" s="18" t="s">
        <v>81</v>
      </c>
      <c r="B139" s="134" t="s">
        <v>88</v>
      </c>
      <c r="C139" s="78" t="s">
        <v>29</v>
      </c>
      <c r="D139" s="74"/>
      <c r="E139" s="74"/>
      <c r="F139" s="74"/>
      <c r="G139" s="83" t="s">
        <v>24</v>
      </c>
      <c r="H139" s="73"/>
      <c r="I139" s="73" t="s">
        <v>25</v>
      </c>
      <c r="J139" s="73"/>
      <c r="K139" s="73">
        <v>1</v>
      </c>
      <c r="L139" s="67" t="s">
        <v>87</v>
      </c>
      <c r="M139" s="219">
        <v>1.5</v>
      </c>
      <c r="N139" s="182"/>
      <c r="O139" s="183"/>
      <c r="P139" s="164"/>
      <c r="Q139" s="166"/>
      <c r="R139" s="69">
        <f t="shared" si="93"/>
        <v>19.333333333333332</v>
      </c>
      <c r="S139" s="69">
        <f t="shared" si="94"/>
        <v>0</v>
      </c>
      <c r="T139" s="69">
        <f t="shared" si="95"/>
        <v>0</v>
      </c>
      <c r="U139" s="69">
        <f t="shared" si="95"/>
        <v>0</v>
      </c>
      <c r="V139" s="70">
        <f t="shared" si="96"/>
        <v>58</v>
      </c>
      <c r="W139" s="70">
        <f t="shared" si="96"/>
        <v>0</v>
      </c>
      <c r="X139" s="70">
        <f t="shared" si="97"/>
        <v>0</v>
      </c>
      <c r="Y139" s="70">
        <f t="shared" si="97"/>
        <v>0</v>
      </c>
    </row>
    <row r="140" spans="1:25" ht="12.75" customHeight="1">
      <c r="A140" s="18" t="s">
        <v>81</v>
      </c>
      <c r="B140" s="134" t="s">
        <v>90</v>
      </c>
      <c r="C140" s="78" t="s">
        <v>38</v>
      </c>
      <c r="D140" s="74"/>
      <c r="E140" s="74"/>
      <c r="F140" s="74"/>
      <c r="G140" s="83" t="s">
        <v>24</v>
      </c>
      <c r="H140" s="73"/>
      <c r="I140" s="73" t="s">
        <v>25</v>
      </c>
      <c r="J140" s="73"/>
      <c r="K140" s="73">
        <v>1</v>
      </c>
      <c r="L140" s="67" t="s">
        <v>87</v>
      </c>
      <c r="M140" s="219">
        <v>1.5</v>
      </c>
      <c r="N140" s="182"/>
      <c r="O140" s="183"/>
      <c r="P140" s="160"/>
      <c r="Q140" s="166"/>
      <c r="R140" s="69">
        <f t="shared" si="93"/>
        <v>19.333333333333332</v>
      </c>
      <c r="S140" s="69">
        <f t="shared" si="94"/>
        <v>0</v>
      </c>
      <c r="T140" s="69">
        <f t="shared" si="95"/>
        <v>0</v>
      </c>
      <c r="U140" s="69">
        <f t="shared" si="95"/>
        <v>0</v>
      </c>
      <c r="V140" s="70">
        <f t="shared" si="96"/>
        <v>58</v>
      </c>
      <c r="W140" s="70">
        <f t="shared" si="96"/>
        <v>0</v>
      </c>
      <c r="X140" s="70">
        <f t="shared" si="97"/>
        <v>0</v>
      </c>
      <c r="Y140" s="70">
        <f t="shared" si="97"/>
        <v>0</v>
      </c>
    </row>
    <row r="141" spans="1:25" ht="12.75" customHeight="1">
      <c r="A141" s="42" t="s">
        <v>81</v>
      </c>
      <c r="B141" s="134"/>
      <c r="C141" s="78" t="s">
        <v>89</v>
      </c>
      <c r="D141" s="74"/>
      <c r="E141" s="74"/>
      <c r="F141" s="74"/>
      <c r="G141" s="83" t="s">
        <v>24</v>
      </c>
      <c r="H141" s="73"/>
      <c r="I141" s="73" t="s">
        <v>25</v>
      </c>
      <c r="J141" s="73"/>
      <c r="K141" s="73">
        <v>2</v>
      </c>
      <c r="L141" s="73" t="s">
        <v>27</v>
      </c>
      <c r="M141" s="219">
        <v>2</v>
      </c>
      <c r="N141" s="182"/>
      <c r="O141" s="183"/>
      <c r="P141" s="164"/>
      <c r="Q141" s="166"/>
      <c r="R141" s="69">
        <f t="shared" si="93"/>
        <v>29</v>
      </c>
      <c r="S141" s="69">
        <f t="shared" si="94"/>
        <v>0</v>
      </c>
      <c r="T141" s="69">
        <f t="shared" si="95"/>
        <v>0</v>
      </c>
      <c r="U141" s="69">
        <f t="shared" si="95"/>
        <v>0</v>
      </c>
      <c r="V141" s="70">
        <f t="shared" si="96"/>
        <v>87</v>
      </c>
      <c r="W141" s="70">
        <f t="shared" si="96"/>
        <v>0</v>
      </c>
      <c r="X141" s="70">
        <f t="shared" si="97"/>
        <v>0</v>
      </c>
      <c r="Y141" s="70">
        <f t="shared" si="97"/>
        <v>0</v>
      </c>
    </row>
    <row r="142" spans="1:25" ht="12.75" customHeight="1">
      <c r="A142" s="42" t="s">
        <v>81</v>
      </c>
      <c r="B142" s="134"/>
      <c r="C142" s="82" t="s">
        <v>30</v>
      </c>
      <c r="D142" s="68"/>
      <c r="E142" s="68"/>
      <c r="F142" s="68"/>
      <c r="G142" s="83"/>
      <c r="H142" s="73"/>
      <c r="I142" s="67"/>
      <c r="J142" s="67"/>
      <c r="K142" s="206">
        <v>1</v>
      </c>
      <c r="L142" s="206" t="s">
        <v>27</v>
      </c>
      <c r="M142" s="219">
        <v>2</v>
      </c>
      <c r="N142" s="182"/>
      <c r="O142" s="183"/>
      <c r="P142" s="164"/>
      <c r="Q142" s="166"/>
      <c r="R142" s="69">
        <f aca="true" t="shared" si="98" ref="R142">K142*$P$136/M142</f>
        <v>14.5</v>
      </c>
      <c r="S142" s="69">
        <f aca="true" t="shared" si="99" ref="S142">K142*$Q$136/M142</f>
        <v>0</v>
      </c>
      <c r="T142" s="69">
        <f aca="true" t="shared" si="100" ref="T142">R142*N142</f>
        <v>0</v>
      </c>
      <c r="U142" s="69">
        <f aca="true" t="shared" si="101" ref="U142">S142*O142</f>
        <v>0</v>
      </c>
      <c r="V142" s="70">
        <f aca="true" t="shared" si="102" ref="V142">R142*3</f>
        <v>43.5</v>
      </c>
      <c r="W142" s="70">
        <f aca="true" t="shared" si="103" ref="W142">S142*3</f>
        <v>0</v>
      </c>
      <c r="X142" s="70">
        <f aca="true" t="shared" si="104" ref="X142">V142*N142</f>
        <v>0</v>
      </c>
      <c r="Y142" s="70">
        <f aca="true" t="shared" si="105" ref="Y142">W142*O142</f>
        <v>0</v>
      </c>
    </row>
    <row r="143" spans="1:25" ht="12.75" customHeight="1">
      <c r="A143" s="42" t="s">
        <v>81</v>
      </c>
      <c r="B143" s="134" t="s">
        <v>91</v>
      </c>
      <c r="C143" s="82" t="s">
        <v>93</v>
      </c>
      <c r="D143" s="68"/>
      <c r="E143" s="68"/>
      <c r="F143" s="68"/>
      <c r="G143" s="83"/>
      <c r="H143" s="73"/>
      <c r="I143" s="67" t="s">
        <v>25</v>
      </c>
      <c r="J143" s="67"/>
      <c r="K143" s="67">
        <v>2</v>
      </c>
      <c r="L143" s="67" t="s">
        <v>47</v>
      </c>
      <c r="M143" s="219">
        <v>1</v>
      </c>
      <c r="N143" s="182"/>
      <c r="O143" s="183"/>
      <c r="P143" s="164"/>
      <c r="Q143" s="166"/>
      <c r="R143" s="69">
        <f t="shared" si="93"/>
        <v>58</v>
      </c>
      <c r="S143" s="69">
        <f t="shared" si="94"/>
        <v>0</v>
      </c>
      <c r="T143" s="69">
        <f t="shared" si="95"/>
        <v>0</v>
      </c>
      <c r="U143" s="69">
        <f t="shared" si="95"/>
        <v>0</v>
      </c>
      <c r="V143" s="70">
        <f t="shared" si="96"/>
        <v>174</v>
      </c>
      <c r="W143" s="70">
        <f t="shared" si="96"/>
        <v>0</v>
      </c>
      <c r="X143" s="70">
        <f t="shared" si="97"/>
        <v>0</v>
      </c>
      <c r="Y143" s="70">
        <f t="shared" si="97"/>
        <v>0</v>
      </c>
    </row>
    <row r="144" spans="1:30" ht="12.75" customHeight="1">
      <c r="A144" s="18" t="s">
        <v>81</v>
      </c>
      <c r="B144" s="153" t="s">
        <v>92</v>
      </c>
      <c r="C144" s="82"/>
      <c r="D144" s="82"/>
      <c r="E144" s="82"/>
      <c r="F144" s="82"/>
      <c r="G144" s="83"/>
      <c r="H144" s="73"/>
      <c r="I144" s="67"/>
      <c r="J144" s="67"/>
      <c r="K144" s="67"/>
      <c r="L144" s="67"/>
      <c r="M144" s="219"/>
      <c r="N144" s="114"/>
      <c r="O144" s="183"/>
      <c r="P144" s="164"/>
      <c r="Q144" s="168"/>
      <c r="R144" s="170"/>
      <c r="S144" s="170"/>
      <c r="T144" s="170"/>
      <c r="U144" s="170"/>
      <c r="V144" s="114"/>
      <c r="W144" s="114"/>
      <c r="X144" s="114"/>
      <c r="Y144" s="114"/>
      <c r="Z144" s="58"/>
      <c r="AA144" s="58"/>
      <c r="AB144" s="58"/>
      <c r="AC144" s="58"/>
      <c r="AD144" s="58"/>
    </row>
    <row r="145" spans="1:25" s="31" customFormat="1" ht="12.75" customHeight="1">
      <c r="A145" s="19" t="s">
        <v>33</v>
      </c>
      <c r="B145" s="135"/>
      <c r="C145" s="20"/>
      <c r="D145" s="20"/>
      <c r="E145" s="20"/>
      <c r="F145" s="20"/>
      <c r="G145" s="21"/>
      <c r="H145" s="21"/>
      <c r="I145" s="22"/>
      <c r="J145" s="22"/>
      <c r="K145" s="22"/>
      <c r="L145" s="22"/>
      <c r="M145" s="218"/>
      <c r="N145" s="23"/>
      <c r="O145" s="23"/>
      <c r="P145" s="22"/>
      <c r="Q145" s="22"/>
      <c r="R145" s="23"/>
      <c r="S145" s="24"/>
      <c r="T145" s="25">
        <f>SUM(T136:T144)</f>
        <v>0</v>
      </c>
      <c r="U145" s="25">
        <f>SUM(U136:U144)</f>
        <v>0</v>
      </c>
      <c r="V145" s="27"/>
      <c r="W145" s="24"/>
      <c r="X145" s="25">
        <f>SUM(X136:X144)</f>
        <v>0</v>
      </c>
      <c r="Y145" s="25">
        <f>SUM(Y136:Y144)</f>
        <v>0</v>
      </c>
    </row>
    <row r="146" spans="1:25" ht="12.75" customHeight="1">
      <c r="A146" s="29" t="s">
        <v>81</v>
      </c>
      <c r="B146" s="136" t="s">
        <v>82</v>
      </c>
      <c r="C146" s="78" t="s">
        <v>83</v>
      </c>
      <c r="D146" s="74"/>
      <c r="E146" s="74"/>
      <c r="F146" s="74"/>
      <c r="G146" s="84" t="s">
        <v>94</v>
      </c>
      <c r="H146" s="73"/>
      <c r="I146" s="73" t="s">
        <v>25</v>
      </c>
      <c r="J146" s="73"/>
      <c r="K146" s="73">
        <v>2</v>
      </c>
      <c r="L146" s="73" t="s">
        <v>47</v>
      </c>
      <c r="M146" s="219">
        <v>1</v>
      </c>
      <c r="N146" s="170"/>
      <c r="O146" s="191"/>
      <c r="P146" s="75"/>
      <c r="Q146" s="167">
        <v>5</v>
      </c>
      <c r="R146" s="70">
        <f aca="true" t="shared" si="106" ref="R146:R151">K146*$P$146/M146</f>
        <v>0</v>
      </c>
      <c r="S146" s="70">
        <f aca="true" t="shared" si="107" ref="S146:S151">K146*$Q$146/M146</f>
        <v>10</v>
      </c>
      <c r="T146" s="70">
        <f aca="true" t="shared" si="108" ref="T146:U151">R146*N146</f>
        <v>0</v>
      </c>
      <c r="U146" s="70">
        <f t="shared" si="108"/>
        <v>0</v>
      </c>
      <c r="V146" s="70">
        <f aca="true" t="shared" si="109" ref="V146:W151">R146*3</f>
        <v>0</v>
      </c>
      <c r="W146" s="70">
        <f t="shared" si="109"/>
        <v>30</v>
      </c>
      <c r="X146" s="70">
        <f aca="true" t="shared" si="110" ref="X146:Y151">V146*N146</f>
        <v>0</v>
      </c>
      <c r="Y146" s="70">
        <f t="shared" si="110"/>
        <v>0</v>
      </c>
    </row>
    <row r="147" spans="1:25" ht="12.75" customHeight="1">
      <c r="A147" s="18" t="s">
        <v>81</v>
      </c>
      <c r="B147" s="134" t="s">
        <v>84</v>
      </c>
      <c r="C147" s="78" t="s">
        <v>85</v>
      </c>
      <c r="D147" s="74"/>
      <c r="E147" s="74"/>
      <c r="F147" s="74"/>
      <c r="G147" s="84" t="s">
        <v>94</v>
      </c>
      <c r="H147" s="73"/>
      <c r="I147" s="73" t="s">
        <v>25</v>
      </c>
      <c r="J147" s="73"/>
      <c r="K147" s="73">
        <v>2</v>
      </c>
      <c r="L147" s="73" t="s">
        <v>47</v>
      </c>
      <c r="M147" s="219">
        <v>1</v>
      </c>
      <c r="N147" s="114"/>
      <c r="O147" s="186"/>
      <c r="P147" s="164"/>
      <c r="Q147" s="166"/>
      <c r="R147" s="70">
        <f t="shared" si="106"/>
        <v>0</v>
      </c>
      <c r="S147" s="70">
        <f t="shared" si="107"/>
        <v>10</v>
      </c>
      <c r="T147" s="70">
        <f t="shared" si="108"/>
        <v>0</v>
      </c>
      <c r="U147" s="70">
        <f t="shared" si="108"/>
        <v>0</v>
      </c>
      <c r="V147" s="70">
        <f t="shared" si="109"/>
        <v>0</v>
      </c>
      <c r="W147" s="70">
        <f t="shared" si="109"/>
        <v>30</v>
      </c>
      <c r="X147" s="70">
        <f t="shared" si="110"/>
        <v>0</v>
      </c>
      <c r="Y147" s="70">
        <f t="shared" si="110"/>
        <v>0</v>
      </c>
    </row>
    <row r="148" spans="1:25" ht="12.75" customHeight="1">
      <c r="A148" s="18" t="s">
        <v>81</v>
      </c>
      <c r="B148" s="134" t="s">
        <v>86</v>
      </c>
      <c r="C148" s="78" t="s">
        <v>261</v>
      </c>
      <c r="D148" s="74"/>
      <c r="E148" s="74"/>
      <c r="F148" s="74"/>
      <c r="G148" s="84" t="s">
        <v>94</v>
      </c>
      <c r="H148" s="73"/>
      <c r="I148" s="73" t="s">
        <v>25</v>
      </c>
      <c r="J148" s="73"/>
      <c r="K148" s="73">
        <v>2</v>
      </c>
      <c r="L148" s="73" t="s">
        <v>27</v>
      </c>
      <c r="M148" s="219">
        <v>2</v>
      </c>
      <c r="N148" s="114"/>
      <c r="O148" s="186"/>
      <c r="P148" s="164"/>
      <c r="Q148" s="166"/>
      <c r="R148" s="70">
        <f t="shared" si="106"/>
        <v>0</v>
      </c>
      <c r="S148" s="70">
        <f t="shared" si="107"/>
        <v>5</v>
      </c>
      <c r="T148" s="70">
        <f t="shared" si="108"/>
        <v>0</v>
      </c>
      <c r="U148" s="70">
        <f t="shared" si="108"/>
        <v>0</v>
      </c>
      <c r="V148" s="70">
        <f t="shared" si="109"/>
        <v>0</v>
      </c>
      <c r="W148" s="70">
        <f t="shared" si="109"/>
        <v>15</v>
      </c>
      <c r="X148" s="70">
        <f t="shared" si="110"/>
        <v>0</v>
      </c>
      <c r="Y148" s="70">
        <f t="shared" si="110"/>
        <v>0</v>
      </c>
    </row>
    <row r="149" spans="1:25" ht="12.75" customHeight="1">
      <c r="A149" s="18" t="s">
        <v>81</v>
      </c>
      <c r="B149" s="134" t="s">
        <v>88</v>
      </c>
      <c r="C149" s="78" t="s">
        <v>30</v>
      </c>
      <c r="D149" s="74"/>
      <c r="E149" s="74"/>
      <c r="F149" s="74"/>
      <c r="G149" s="84" t="s">
        <v>94</v>
      </c>
      <c r="H149" s="73"/>
      <c r="I149" s="73" t="s">
        <v>25</v>
      </c>
      <c r="J149" s="73"/>
      <c r="K149" s="73">
        <v>1</v>
      </c>
      <c r="L149" s="73" t="s">
        <v>27</v>
      </c>
      <c r="M149" s="219">
        <v>2</v>
      </c>
      <c r="N149" s="114"/>
      <c r="O149" s="186"/>
      <c r="P149" s="164"/>
      <c r="Q149" s="166"/>
      <c r="R149" s="70">
        <f t="shared" si="106"/>
        <v>0</v>
      </c>
      <c r="S149" s="70">
        <f t="shared" si="107"/>
        <v>2.5</v>
      </c>
      <c r="T149" s="70">
        <f t="shared" si="108"/>
        <v>0</v>
      </c>
      <c r="U149" s="70">
        <f t="shared" si="108"/>
        <v>0</v>
      </c>
      <c r="V149" s="70">
        <f t="shared" si="109"/>
        <v>0</v>
      </c>
      <c r="W149" s="70">
        <f t="shared" si="109"/>
        <v>7.5</v>
      </c>
      <c r="X149" s="70">
        <f t="shared" si="110"/>
        <v>0</v>
      </c>
      <c r="Y149" s="70">
        <f t="shared" si="110"/>
        <v>0</v>
      </c>
    </row>
    <row r="150" spans="1:25" ht="12.75" customHeight="1">
      <c r="A150" s="18" t="s">
        <v>81</v>
      </c>
      <c r="B150" s="134" t="s">
        <v>90</v>
      </c>
      <c r="C150" s="78" t="s">
        <v>89</v>
      </c>
      <c r="D150" s="74"/>
      <c r="E150" s="74"/>
      <c r="F150" s="74"/>
      <c r="G150" s="84" t="s">
        <v>94</v>
      </c>
      <c r="H150" s="73"/>
      <c r="I150" s="73" t="s">
        <v>25</v>
      </c>
      <c r="J150" s="73"/>
      <c r="K150" s="73">
        <v>2</v>
      </c>
      <c r="L150" s="73" t="s">
        <v>27</v>
      </c>
      <c r="M150" s="219">
        <v>2</v>
      </c>
      <c r="N150" s="114"/>
      <c r="O150" s="186"/>
      <c r="P150" s="160"/>
      <c r="Q150" s="166"/>
      <c r="R150" s="70">
        <f t="shared" si="106"/>
        <v>0</v>
      </c>
      <c r="S150" s="70">
        <f t="shared" si="107"/>
        <v>5</v>
      </c>
      <c r="T150" s="70">
        <f t="shared" si="108"/>
        <v>0</v>
      </c>
      <c r="U150" s="70">
        <f t="shared" si="108"/>
        <v>0</v>
      </c>
      <c r="V150" s="70">
        <f t="shared" si="109"/>
        <v>0</v>
      </c>
      <c r="W150" s="70">
        <f t="shared" si="109"/>
        <v>15</v>
      </c>
      <c r="X150" s="70">
        <f t="shared" si="110"/>
        <v>0</v>
      </c>
      <c r="Y150" s="70">
        <f t="shared" si="110"/>
        <v>0</v>
      </c>
    </row>
    <row r="151" spans="1:25" ht="12.75" customHeight="1">
      <c r="A151" s="18" t="s">
        <v>81</v>
      </c>
      <c r="B151" s="134" t="s">
        <v>95</v>
      </c>
      <c r="C151" s="82" t="s">
        <v>93</v>
      </c>
      <c r="D151" s="68"/>
      <c r="E151" s="68"/>
      <c r="F151" s="68"/>
      <c r="G151" s="83"/>
      <c r="H151" s="73"/>
      <c r="I151" s="67" t="s">
        <v>25</v>
      </c>
      <c r="J151" s="67"/>
      <c r="K151" s="67">
        <v>2</v>
      </c>
      <c r="L151" s="67" t="s">
        <v>47</v>
      </c>
      <c r="M151" s="219">
        <v>1</v>
      </c>
      <c r="N151" s="114"/>
      <c r="O151" s="186"/>
      <c r="P151" s="164"/>
      <c r="Q151" s="166"/>
      <c r="R151" s="70">
        <f t="shared" si="106"/>
        <v>0</v>
      </c>
      <c r="S151" s="70">
        <f t="shared" si="107"/>
        <v>10</v>
      </c>
      <c r="T151" s="70">
        <f t="shared" si="108"/>
        <v>0</v>
      </c>
      <c r="U151" s="70">
        <f t="shared" si="108"/>
        <v>0</v>
      </c>
      <c r="V151" s="70">
        <f t="shared" si="109"/>
        <v>0</v>
      </c>
      <c r="W151" s="70">
        <f t="shared" si="109"/>
        <v>30</v>
      </c>
      <c r="X151" s="70">
        <f t="shared" si="110"/>
        <v>0</v>
      </c>
      <c r="Y151" s="70">
        <f t="shared" si="110"/>
        <v>0</v>
      </c>
    </row>
    <row r="152" spans="1:32" ht="12.75" customHeight="1">
      <c r="A152" s="18" t="s">
        <v>81</v>
      </c>
      <c r="B152" s="153" t="s">
        <v>96</v>
      </c>
      <c r="C152" s="82"/>
      <c r="D152" s="82"/>
      <c r="E152" s="82"/>
      <c r="F152" s="82"/>
      <c r="G152" s="83"/>
      <c r="H152" s="84"/>
      <c r="I152" s="67"/>
      <c r="J152" s="67"/>
      <c r="K152" s="67"/>
      <c r="L152" s="67"/>
      <c r="M152" s="219"/>
      <c r="N152" s="114"/>
      <c r="O152" s="183"/>
      <c r="P152" s="164"/>
      <c r="Q152" s="168"/>
      <c r="R152" s="114"/>
      <c r="S152" s="114"/>
      <c r="T152" s="114"/>
      <c r="U152" s="114"/>
      <c r="V152" s="114"/>
      <c r="W152" s="114"/>
      <c r="X152" s="114"/>
      <c r="Y152" s="114"/>
      <c r="Z152" s="58"/>
      <c r="AA152" s="58"/>
      <c r="AB152" s="58"/>
      <c r="AC152" s="58"/>
      <c r="AD152" s="58"/>
      <c r="AE152" s="58"/>
      <c r="AF152" s="58"/>
    </row>
    <row r="153" spans="1:25" s="31" customFormat="1" ht="12.75" customHeight="1">
      <c r="A153" s="19" t="s">
        <v>33</v>
      </c>
      <c r="B153" s="135"/>
      <c r="C153" s="20"/>
      <c r="D153" s="20"/>
      <c r="E153" s="20"/>
      <c r="F153" s="20"/>
      <c r="G153" s="21"/>
      <c r="H153" s="21"/>
      <c r="I153" s="22"/>
      <c r="J153" s="22"/>
      <c r="K153" s="22"/>
      <c r="L153" s="22"/>
      <c r="M153" s="218"/>
      <c r="N153" s="23"/>
      <c r="O153" s="23"/>
      <c r="P153" s="22"/>
      <c r="Q153" s="22"/>
      <c r="R153" s="23"/>
      <c r="S153" s="24"/>
      <c r="T153" s="25">
        <f>SUM(T146:T152)</f>
        <v>0</v>
      </c>
      <c r="U153" s="25">
        <f>SUM(U146:U152)</f>
        <v>0</v>
      </c>
      <c r="V153" s="27"/>
      <c r="W153" s="24"/>
      <c r="X153" s="25">
        <f>SUM(X146:X152)</f>
        <v>0</v>
      </c>
      <c r="Y153" s="25">
        <f>SUM(Y146:Y152)</f>
        <v>0</v>
      </c>
    </row>
    <row r="154" spans="1:25" ht="12.75" customHeight="1">
      <c r="A154" s="32" t="s">
        <v>81</v>
      </c>
      <c r="B154" s="136" t="s">
        <v>97</v>
      </c>
      <c r="C154" s="71" t="s">
        <v>83</v>
      </c>
      <c r="D154" s="72"/>
      <c r="E154" s="72"/>
      <c r="F154" s="72"/>
      <c r="G154" s="84" t="s">
        <v>94</v>
      </c>
      <c r="H154" s="73"/>
      <c r="I154" s="73" t="s">
        <v>25</v>
      </c>
      <c r="J154" s="73"/>
      <c r="K154" s="73">
        <v>2</v>
      </c>
      <c r="L154" s="73" t="s">
        <v>47</v>
      </c>
      <c r="M154" s="219">
        <v>1</v>
      </c>
      <c r="N154" s="170"/>
      <c r="O154" s="191"/>
      <c r="P154" s="160"/>
      <c r="Q154" s="159">
        <v>3</v>
      </c>
      <c r="R154" s="70">
        <f aca="true" t="shared" si="111" ref="R154:R159">K154*$P$154/M154</f>
        <v>0</v>
      </c>
      <c r="S154" s="70">
        <f aca="true" t="shared" si="112" ref="S154:S159">K154*$Q$154/M154</f>
        <v>6</v>
      </c>
      <c r="T154" s="70">
        <f aca="true" t="shared" si="113" ref="T154:U159">R154*N154</f>
        <v>0</v>
      </c>
      <c r="U154" s="70">
        <f t="shared" si="113"/>
        <v>0</v>
      </c>
      <c r="V154" s="70">
        <f aca="true" t="shared" si="114" ref="V154:W159">R154*3</f>
        <v>0</v>
      </c>
      <c r="W154" s="70">
        <f t="shared" si="114"/>
        <v>18</v>
      </c>
      <c r="X154" s="70">
        <f aca="true" t="shared" si="115" ref="X154:Y159">V154*N154</f>
        <v>0</v>
      </c>
      <c r="Y154" s="70">
        <f t="shared" si="115"/>
        <v>0</v>
      </c>
    </row>
    <row r="155" spans="1:25" ht="12.75" customHeight="1">
      <c r="A155" s="30" t="s">
        <v>81</v>
      </c>
      <c r="B155" s="134"/>
      <c r="C155" s="71" t="s">
        <v>85</v>
      </c>
      <c r="D155" s="72"/>
      <c r="E155" s="72"/>
      <c r="F155" s="72"/>
      <c r="G155" s="84" t="s">
        <v>94</v>
      </c>
      <c r="H155" s="73"/>
      <c r="I155" s="73" t="s">
        <v>25</v>
      </c>
      <c r="J155" s="73"/>
      <c r="K155" s="73">
        <v>2</v>
      </c>
      <c r="L155" s="73" t="s">
        <v>47</v>
      </c>
      <c r="M155" s="219">
        <v>1</v>
      </c>
      <c r="N155" s="114"/>
      <c r="O155" s="186"/>
      <c r="P155" s="160"/>
      <c r="R155" s="70">
        <f t="shared" si="111"/>
        <v>0</v>
      </c>
      <c r="S155" s="70">
        <f t="shared" si="112"/>
        <v>6</v>
      </c>
      <c r="T155" s="70">
        <f t="shared" si="113"/>
        <v>0</v>
      </c>
      <c r="U155" s="70">
        <f t="shared" si="113"/>
        <v>0</v>
      </c>
      <c r="V155" s="70">
        <f t="shared" si="114"/>
        <v>0</v>
      </c>
      <c r="W155" s="70">
        <f t="shared" si="114"/>
        <v>18</v>
      </c>
      <c r="X155" s="70">
        <f t="shared" si="115"/>
        <v>0</v>
      </c>
      <c r="Y155" s="70">
        <f t="shared" si="115"/>
        <v>0</v>
      </c>
    </row>
    <row r="156" spans="1:25" ht="12.75" customHeight="1">
      <c r="A156" s="30" t="s">
        <v>81</v>
      </c>
      <c r="B156" s="134"/>
      <c r="C156" s="71" t="s">
        <v>30</v>
      </c>
      <c r="D156" s="72"/>
      <c r="E156" s="72"/>
      <c r="F156" s="72"/>
      <c r="G156" s="84" t="s">
        <v>94</v>
      </c>
      <c r="H156" s="73"/>
      <c r="I156" s="73" t="s">
        <v>25</v>
      </c>
      <c r="J156" s="73"/>
      <c r="K156" s="73">
        <v>2</v>
      </c>
      <c r="L156" s="73" t="s">
        <v>27</v>
      </c>
      <c r="M156" s="219">
        <v>2</v>
      </c>
      <c r="N156" s="114"/>
      <c r="O156" s="186"/>
      <c r="P156" s="160"/>
      <c r="R156" s="70">
        <f t="shared" si="111"/>
        <v>0</v>
      </c>
      <c r="S156" s="70">
        <f t="shared" si="112"/>
        <v>3</v>
      </c>
      <c r="T156" s="70">
        <f t="shared" si="113"/>
        <v>0</v>
      </c>
      <c r="U156" s="70">
        <f t="shared" si="113"/>
        <v>0</v>
      </c>
      <c r="V156" s="70">
        <f t="shared" si="114"/>
        <v>0</v>
      </c>
      <c r="W156" s="70">
        <f t="shared" si="114"/>
        <v>9</v>
      </c>
      <c r="X156" s="70">
        <f t="shared" si="115"/>
        <v>0</v>
      </c>
      <c r="Y156" s="70">
        <f t="shared" si="115"/>
        <v>0</v>
      </c>
    </row>
    <row r="157" spans="1:25" ht="12.75" customHeight="1">
      <c r="A157" s="30" t="s">
        <v>81</v>
      </c>
      <c r="B157" s="134"/>
      <c r="C157" s="78" t="s">
        <v>261</v>
      </c>
      <c r="D157" s="72"/>
      <c r="E157" s="72"/>
      <c r="F157" s="72"/>
      <c r="G157" s="84" t="s">
        <v>94</v>
      </c>
      <c r="H157" s="73"/>
      <c r="I157" s="73" t="s">
        <v>25</v>
      </c>
      <c r="J157" s="73"/>
      <c r="K157" s="73">
        <v>2</v>
      </c>
      <c r="L157" s="73" t="s">
        <v>47</v>
      </c>
      <c r="M157" s="219">
        <v>1</v>
      </c>
      <c r="N157" s="114"/>
      <c r="O157" s="186"/>
      <c r="P157" s="160"/>
      <c r="R157" s="70">
        <f t="shared" si="111"/>
        <v>0</v>
      </c>
      <c r="S157" s="70">
        <f t="shared" si="112"/>
        <v>6</v>
      </c>
      <c r="T157" s="70">
        <f t="shared" si="113"/>
        <v>0</v>
      </c>
      <c r="U157" s="70">
        <f t="shared" si="113"/>
        <v>0</v>
      </c>
      <c r="V157" s="70">
        <f t="shared" si="114"/>
        <v>0</v>
      </c>
      <c r="W157" s="70">
        <f t="shared" si="114"/>
        <v>18</v>
      </c>
      <c r="X157" s="70">
        <f t="shared" si="115"/>
        <v>0</v>
      </c>
      <c r="Y157" s="70">
        <f t="shared" si="115"/>
        <v>0</v>
      </c>
    </row>
    <row r="158" spans="1:25" ht="12.75" customHeight="1">
      <c r="A158" s="30" t="s">
        <v>81</v>
      </c>
      <c r="B158" s="134"/>
      <c r="C158" s="71" t="s">
        <v>89</v>
      </c>
      <c r="D158" s="72"/>
      <c r="E158" s="72"/>
      <c r="F158" s="72"/>
      <c r="G158" s="84" t="s">
        <v>94</v>
      </c>
      <c r="H158" s="73"/>
      <c r="I158" s="73" t="s">
        <v>25</v>
      </c>
      <c r="J158" s="73"/>
      <c r="K158" s="73">
        <v>1</v>
      </c>
      <c r="L158" s="73" t="s">
        <v>27</v>
      </c>
      <c r="M158" s="219">
        <v>2</v>
      </c>
      <c r="N158" s="114"/>
      <c r="O158" s="186"/>
      <c r="P158" s="160"/>
      <c r="R158" s="70">
        <f t="shared" si="111"/>
        <v>0</v>
      </c>
      <c r="S158" s="70">
        <f t="shared" si="112"/>
        <v>1.5</v>
      </c>
      <c r="T158" s="70">
        <f t="shared" si="113"/>
        <v>0</v>
      </c>
      <c r="U158" s="70">
        <f t="shared" si="113"/>
        <v>0</v>
      </c>
      <c r="V158" s="70">
        <f t="shared" si="114"/>
        <v>0</v>
      </c>
      <c r="W158" s="70">
        <f t="shared" si="114"/>
        <v>4.5</v>
      </c>
      <c r="X158" s="70">
        <f t="shared" si="115"/>
        <v>0</v>
      </c>
      <c r="Y158" s="70">
        <f t="shared" si="115"/>
        <v>0</v>
      </c>
    </row>
    <row r="159" spans="1:25" ht="12.75" customHeight="1">
      <c r="A159" s="30" t="s">
        <v>81</v>
      </c>
      <c r="B159" s="134"/>
      <c r="C159" s="71" t="s">
        <v>98</v>
      </c>
      <c r="D159" s="72"/>
      <c r="E159" s="72"/>
      <c r="F159" s="72"/>
      <c r="G159" s="84" t="s">
        <v>94</v>
      </c>
      <c r="H159" s="73"/>
      <c r="I159" s="73" t="s">
        <v>25</v>
      </c>
      <c r="J159" s="73"/>
      <c r="K159" s="73">
        <v>1</v>
      </c>
      <c r="L159" s="73" t="s">
        <v>27</v>
      </c>
      <c r="M159" s="219">
        <v>2</v>
      </c>
      <c r="N159" s="114"/>
      <c r="O159" s="186"/>
      <c r="P159" s="160"/>
      <c r="R159" s="70">
        <f t="shared" si="111"/>
        <v>0</v>
      </c>
      <c r="S159" s="70">
        <f t="shared" si="112"/>
        <v>1.5</v>
      </c>
      <c r="T159" s="70">
        <f t="shared" si="113"/>
        <v>0</v>
      </c>
      <c r="U159" s="70">
        <f t="shared" si="113"/>
        <v>0</v>
      </c>
      <c r="V159" s="70">
        <f t="shared" si="114"/>
        <v>0</v>
      </c>
      <c r="W159" s="70">
        <f t="shared" si="114"/>
        <v>4.5</v>
      </c>
      <c r="X159" s="70">
        <f t="shared" si="115"/>
        <v>0</v>
      </c>
      <c r="Y159" s="70">
        <f t="shared" si="115"/>
        <v>0</v>
      </c>
    </row>
    <row r="160" spans="1:25" s="31" customFormat="1" ht="12.75" customHeight="1">
      <c r="A160" s="19" t="s">
        <v>33</v>
      </c>
      <c r="B160" s="135"/>
      <c r="C160" s="20"/>
      <c r="D160" s="20"/>
      <c r="E160" s="20"/>
      <c r="F160" s="20"/>
      <c r="G160" s="21"/>
      <c r="H160" s="21"/>
      <c r="I160" s="22"/>
      <c r="J160" s="22"/>
      <c r="K160" s="22"/>
      <c r="L160" s="22"/>
      <c r="M160" s="218"/>
      <c r="N160" s="23"/>
      <c r="O160" s="23"/>
      <c r="P160" s="22"/>
      <c r="Q160" s="22"/>
      <c r="R160" s="23"/>
      <c r="S160" s="24"/>
      <c r="T160" s="25">
        <f>SUM(T154:T159)</f>
        <v>0</v>
      </c>
      <c r="U160" s="25">
        <f>SUM(U154:U159)</f>
        <v>0</v>
      </c>
      <c r="V160" s="27"/>
      <c r="W160" s="24"/>
      <c r="X160" s="25">
        <f>SUM(X154:X159)</f>
        <v>0</v>
      </c>
      <c r="Y160" s="25">
        <f>SUM(Y154:Y159)</f>
        <v>0</v>
      </c>
    </row>
    <row r="161" spans="1:25" s="31" customFormat="1" ht="12.75" customHeight="1">
      <c r="A161" s="33" t="s">
        <v>99</v>
      </c>
      <c r="B161" s="142"/>
      <c r="C161" s="34"/>
      <c r="D161" s="34"/>
      <c r="E161" s="34"/>
      <c r="F161" s="34"/>
      <c r="G161" s="35"/>
      <c r="H161" s="35"/>
      <c r="I161" s="36"/>
      <c r="J161" s="36"/>
      <c r="K161" s="36"/>
      <c r="L161" s="36"/>
      <c r="M161" s="220"/>
      <c r="N161" s="37"/>
      <c r="O161" s="37"/>
      <c r="P161" s="36"/>
      <c r="Q161" s="36"/>
      <c r="R161" s="37"/>
      <c r="S161" s="38"/>
      <c r="T161" s="25">
        <f>T145+T160+T153</f>
        <v>0</v>
      </c>
      <c r="U161" s="25">
        <f>U145+U160+U153</f>
        <v>0</v>
      </c>
      <c r="V161" s="39"/>
      <c r="W161" s="38"/>
      <c r="X161" s="25">
        <f>X145+X160+X153</f>
        <v>0</v>
      </c>
      <c r="Y161" s="25">
        <f>Y145+Y160+Y153</f>
        <v>0</v>
      </c>
    </row>
    <row r="162" spans="1:26" s="28" customFormat="1" ht="12.75" customHeight="1">
      <c r="A162" s="117"/>
      <c r="B162" s="143"/>
      <c r="C162" s="118"/>
      <c r="D162" s="118"/>
      <c r="E162" s="118"/>
      <c r="F162" s="118"/>
      <c r="G162" s="12"/>
      <c r="H162" s="12"/>
      <c r="I162" s="119"/>
      <c r="J162" s="119"/>
      <c r="K162" s="119"/>
      <c r="L162" s="119"/>
      <c r="M162" s="221"/>
      <c r="N162" s="120"/>
      <c r="O162" s="120"/>
      <c r="P162" s="119"/>
      <c r="Q162" s="119"/>
      <c r="R162" s="120"/>
      <c r="S162" s="120"/>
      <c r="T162" s="120"/>
      <c r="U162" s="120"/>
      <c r="V162" s="120"/>
      <c r="W162" s="120"/>
      <c r="X162" s="120"/>
      <c r="Y162" s="120"/>
      <c r="Z162" s="126"/>
    </row>
    <row r="163" spans="1:26" s="122" customFormat="1" ht="15" customHeight="1">
      <c r="A163" s="121"/>
      <c r="B163" s="144"/>
      <c r="C163" s="123"/>
      <c r="D163" s="123"/>
      <c r="E163" s="123"/>
      <c r="F163" s="123"/>
      <c r="G163" s="124"/>
      <c r="H163" s="124"/>
      <c r="I163" s="124"/>
      <c r="J163" s="124"/>
      <c r="K163" s="127" t="s">
        <v>218</v>
      </c>
      <c r="L163" s="128"/>
      <c r="M163" s="222"/>
      <c r="N163" s="129"/>
      <c r="O163" s="188"/>
      <c r="P163" s="165"/>
      <c r="Q163" s="165"/>
      <c r="R163" s="129"/>
      <c r="S163" s="129"/>
      <c r="T163" s="129"/>
      <c r="U163" s="129"/>
      <c r="V163" s="129"/>
      <c r="W163" s="129"/>
      <c r="X163" s="129"/>
      <c r="Y163" s="130" t="s">
        <v>213</v>
      </c>
      <c r="Z163" s="125">
        <f>X161+Y161</f>
        <v>0</v>
      </c>
    </row>
    <row r="164" spans="1:15" ht="12.75" customHeight="1">
      <c r="A164" s="41" t="s">
        <v>100</v>
      </c>
      <c r="N164" s="59"/>
      <c r="O164" s="59"/>
    </row>
    <row r="165" spans="1:15" ht="12.75" customHeight="1">
      <c r="A165" s="81" t="s">
        <v>301</v>
      </c>
      <c r="N165" s="59"/>
      <c r="O165" s="59"/>
    </row>
    <row r="166" spans="1:15" ht="12.75" customHeight="1">
      <c r="A166" s="81" t="s">
        <v>300</v>
      </c>
      <c r="N166" s="59"/>
      <c r="O166" s="59"/>
    </row>
    <row r="167" spans="1:15" ht="12.75" customHeight="1">
      <c r="A167" s="81" t="s">
        <v>248</v>
      </c>
      <c r="N167" s="59"/>
      <c r="O167" s="59"/>
    </row>
    <row r="168" spans="1:15" ht="12.75" customHeight="1">
      <c r="A168" s="81" t="s">
        <v>288</v>
      </c>
      <c r="N168" s="59"/>
      <c r="O168" s="59"/>
    </row>
    <row r="169" spans="1:15" ht="12.75" customHeight="1">
      <c r="A169" s="81" t="s">
        <v>289</v>
      </c>
      <c r="N169" s="59"/>
      <c r="O169" s="59"/>
    </row>
    <row r="170" spans="1:42" s="59" customFormat="1" ht="12.75" customHeight="1">
      <c r="A170" s="81" t="s">
        <v>290</v>
      </c>
      <c r="B170" s="95"/>
      <c r="C170" s="58"/>
      <c r="D170" s="58"/>
      <c r="E170" s="58"/>
      <c r="F170" s="58"/>
      <c r="G170" s="52"/>
      <c r="H170" s="52"/>
      <c r="I170" s="52"/>
      <c r="J170" s="52"/>
      <c r="K170" s="52"/>
      <c r="L170" s="52"/>
      <c r="M170" s="223"/>
      <c r="P170" s="159"/>
      <c r="Q170" s="159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</row>
    <row r="171" spans="14:15" ht="12.75" customHeight="1">
      <c r="N171" s="59"/>
      <c r="O171" s="59"/>
    </row>
    <row r="172" spans="1:25" ht="19.5">
      <c r="A172" s="17" t="s">
        <v>101</v>
      </c>
      <c r="B172" s="133"/>
      <c r="C172" s="60"/>
      <c r="D172" s="60"/>
      <c r="E172" s="60"/>
      <c r="F172" s="60"/>
      <c r="G172" s="61"/>
      <c r="H172" s="62"/>
      <c r="I172" s="62"/>
      <c r="J172" s="62"/>
      <c r="K172" s="61"/>
      <c r="L172" s="62"/>
      <c r="M172" s="215"/>
      <c r="N172" s="63"/>
      <c r="O172" s="63"/>
      <c r="P172" s="62"/>
      <c r="Q172" s="62"/>
      <c r="R172" s="63"/>
      <c r="S172" s="63"/>
      <c r="T172" s="63"/>
      <c r="U172" s="63"/>
      <c r="V172" s="63"/>
      <c r="W172" s="63"/>
      <c r="X172" s="63"/>
      <c r="Y172" s="64"/>
    </row>
    <row r="173" spans="1:25" ht="12.75" customHeight="1">
      <c r="A173" s="30" t="s">
        <v>102</v>
      </c>
      <c r="B173" s="134" t="s">
        <v>231</v>
      </c>
      <c r="C173" s="65" t="s">
        <v>103</v>
      </c>
      <c r="D173" s="72"/>
      <c r="E173" s="72"/>
      <c r="F173" s="72"/>
      <c r="G173" s="67" t="s">
        <v>50</v>
      </c>
      <c r="H173" s="67"/>
      <c r="I173" s="67" t="s">
        <v>25</v>
      </c>
      <c r="J173" s="67"/>
      <c r="K173" s="67">
        <v>2</v>
      </c>
      <c r="L173" s="67" t="s">
        <v>47</v>
      </c>
      <c r="M173" s="219">
        <v>1</v>
      </c>
      <c r="N173" s="182"/>
      <c r="O173" s="183"/>
      <c r="P173" s="160">
        <v>43</v>
      </c>
      <c r="R173" s="69">
        <f>K173*$P$173/M173</f>
        <v>86</v>
      </c>
      <c r="S173" s="69">
        <f aca="true" t="shared" si="116" ref="S173:S178">K173*$Q$173/M173</f>
        <v>0</v>
      </c>
      <c r="T173" s="69">
        <f aca="true" t="shared" si="117" ref="T173:U178">R173*N173</f>
        <v>0</v>
      </c>
      <c r="U173" s="69">
        <f t="shared" si="117"/>
        <v>0</v>
      </c>
      <c r="V173" s="70">
        <f aca="true" t="shared" si="118" ref="V173:W178">R173*3</f>
        <v>258</v>
      </c>
      <c r="W173" s="70">
        <f t="shared" si="118"/>
        <v>0</v>
      </c>
      <c r="X173" s="70">
        <f aca="true" t="shared" si="119" ref="X173:Y178">V173*N173</f>
        <v>0</v>
      </c>
      <c r="Y173" s="70">
        <f t="shared" si="119"/>
        <v>0</v>
      </c>
    </row>
    <row r="174" spans="1:25" ht="12.75" customHeight="1">
      <c r="A174" s="30" t="s">
        <v>102</v>
      </c>
      <c r="B174" s="134" t="s">
        <v>104</v>
      </c>
      <c r="C174" s="65" t="s">
        <v>105</v>
      </c>
      <c r="D174" s="72"/>
      <c r="E174" s="72"/>
      <c r="F174" s="72"/>
      <c r="G174" s="67" t="s">
        <v>50</v>
      </c>
      <c r="H174" s="67"/>
      <c r="I174" s="67" t="s">
        <v>25</v>
      </c>
      <c r="J174" s="67"/>
      <c r="K174" s="67">
        <v>2</v>
      </c>
      <c r="L174" s="67" t="s">
        <v>47</v>
      </c>
      <c r="M174" s="219">
        <v>1</v>
      </c>
      <c r="N174" s="189"/>
      <c r="O174" s="190"/>
      <c r="P174" s="160"/>
      <c r="R174" s="69">
        <f>K174*$P$173/M174</f>
        <v>86</v>
      </c>
      <c r="S174" s="69">
        <f t="shared" si="116"/>
        <v>0</v>
      </c>
      <c r="T174" s="69">
        <f t="shared" si="117"/>
        <v>0</v>
      </c>
      <c r="U174" s="69">
        <f t="shared" si="117"/>
        <v>0</v>
      </c>
      <c r="V174" s="70">
        <f t="shared" si="118"/>
        <v>258</v>
      </c>
      <c r="W174" s="70">
        <f t="shared" si="118"/>
        <v>0</v>
      </c>
      <c r="X174" s="70">
        <f t="shared" si="119"/>
        <v>0</v>
      </c>
      <c r="Y174" s="70">
        <f t="shared" si="119"/>
        <v>0</v>
      </c>
    </row>
    <row r="175" spans="1:25" ht="12.75" customHeight="1">
      <c r="A175" s="30" t="s">
        <v>102</v>
      </c>
      <c r="B175" s="134" t="s">
        <v>106</v>
      </c>
      <c r="C175" s="71" t="s">
        <v>107</v>
      </c>
      <c r="D175" s="72"/>
      <c r="E175" s="72"/>
      <c r="F175" s="72"/>
      <c r="G175" s="67" t="s">
        <v>50</v>
      </c>
      <c r="H175" s="73"/>
      <c r="I175" s="73" t="s">
        <v>44</v>
      </c>
      <c r="J175" s="73" t="s">
        <v>108</v>
      </c>
      <c r="K175" s="73">
        <v>4</v>
      </c>
      <c r="L175" s="73" t="s">
        <v>27</v>
      </c>
      <c r="M175" s="219">
        <v>2</v>
      </c>
      <c r="N175" s="182"/>
      <c r="O175" s="183"/>
      <c r="P175" s="160"/>
      <c r="R175" s="69">
        <f>K175*$P$173/M175</f>
        <v>86</v>
      </c>
      <c r="S175" s="69">
        <f t="shared" si="116"/>
        <v>0</v>
      </c>
      <c r="T175" s="69">
        <f t="shared" si="117"/>
        <v>0</v>
      </c>
      <c r="U175" s="69">
        <f t="shared" si="117"/>
        <v>0</v>
      </c>
      <c r="V175" s="70">
        <f t="shared" si="118"/>
        <v>258</v>
      </c>
      <c r="W175" s="70">
        <f t="shared" si="118"/>
        <v>0</v>
      </c>
      <c r="X175" s="70">
        <f t="shared" si="119"/>
        <v>0</v>
      </c>
      <c r="Y175" s="70">
        <f t="shared" si="119"/>
        <v>0</v>
      </c>
    </row>
    <row r="176" spans="1:25" ht="12.75">
      <c r="A176" s="30" t="s">
        <v>102</v>
      </c>
      <c r="B176" s="134" t="s">
        <v>109</v>
      </c>
      <c r="C176" s="86" t="s">
        <v>270</v>
      </c>
      <c r="D176" s="72"/>
      <c r="E176" s="72"/>
      <c r="F176" s="72"/>
      <c r="G176" s="67" t="s">
        <v>50</v>
      </c>
      <c r="H176" s="73"/>
      <c r="I176" s="73" t="s">
        <v>25</v>
      </c>
      <c r="J176" s="73"/>
      <c r="K176" s="73">
        <v>1</v>
      </c>
      <c r="L176" s="73" t="s">
        <v>47</v>
      </c>
      <c r="M176" s="219">
        <v>1</v>
      </c>
      <c r="N176" s="182"/>
      <c r="O176" s="183"/>
      <c r="P176" s="160"/>
      <c r="R176" s="69">
        <f>K176*$P$173/M176</f>
        <v>43</v>
      </c>
      <c r="S176" s="69">
        <f t="shared" si="116"/>
        <v>0</v>
      </c>
      <c r="T176" s="69">
        <f t="shared" si="117"/>
        <v>0</v>
      </c>
      <c r="U176" s="69">
        <f t="shared" si="117"/>
        <v>0</v>
      </c>
      <c r="V176" s="70">
        <f t="shared" si="118"/>
        <v>129</v>
      </c>
      <c r="W176" s="70">
        <f t="shared" si="118"/>
        <v>0</v>
      </c>
      <c r="X176" s="70">
        <f t="shared" si="119"/>
        <v>0</v>
      </c>
      <c r="Y176" s="70">
        <f t="shared" si="119"/>
        <v>0</v>
      </c>
    </row>
    <row r="177" spans="1:25" ht="12.75" customHeight="1">
      <c r="A177" s="30" t="s">
        <v>102</v>
      </c>
      <c r="B177" s="134"/>
      <c r="C177" s="71" t="s">
        <v>29</v>
      </c>
      <c r="D177" s="72"/>
      <c r="E177" s="72"/>
      <c r="F177" s="72"/>
      <c r="G177" s="67" t="s">
        <v>50</v>
      </c>
      <c r="H177" s="73"/>
      <c r="I177" s="73" t="s">
        <v>25</v>
      </c>
      <c r="J177" s="73"/>
      <c r="K177" s="73">
        <v>1</v>
      </c>
      <c r="L177" s="73" t="s">
        <v>47</v>
      </c>
      <c r="M177" s="219">
        <v>1</v>
      </c>
      <c r="N177" s="182"/>
      <c r="O177" s="183"/>
      <c r="P177" s="160"/>
      <c r="R177" s="69">
        <f>K177*$P$173/M177</f>
        <v>43</v>
      </c>
      <c r="S177" s="69">
        <f t="shared" si="116"/>
        <v>0</v>
      </c>
      <c r="T177" s="69">
        <f t="shared" si="117"/>
        <v>0</v>
      </c>
      <c r="U177" s="69">
        <f t="shared" si="117"/>
        <v>0</v>
      </c>
      <c r="V177" s="70">
        <f t="shared" si="118"/>
        <v>129</v>
      </c>
      <c r="W177" s="70">
        <f t="shared" si="118"/>
        <v>0</v>
      </c>
      <c r="X177" s="70">
        <f t="shared" si="119"/>
        <v>0</v>
      </c>
      <c r="Y177" s="70">
        <f t="shared" si="119"/>
        <v>0</v>
      </c>
    </row>
    <row r="178" spans="1:25" ht="12.75" customHeight="1">
      <c r="A178" s="30" t="s">
        <v>102</v>
      </c>
      <c r="B178" s="134"/>
      <c r="C178" s="71" t="s">
        <v>226</v>
      </c>
      <c r="D178" s="66"/>
      <c r="E178" s="66"/>
      <c r="F178" s="66"/>
      <c r="G178" s="67" t="s">
        <v>50</v>
      </c>
      <c r="H178" s="73"/>
      <c r="I178" s="67" t="s">
        <v>44</v>
      </c>
      <c r="J178" s="67"/>
      <c r="K178" s="67">
        <v>1</v>
      </c>
      <c r="L178" s="73" t="s">
        <v>45</v>
      </c>
      <c r="M178" s="219">
        <v>1</v>
      </c>
      <c r="N178" s="182"/>
      <c r="O178" s="183"/>
      <c r="P178" s="164"/>
      <c r="R178" s="70">
        <v>3</v>
      </c>
      <c r="S178" s="69">
        <f t="shared" si="116"/>
        <v>0</v>
      </c>
      <c r="T178" s="69">
        <f t="shared" si="117"/>
        <v>0</v>
      </c>
      <c r="U178" s="69">
        <f t="shared" si="117"/>
        <v>0</v>
      </c>
      <c r="V178" s="70">
        <f t="shared" si="118"/>
        <v>9</v>
      </c>
      <c r="W178" s="70">
        <f t="shared" si="118"/>
        <v>0</v>
      </c>
      <c r="X178" s="70">
        <f t="shared" si="119"/>
        <v>0</v>
      </c>
      <c r="Y178" s="70">
        <f t="shared" si="119"/>
        <v>0</v>
      </c>
    </row>
    <row r="179" spans="1:25" s="31" customFormat="1" ht="12.75" customHeight="1">
      <c r="A179" s="19" t="s">
        <v>33</v>
      </c>
      <c r="B179" s="135"/>
      <c r="C179" s="20"/>
      <c r="D179" s="20"/>
      <c r="E179" s="20"/>
      <c r="F179" s="20"/>
      <c r="G179" s="21"/>
      <c r="H179" s="21"/>
      <c r="I179" s="22"/>
      <c r="J179" s="22"/>
      <c r="K179" s="22"/>
      <c r="L179" s="22"/>
      <c r="M179" s="218"/>
      <c r="N179" s="23"/>
      <c r="O179" s="23"/>
      <c r="P179" s="22"/>
      <c r="Q179" s="22"/>
      <c r="R179" s="23"/>
      <c r="S179" s="24"/>
      <c r="T179" s="25">
        <f>SUM(T173:T178)</f>
        <v>0</v>
      </c>
      <c r="U179" s="25">
        <f>SUM(U173:U178)</f>
        <v>0</v>
      </c>
      <c r="V179" s="27"/>
      <c r="W179" s="24"/>
      <c r="X179" s="25">
        <f>SUM(X173:X178)</f>
        <v>0</v>
      </c>
      <c r="Y179" s="25">
        <f>SUM(Y173:Y178)</f>
        <v>0</v>
      </c>
    </row>
    <row r="180" spans="1:25" ht="12.75" customHeight="1">
      <c r="A180" s="30" t="s">
        <v>102</v>
      </c>
      <c r="B180" s="134" t="s">
        <v>231</v>
      </c>
      <c r="C180" s="65" t="s">
        <v>83</v>
      </c>
      <c r="D180" s="72"/>
      <c r="E180" s="72"/>
      <c r="F180" s="72"/>
      <c r="G180" s="67" t="s">
        <v>37</v>
      </c>
      <c r="H180" s="67"/>
      <c r="I180" s="67" t="s">
        <v>25</v>
      </c>
      <c r="J180" s="67"/>
      <c r="K180" s="67">
        <v>2</v>
      </c>
      <c r="L180" s="67" t="s">
        <v>47</v>
      </c>
      <c r="M180" s="219">
        <v>1</v>
      </c>
      <c r="N180" s="114"/>
      <c r="O180" s="186"/>
      <c r="P180" s="160"/>
      <c r="Q180" s="159">
        <v>1</v>
      </c>
      <c r="R180" s="69">
        <f>K180*$P$180/M180</f>
        <v>0</v>
      </c>
      <c r="S180" s="69">
        <f>K180*$Q$180/M180</f>
        <v>2</v>
      </c>
      <c r="T180" s="69">
        <f aca="true" t="shared" si="120" ref="T180:U184">R180*N180</f>
        <v>0</v>
      </c>
      <c r="U180" s="69">
        <f t="shared" si="120"/>
        <v>0</v>
      </c>
      <c r="V180" s="70">
        <f aca="true" t="shared" si="121" ref="V180:W184">R180*3</f>
        <v>0</v>
      </c>
      <c r="W180" s="70">
        <f t="shared" si="121"/>
        <v>6</v>
      </c>
      <c r="X180" s="70">
        <f aca="true" t="shared" si="122" ref="X180:Y184">V180*N180</f>
        <v>0</v>
      </c>
      <c r="Y180" s="70">
        <f t="shared" si="122"/>
        <v>0</v>
      </c>
    </row>
    <row r="181" spans="1:25" ht="12.75" customHeight="1">
      <c r="A181" s="30" t="s">
        <v>102</v>
      </c>
      <c r="B181" s="134" t="s">
        <v>104</v>
      </c>
      <c r="C181" s="65" t="s">
        <v>85</v>
      </c>
      <c r="D181" s="72"/>
      <c r="E181" s="72"/>
      <c r="F181" s="72"/>
      <c r="G181" s="67" t="s">
        <v>37</v>
      </c>
      <c r="H181" s="67"/>
      <c r="I181" s="67" t="s">
        <v>25</v>
      </c>
      <c r="J181" s="67"/>
      <c r="K181" s="67">
        <v>2</v>
      </c>
      <c r="L181" s="67" t="s">
        <v>47</v>
      </c>
      <c r="M181" s="219">
        <v>1</v>
      </c>
      <c r="N181" s="114"/>
      <c r="O181" s="186"/>
      <c r="P181" s="160"/>
      <c r="R181" s="69">
        <f>K181*$P$180/M181</f>
        <v>0</v>
      </c>
      <c r="S181" s="69">
        <f>K181*$Q$180/M181</f>
        <v>2</v>
      </c>
      <c r="T181" s="69">
        <f t="shared" si="120"/>
        <v>0</v>
      </c>
      <c r="U181" s="69">
        <f t="shared" si="120"/>
        <v>0</v>
      </c>
      <c r="V181" s="70">
        <f t="shared" si="121"/>
        <v>0</v>
      </c>
      <c r="W181" s="70">
        <f t="shared" si="121"/>
        <v>6</v>
      </c>
      <c r="X181" s="70">
        <f t="shared" si="122"/>
        <v>0</v>
      </c>
      <c r="Y181" s="70">
        <f t="shared" si="122"/>
        <v>0</v>
      </c>
    </row>
    <row r="182" spans="1:25" ht="12.75" customHeight="1">
      <c r="A182" s="30" t="s">
        <v>102</v>
      </c>
      <c r="B182" s="134" t="s">
        <v>106</v>
      </c>
      <c r="C182" s="71" t="s">
        <v>107</v>
      </c>
      <c r="D182" s="72"/>
      <c r="E182" s="72"/>
      <c r="F182" s="72"/>
      <c r="G182" s="67" t="s">
        <v>37</v>
      </c>
      <c r="H182" s="73"/>
      <c r="I182" s="73" t="s">
        <v>44</v>
      </c>
      <c r="J182" s="73" t="s">
        <v>108</v>
      </c>
      <c r="K182" s="73">
        <v>4</v>
      </c>
      <c r="L182" s="73" t="s">
        <v>27</v>
      </c>
      <c r="M182" s="219">
        <v>2</v>
      </c>
      <c r="N182" s="114"/>
      <c r="O182" s="186"/>
      <c r="P182" s="160"/>
      <c r="R182" s="69">
        <f>K182*$P$180/M182</f>
        <v>0</v>
      </c>
      <c r="S182" s="69">
        <f>K182*$Q$180/M182</f>
        <v>2</v>
      </c>
      <c r="T182" s="69">
        <f t="shared" si="120"/>
        <v>0</v>
      </c>
      <c r="U182" s="69">
        <f t="shared" si="120"/>
        <v>0</v>
      </c>
      <c r="V182" s="70">
        <f t="shared" si="121"/>
        <v>0</v>
      </c>
      <c r="W182" s="70">
        <f t="shared" si="121"/>
        <v>6</v>
      </c>
      <c r="X182" s="70">
        <f t="shared" si="122"/>
        <v>0</v>
      </c>
      <c r="Y182" s="70">
        <f t="shared" si="122"/>
        <v>0</v>
      </c>
    </row>
    <row r="183" spans="1:25" ht="12.75">
      <c r="A183" s="30" t="s">
        <v>102</v>
      </c>
      <c r="B183" s="134" t="s">
        <v>109</v>
      </c>
      <c r="C183" s="86" t="s">
        <v>270</v>
      </c>
      <c r="D183" s="72"/>
      <c r="E183" s="72"/>
      <c r="F183" s="72"/>
      <c r="G183" s="67" t="s">
        <v>37</v>
      </c>
      <c r="H183" s="73"/>
      <c r="I183" s="73" t="s">
        <v>25</v>
      </c>
      <c r="J183" s="73"/>
      <c r="K183" s="73">
        <v>1</v>
      </c>
      <c r="L183" s="73" t="s">
        <v>47</v>
      </c>
      <c r="M183" s="219">
        <v>1</v>
      </c>
      <c r="N183" s="114"/>
      <c r="O183" s="186"/>
      <c r="P183" s="160"/>
      <c r="R183" s="69">
        <f>K183*$P$180/M183</f>
        <v>0</v>
      </c>
      <c r="S183" s="69">
        <f>K183*$Q$180/M183</f>
        <v>1</v>
      </c>
      <c r="T183" s="69">
        <f t="shared" si="120"/>
        <v>0</v>
      </c>
      <c r="U183" s="69">
        <f t="shared" si="120"/>
        <v>0</v>
      </c>
      <c r="V183" s="70">
        <f t="shared" si="121"/>
        <v>0</v>
      </c>
      <c r="W183" s="70">
        <f t="shared" si="121"/>
        <v>3</v>
      </c>
      <c r="X183" s="70">
        <f t="shared" si="122"/>
        <v>0</v>
      </c>
      <c r="Y183" s="70">
        <f t="shared" si="122"/>
        <v>0</v>
      </c>
    </row>
    <row r="184" spans="1:25" ht="12.75" customHeight="1">
      <c r="A184" s="30" t="s">
        <v>102</v>
      </c>
      <c r="B184" s="153"/>
      <c r="C184" s="71" t="s">
        <v>226</v>
      </c>
      <c r="D184" s="66"/>
      <c r="E184" s="66"/>
      <c r="F184" s="66"/>
      <c r="G184" s="67" t="s">
        <v>37</v>
      </c>
      <c r="H184" s="73"/>
      <c r="I184" s="67" t="s">
        <v>44</v>
      </c>
      <c r="J184" s="67"/>
      <c r="K184" s="67">
        <v>1</v>
      </c>
      <c r="L184" s="67" t="s">
        <v>45</v>
      </c>
      <c r="M184" s="219">
        <v>1</v>
      </c>
      <c r="N184" s="114"/>
      <c r="O184" s="186"/>
      <c r="P184" s="160"/>
      <c r="R184" s="69">
        <f>K184*$P$180/M184</f>
        <v>0</v>
      </c>
      <c r="S184" s="69">
        <v>1</v>
      </c>
      <c r="T184" s="69">
        <f t="shared" si="120"/>
        <v>0</v>
      </c>
      <c r="U184" s="69">
        <f t="shared" si="120"/>
        <v>0</v>
      </c>
      <c r="V184" s="70">
        <f t="shared" si="121"/>
        <v>0</v>
      </c>
      <c r="W184" s="70">
        <f t="shared" si="121"/>
        <v>3</v>
      </c>
      <c r="X184" s="70">
        <f t="shared" si="122"/>
        <v>0</v>
      </c>
      <c r="Y184" s="70">
        <f t="shared" si="122"/>
        <v>0</v>
      </c>
    </row>
    <row r="185" spans="1:25" s="31" customFormat="1" ht="12.75" customHeight="1">
      <c r="A185" s="19" t="s">
        <v>33</v>
      </c>
      <c r="B185" s="135"/>
      <c r="C185" s="20"/>
      <c r="D185" s="20"/>
      <c r="E185" s="20"/>
      <c r="F185" s="20"/>
      <c r="G185" s="21"/>
      <c r="H185" s="21"/>
      <c r="I185" s="22"/>
      <c r="J185" s="22"/>
      <c r="K185" s="22"/>
      <c r="L185" s="22"/>
      <c r="M185" s="218"/>
      <c r="N185" s="23"/>
      <c r="O185" s="23"/>
      <c r="P185" s="22"/>
      <c r="Q185" s="22"/>
      <c r="R185" s="23"/>
      <c r="S185" s="24"/>
      <c r="T185" s="25">
        <f>SUM(T180:T184)</f>
        <v>0</v>
      </c>
      <c r="U185" s="25">
        <f>SUM(U180:U184)</f>
        <v>0</v>
      </c>
      <c r="V185" s="27"/>
      <c r="W185" s="24"/>
      <c r="X185" s="25">
        <f>SUM(X180:X184)</f>
        <v>0</v>
      </c>
      <c r="Y185" s="25">
        <f>SUM(Y180:Y184)</f>
        <v>0</v>
      </c>
    </row>
    <row r="186" spans="1:25" ht="12.75" customHeight="1">
      <c r="A186" s="30" t="s">
        <v>102</v>
      </c>
      <c r="B186" s="134" t="s">
        <v>110</v>
      </c>
      <c r="C186" s="71" t="s">
        <v>103</v>
      </c>
      <c r="D186" s="72"/>
      <c r="E186" s="72"/>
      <c r="F186" s="72"/>
      <c r="G186" s="67" t="s">
        <v>37</v>
      </c>
      <c r="H186" s="73"/>
      <c r="I186" s="73" t="s">
        <v>25</v>
      </c>
      <c r="J186" s="73"/>
      <c r="K186" s="73">
        <v>2</v>
      </c>
      <c r="L186" s="67" t="s">
        <v>47</v>
      </c>
      <c r="M186" s="219">
        <v>1</v>
      </c>
      <c r="N186" s="182"/>
      <c r="O186" s="183"/>
      <c r="P186" s="160">
        <v>8</v>
      </c>
      <c r="R186" s="70">
        <f aca="true" t="shared" si="123" ref="R186:R191">K186*$P$186/M186</f>
        <v>16</v>
      </c>
      <c r="S186" s="70">
        <f aca="true" t="shared" si="124" ref="S186:S192">K186*$Q$186/M186</f>
        <v>0</v>
      </c>
      <c r="T186" s="70">
        <f aca="true" t="shared" si="125" ref="T186:U192">R186*N186</f>
        <v>0</v>
      </c>
      <c r="U186" s="70">
        <f t="shared" si="125"/>
        <v>0</v>
      </c>
      <c r="V186" s="70">
        <f aca="true" t="shared" si="126" ref="V186:W192">R186*3</f>
        <v>48</v>
      </c>
      <c r="W186" s="70">
        <f t="shared" si="126"/>
        <v>0</v>
      </c>
      <c r="X186" s="70">
        <f aca="true" t="shared" si="127" ref="X186:Y192">V186*N186</f>
        <v>0</v>
      </c>
      <c r="Y186" s="70">
        <f t="shared" si="127"/>
        <v>0</v>
      </c>
    </row>
    <row r="187" spans="1:25" ht="12.75" customHeight="1">
      <c r="A187" s="30" t="s">
        <v>102</v>
      </c>
      <c r="B187" s="134" t="s">
        <v>111</v>
      </c>
      <c r="C187" s="71" t="s">
        <v>105</v>
      </c>
      <c r="D187" s="72"/>
      <c r="E187" s="72"/>
      <c r="F187" s="72"/>
      <c r="G187" s="67" t="s">
        <v>37</v>
      </c>
      <c r="H187" s="73"/>
      <c r="I187" s="73" t="s">
        <v>25</v>
      </c>
      <c r="J187" s="73"/>
      <c r="K187" s="73">
        <v>2</v>
      </c>
      <c r="L187" s="67" t="s">
        <v>47</v>
      </c>
      <c r="M187" s="219">
        <v>1</v>
      </c>
      <c r="N187" s="182"/>
      <c r="O187" s="183"/>
      <c r="P187" s="160"/>
      <c r="R187" s="70">
        <f t="shared" si="123"/>
        <v>16</v>
      </c>
      <c r="S187" s="70">
        <f t="shared" si="124"/>
        <v>0</v>
      </c>
      <c r="T187" s="70">
        <f t="shared" si="125"/>
        <v>0</v>
      </c>
      <c r="U187" s="70">
        <f t="shared" si="125"/>
        <v>0</v>
      </c>
      <c r="V187" s="70">
        <f t="shared" si="126"/>
        <v>48</v>
      </c>
      <c r="W187" s="70">
        <f t="shared" si="126"/>
        <v>0</v>
      </c>
      <c r="X187" s="70">
        <f t="shared" si="127"/>
        <v>0</v>
      </c>
      <c r="Y187" s="70">
        <f t="shared" si="127"/>
        <v>0</v>
      </c>
    </row>
    <row r="188" spans="1:25" ht="12.75" customHeight="1">
      <c r="A188" s="30" t="s">
        <v>102</v>
      </c>
      <c r="B188" s="134" t="s">
        <v>112</v>
      </c>
      <c r="C188" s="71" t="s">
        <v>107</v>
      </c>
      <c r="D188" s="72"/>
      <c r="E188" s="72"/>
      <c r="F188" s="72"/>
      <c r="G188" s="67" t="s">
        <v>37</v>
      </c>
      <c r="H188" s="73"/>
      <c r="I188" s="73" t="s">
        <v>44</v>
      </c>
      <c r="J188" s="73" t="s">
        <v>108</v>
      </c>
      <c r="K188" s="43">
        <v>4</v>
      </c>
      <c r="L188" s="73" t="s">
        <v>27</v>
      </c>
      <c r="M188" s="219">
        <v>2</v>
      </c>
      <c r="N188" s="182"/>
      <c r="O188" s="183"/>
      <c r="P188" s="160"/>
      <c r="R188" s="70">
        <f t="shared" si="123"/>
        <v>16</v>
      </c>
      <c r="S188" s="70">
        <f t="shared" si="124"/>
        <v>0</v>
      </c>
      <c r="T188" s="70">
        <f t="shared" si="125"/>
        <v>0</v>
      </c>
      <c r="U188" s="70">
        <f t="shared" si="125"/>
        <v>0</v>
      </c>
      <c r="V188" s="70">
        <f t="shared" si="126"/>
        <v>48</v>
      </c>
      <c r="W188" s="70">
        <f t="shared" si="126"/>
        <v>0</v>
      </c>
      <c r="X188" s="70">
        <f t="shared" si="127"/>
        <v>0</v>
      </c>
      <c r="Y188" s="70">
        <f t="shared" si="127"/>
        <v>0</v>
      </c>
    </row>
    <row r="189" spans="1:25" ht="12.75">
      <c r="A189" s="30" t="s">
        <v>102</v>
      </c>
      <c r="B189" s="134" t="s">
        <v>113</v>
      </c>
      <c r="C189" s="86" t="s">
        <v>261</v>
      </c>
      <c r="D189" s="72"/>
      <c r="E189" s="72"/>
      <c r="F189" s="72"/>
      <c r="G189" s="67" t="s">
        <v>37</v>
      </c>
      <c r="H189" s="73"/>
      <c r="I189" s="73" t="s">
        <v>25</v>
      </c>
      <c r="J189" s="73"/>
      <c r="K189" s="73">
        <v>1</v>
      </c>
      <c r="L189" s="73" t="s">
        <v>47</v>
      </c>
      <c r="M189" s="219">
        <v>1</v>
      </c>
      <c r="N189" s="182"/>
      <c r="O189" s="183"/>
      <c r="P189" s="160"/>
      <c r="R189" s="70">
        <f t="shared" si="123"/>
        <v>8</v>
      </c>
      <c r="S189" s="70">
        <f t="shared" si="124"/>
        <v>0</v>
      </c>
      <c r="T189" s="70">
        <f t="shared" si="125"/>
        <v>0</v>
      </c>
      <c r="U189" s="70">
        <f t="shared" si="125"/>
        <v>0</v>
      </c>
      <c r="V189" s="70">
        <f t="shared" si="126"/>
        <v>24</v>
      </c>
      <c r="W189" s="70">
        <f t="shared" si="126"/>
        <v>0</v>
      </c>
      <c r="X189" s="70">
        <f t="shared" si="127"/>
        <v>0</v>
      </c>
      <c r="Y189" s="70">
        <f t="shared" si="127"/>
        <v>0</v>
      </c>
    </row>
    <row r="190" spans="1:25" ht="12.75" customHeight="1">
      <c r="A190" s="30" t="s">
        <v>102</v>
      </c>
      <c r="B190" s="85" t="s">
        <v>114</v>
      </c>
      <c r="C190" s="71" t="s">
        <v>29</v>
      </c>
      <c r="D190" s="72"/>
      <c r="E190" s="72"/>
      <c r="F190" s="72"/>
      <c r="G190" s="67" t="s">
        <v>37</v>
      </c>
      <c r="H190" s="73"/>
      <c r="I190" s="73" t="s">
        <v>25</v>
      </c>
      <c r="J190" s="73"/>
      <c r="K190" s="73">
        <v>1</v>
      </c>
      <c r="L190" s="73" t="s">
        <v>47</v>
      </c>
      <c r="M190" s="219">
        <v>1</v>
      </c>
      <c r="N190" s="182"/>
      <c r="O190" s="183"/>
      <c r="P190" s="160"/>
      <c r="R190" s="70">
        <f t="shared" si="123"/>
        <v>8</v>
      </c>
      <c r="S190" s="70">
        <f t="shared" si="124"/>
        <v>0</v>
      </c>
      <c r="T190" s="70">
        <f t="shared" si="125"/>
        <v>0</v>
      </c>
      <c r="U190" s="70">
        <f t="shared" si="125"/>
        <v>0</v>
      </c>
      <c r="V190" s="70">
        <f t="shared" si="126"/>
        <v>24</v>
      </c>
      <c r="W190" s="70">
        <f t="shared" si="126"/>
        <v>0</v>
      </c>
      <c r="X190" s="70">
        <f t="shared" si="127"/>
        <v>0</v>
      </c>
      <c r="Y190" s="70">
        <f t="shared" si="127"/>
        <v>0</v>
      </c>
    </row>
    <row r="191" spans="1:25" ht="12.75" customHeight="1">
      <c r="A191" s="30" t="s">
        <v>102</v>
      </c>
      <c r="B191" s="134" t="s">
        <v>115</v>
      </c>
      <c r="C191" s="71" t="s">
        <v>93</v>
      </c>
      <c r="D191" s="72"/>
      <c r="E191" s="72"/>
      <c r="F191" s="72"/>
      <c r="G191" s="73"/>
      <c r="H191" s="73"/>
      <c r="I191" s="73" t="s">
        <v>25</v>
      </c>
      <c r="J191" s="73"/>
      <c r="K191" s="73">
        <v>2</v>
      </c>
      <c r="L191" s="73" t="s">
        <v>27</v>
      </c>
      <c r="M191" s="219">
        <v>2</v>
      </c>
      <c r="N191" s="182"/>
      <c r="O191" s="183"/>
      <c r="P191" s="160"/>
      <c r="R191" s="70">
        <f t="shared" si="123"/>
        <v>8</v>
      </c>
      <c r="S191" s="70">
        <f t="shared" si="124"/>
        <v>0</v>
      </c>
      <c r="T191" s="70">
        <f t="shared" si="125"/>
        <v>0</v>
      </c>
      <c r="U191" s="70">
        <f t="shared" si="125"/>
        <v>0</v>
      </c>
      <c r="V191" s="70">
        <f t="shared" si="126"/>
        <v>24</v>
      </c>
      <c r="W191" s="70">
        <f t="shared" si="126"/>
        <v>0</v>
      </c>
      <c r="X191" s="70">
        <f t="shared" si="127"/>
        <v>0</v>
      </c>
      <c r="Y191" s="70">
        <f t="shared" si="127"/>
        <v>0</v>
      </c>
    </row>
    <row r="192" spans="1:25" ht="12.75">
      <c r="A192" s="30" t="s">
        <v>102</v>
      </c>
      <c r="B192" s="85" t="s">
        <v>91</v>
      </c>
      <c r="C192" s="71" t="s">
        <v>226</v>
      </c>
      <c r="D192" s="66"/>
      <c r="E192" s="66"/>
      <c r="F192" s="66"/>
      <c r="G192" s="67" t="s">
        <v>37</v>
      </c>
      <c r="H192" s="73"/>
      <c r="I192" s="67" t="s">
        <v>44</v>
      </c>
      <c r="J192" s="67"/>
      <c r="K192" s="67">
        <v>1</v>
      </c>
      <c r="L192" s="67" t="s">
        <v>45</v>
      </c>
      <c r="M192" s="219">
        <v>1</v>
      </c>
      <c r="N192" s="182"/>
      <c r="O192" s="183"/>
      <c r="P192" s="164"/>
      <c r="Q192" s="52"/>
      <c r="R192" s="70">
        <v>3</v>
      </c>
      <c r="S192" s="70">
        <f t="shared" si="124"/>
        <v>0</v>
      </c>
      <c r="T192" s="70">
        <f t="shared" si="125"/>
        <v>0</v>
      </c>
      <c r="U192" s="70">
        <f t="shared" si="125"/>
        <v>0</v>
      </c>
      <c r="V192" s="70">
        <f t="shared" si="126"/>
        <v>9</v>
      </c>
      <c r="W192" s="70">
        <f t="shared" si="126"/>
        <v>0</v>
      </c>
      <c r="X192" s="70">
        <f t="shared" si="127"/>
        <v>0</v>
      </c>
      <c r="Y192" s="70">
        <f t="shared" si="127"/>
        <v>0</v>
      </c>
    </row>
    <row r="193" spans="1:35" ht="12.75">
      <c r="A193" s="30" t="s">
        <v>102</v>
      </c>
      <c r="B193" s="153" t="s">
        <v>92</v>
      </c>
      <c r="C193" s="65"/>
      <c r="D193" s="65"/>
      <c r="E193" s="65"/>
      <c r="F193" s="65"/>
      <c r="G193" s="67"/>
      <c r="H193" s="73"/>
      <c r="I193" s="67"/>
      <c r="J193" s="67"/>
      <c r="K193" s="67"/>
      <c r="L193" s="67"/>
      <c r="M193" s="219"/>
      <c r="N193" s="114"/>
      <c r="O193" s="183"/>
      <c r="P193" s="164"/>
      <c r="Q193" s="52"/>
      <c r="R193" s="114"/>
      <c r="S193" s="114"/>
      <c r="T193" s="114"/>
      <c r="U193" s="114"/>
      <c r="V193" s="114"/>
      <c r="W193" s="114"/>
      <c r="X193" s="114"/>
      <c r="Y193" s="114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</row>
    <row r="194" spans="1:25" s="31" customFormat="1" ht="12.75" customHeight="1">
      <c r="A194" s="19" t="s">
        <v>33</v>
      </c>
      <c r="B194" s="135"/>
      <c r="C194" s="20"/>
      <c r="D194" s="20"/>
      <c r="E194" s="20"/>
      <c r="F194" s="20"/>
      <c r="G194" s="21"/>
      <c r="H194" s="21"/>
      <c r="I194" s="22"/>
      <c r="J194" s="22"/>
      <c r="K194" s="22"/>
      <c r="L194" s="22"/>
      <c r="M194" s="218"/>
      <c r="N194" s="23"/>
      <c r="O194" s="23"/>
      <c r="P194" s="22"/>
      <c r="Q194" s="22"/>
      <c r="R194" s="23"/>
      <c r="S194" s="24"/>
      <c r="T194" s="25">
        <f>SUM(T186:T193)</f>
        <v>0</v>
      </c>
      <c r="U194" s="25">
        <f>SUM(U186:U193)</f>
        <v>0</v>
      </c>
      <c r="V194" s="27"/>
      <c r="W194" s="24"/>
      <c r="X194" s="25">
        <f>SUM(X186:X193)</f>
        <v>0</v>
      </c>
      <c r="Y194" s="25">
        <f>SUM(Y186:Y193)</f>
        <v>0</v>
      </c>
    </row>
    <row r="195" spans="1:25" ht="12.75" customHeight="1">
      <c r="A195" s="30" t="s">
        <v>102</v>
      </c>
      <c r="B195" s="136" t="s">
        <v>110</v>
      </c>
      <c r="C195" s="71" t="s">
        <v>83</v>
      </c>
      <c r="D195" s="72"/>
      <c r="E195" s="72"/>
      <c r="F195" s="72"/>
      <c r="G195" s="73" t="s">
        <v>94</v>
      </c>
      <c r="H195" s="73"/>
      <c r="I195" s="73" t="s">
        <v>25</v>
      </c>
      <c r="J195" s="73"/>
      <c r="K195" s="73">
        <v>2</v>
      </c>
      <c r="L195" s="67" t="s">
        <v>47</v>
      </c>
      <c r="M195" s="219">
        <v>1</v>
      </c>
      <c r="N195" s="114"/>
      <c r="O195" s="186"/>
      <c r="P195" s="160"/>
      <c r="Q195" s="159">
        <v>3</v>
      </c>
      <c r="R195" s="70">
        <f aca="true" t="shared" si="128" ref="R195:R200">K195*$P$195/M195</f>
        <v>0</v>
      </c>
      <c r="S195" s="70">
        <f>K195*$Q$195/M195</f>
        <v>6</v>
      </c>
      <c r="T195" s="70">
        <f aca="true" t="shared" si="129" ref="T195:T200">R195*N195</f>
        <v>0</v>
      </c>
      <c r="U195" s="70">
        <f aca="true" t="shared" si="130" ref="U195:U200">S195*O195</f>
        <v>0</v>
      </c>
      <c r="V195" s="70">
        <f aca="true" t="shared" si="131" ref="V195:W200">R195*3</f>
        <v>0</v>
      </c>
      <c r="W195" s="70">
        <f t="shared" si="131"/>
        <v>18</v>
      </c>
      <c r="X195" s="70">
        <f aca="true" t="shared" si="132" ref="X195:X200">V195*N195</f>
        <v>0</v>
      </c>
      <c r="Y195" s="70">
        <f aca="true" t="shared" si="133" ref="Y195:Y200">W195*O195</f>
        <v>0</v>
      </c>
    </row>
    <row r="196" spans="1:25" ht="12.75" customHeight="1">
      <c r="A196" s="30" t="s">
        <v>102</v>
      </c>
      <c r="B196" s="134" t="s">
        <v>111</v>
      </c>
      <c r="C196" s="71" t="s">
        <v>85</v>
      </c>
      <c r="D196" s="72"/>
      <c r="E196" s="72"/>
      <c r="F196" s="72"/>
      <c r="G196" s="73" t="s">
        <v>94</v>
      </c>
      <c r="H196" s="73"/>
      <c r="I196" s="73" t="s">
        <v>25</v>
      </c>
      <c r="J196" s="73"/>
      <c r="K196" s="73">
        <v>2</v>
      </c>
      <c r="L196" s="67" t="s">
        <v>47</v>
      </c>
      <c r="M196" s="219">
        <v>1</v>
      </c>
      <c r="N196" s="114"/>
      <c r="O196" s="186"/>
      <c r="P196" s="160"/>
      <c r="R196" s="70">
        <f t="shared" si="128"/>
        <v>0</v>
      </c>
      <c r="S196" s="70">
        <f>K196*$Q$195/M196</f>
        <v>6</v>
      </c>
      <c r="T196" s="70">
        <f t="shared" si="129"/>
        <v>0</v>
      </c>
      <c r="U196" s="70">
        <f t="shared" si="130"/>
        <v>0</v>
      </c>
      <c r="V196" s="70">
        <f t="shared" si="131"/>
        <v>0</v>
      </c>
      <c r="W196" s="70">
        <f t="shared" si="131"/>
        <v>18</v>
      </c>
      <c r="X196" s="70">
        <f t="shared" si="132"/>
        <v>0</v>
      </c>
      <c r="Y196" s="70">
        <f t="shared" si="133"/>
        <v>0</v>
      </c>
    </row>
    <row r="197" spans="1:25" ht="12.75" customHeight="1">
      <c r="A197" s="30" t="s">
        <v>102</v>
      </c>
      <c r="B197" s="134" t="s">
        <v>112</v>
      </c>
      <c r="C197" s="71" t="s">
        <v>107</v>
      </c>
      <c r="D197" s="72"/>
      <c r="E197" s="72"/>
      <c r="F197" s="72"/>
      <c r="G197" s="73" t="s">
        <v>94</v>
      </c>
      <c r="H197" s="73"/>
      <c r="I197" s="73" t="s">
        <v>44</v>
      </c>
      <c r="J197" s="73" t="s">
        <v>108</v>
      </c>
      <c r="K197" s="43">
        <v>4</v>
      </c>
      <c r="L197" s="73" t="s">
        <v>27</v>
      </c>
      <c r="M197" s="219">
        <v>2</v>
      </c>
      <c r="N197" s="114"/>
      <c r="O197" s="186"/>
      <c r="P197" s="160"/>
      <c r="R197" s="70">
        <f t="shared" si="128"/>
        <v>0</v>
      </c>
      <c r="S197" s="70">
        <f>K197*$Q$195/M197</f>
        <v>6</v>
      </c>
      <c r="T197" s="70">
        <f t="shared" si="129"/>
        <v>0</v>
      </c>
      <c r="U197" s="70">
        <f t="shared" si="130"/>
        <v>0</v>
      </c>
      <c r="V197" s="70">
        <f t="shared" si="131"/>
        <v>0</v>
      </c>
      <c r="W197" s="70">
        <f t="shared" si="131"/>
        <v>18</v>
      </c>
      <c r="X197" s="70">
        <f t="shared" si="132"/>
        <v>0</v>
      </c>
      <c r="Y197" s="70">
        <f t="shared" si="133"/>
        <v>0</v>
      </c>
    </row>
    <row r="198" spans="1:25" ht="12.75">
      <c r="A198" s="30" t="s">
        <v>102</v>
      </c>
      <c r="B198" s="134" t="s">
        <v>113</v>
      </c>
      <c r="C198" s="86" t="s">
        <v>261</v>
      </c>
      <c r="D198" s="72"/>
      <c r="E198" s="72"/>
      <c r="F198" s="72"/>
      <c r="G198" s="73" t="s">
        <v>94</v>
      </c>
      <c r="H198" s="73"/>
      <c r="I198" s="73" t="s">
        <v>25</v>
      </c>
      <c r="J198" s="73"/>
      <c r="K198" s="73">
        <v>2</v>
      </c>
      <c r="L198" s="73" t="s">
        <v>47</v>
      </c>
      <c r="M198" s="219">
        <v>1</v>
      </c>
      <c r="N198" s="114"/>
      <c r="O198" s="186"/>
      <c r="P198" s="160"/>
      <c r="R198" s="70">
        <f t="shared" si="128"/>
        <v>0</v>
      </c>
      <c r="S198" s="70">
        <f>K198*$Q$195/M198</f>
        <v>6</v>
      </c>
      <c r="T198" s="70">
        <f t="shared" si="129"/>
        <v>0</v>
      </c>
      <c r="U198" s="70">
        <f t="shared" si="130"/>
        <v>0</v>
      </c>
      <c r="V198" s="70">
        <f t="shared" si="131"/>
        <v>0</v>
      </c>
      <c r="W198" s="70">
        <f t="shared" si="131"/>
        <v>18</v>
      </c>
      <c r="X198" s="70">
        <f t="shared" si="132"/>
        <v>0</v>
      </c>
      <c r="Y198" s="70">
        <f t="shared" si="133"/>
        <v>0</v>
      </c>
    </row>
    <row r="199" spans="1:25" ht="12.75" customHeight="1">
      <c r="A199" s="30" t="s">
        <v>102</v>
      </c>
      <c r="B199" s="85" t="s">
        <v>114</v>
      </c>
      <c r="C199" s="71" t="s">
        <v>93</v>
      </c>
      <c r="D199" s="72"/>
      <c r="E199" s="72"/>
      <c r="F199" s="72"/>
      <c r="G199" s="73"/>
      <c r="H199" s="73"/>
      <c r="I199" s="73" t="s">
        <v>25</v>
      </c>
      <c r="J199" s="73"/>
      <c r="K199" s="73">
        <v>2</v>
      </c>
      <c r="L199" s="73" t="s">
        <v>27</v>
      </c>
      <c r="M199" s="219">
        <v>2</v>
      </c>
      <c r="N199" s="114"/>
      <c r="O199" s="186"/>
      <c r="P199" s="160"/>
      <c r="R199" s="70">
        <f t="shared" si="128"/>
        <v>0</v>
      </c>
      <c r="S199" s="70">
        <f>K199*$Q$195/M199</f>
        <v>3</v>
      </c>
      <c r="T199" s="70">
        <f t="shared" si="129"/>
        <v>0</v>
      </c>
      <c r="U199" s="70">
        <f t="shared" si="130"/>
        <v>0</v>
      </c>
      <c r="V199" s="70">
        <f t="shared" si="131"/>
        <v>0</v>
      </c>
      <c r="W199" s="70">
        <f t="shared" si="131"/>
        <v>9</v>
      </c>
      <c r="X199" s="70">
        <f t="shared" si="132"/>
        <v>0</v>
      </c>
      <c r="Y199" s="70">
        <f t="shared" si="133"/>
        <v>0</v>
      </c>
    </row>
    <row r="200" spans="1:25" ht="12.75" customHeight="1">
      <c r="A200" s="30" t="s">
        <v>102</v>
      </c>
      <c r="B200" s="134" t="s">
        <v>115</v>
      </c>
      <c r="C200" s="71" t="s">
        <v>226</v>
      </c>
      <c r="D200" s="66"/>
      <c r="E200" s="66"/>
      <c r="F200" s="66"/>
      <c r="G200" s="73" t="s">
        <v>94</v>
      </c>
      <c r="H200" s="73"/>
      <c r="I200" s="67" t="s">
        <v>44</v>
      </c>
      <c r="J200" s="67"/>
      <c r="K200" s="67">
        <v>1</v>
      </c>
      <c r="L200" s="67" t="s">
        <v>45</v>
      </c>
      <c r="M200" s="219">
        <v>1</v>
      </c>
      <c r="N200" s="114"/>
      <c r="O200" s="186"/>
      <c r="P200" s="160"/>
      <c r="R200" s="70">
        <f t="shared" si="128"/>
        <v>0</v>
      </c>
      <c r="S200" s="70">
        <v>2</v>
      </c>
      <c r="T200" s="70">
        <f t="shared" si="129"/>
        <v>0</v>
      </c>
      <c r="U200" s="70">
        <f t="shared" si="130"/>
        <v>0</v>
      </c>
      <c r="V200" s="70">
        <f t="shared" si="131"/>
        <v>0</v>
      </c>
      <c r="W200" s="70">
        <f t="shared" si="131"/>
        <v>6</v>
      </c>
      <c r="X200" s="70">
        <f t="shared" si="132"/>
        <v>0</v>
      </c>
      <c r="Y200" s="70">
        <f t="shared" si="133"/>
        <v>0</v>
      </c>
    </row>
    <row r="201" spans="1:31" ht="12.75" customHeight="1">
      <c r="A201" s="30" t="s">
        <v>102</v>
      </c>
      <c r="B201" s="85" t="s">
        <v>95</v>
      </c>
      <c r="C201" s="65"/>
      <c r="D201" s="65"/>
      <c r="E201" s="65"/>
      <c r="F201" s="65"/>
      <c r="G201" s="67"/>
      <c r="H201" s="73"/>
      <c r="I201" s="67"/>
      <c r="J201" s="67"/>
      <c r="K201" s="67"/>
      <c r="L201" s="67"/>
      <c r="M201" s="219"/>
      <c r="N201" s="114"/>
      <c r="O201" s="183"/>
      <c r="P201" s="164"/>
      <c r="Q201" s="52"/>
      <c r="R201" s="114"/>
      <c r="S201" s="114"/>
      <c r="T201" s="114"/>
      <c r="U201" s="114"/>
      <c r="V201" s="114"/>
      <c r="W201" s="114"/>
      <c r="X201" s="114"/>
      <c r="Y201" s="114"/>
      <c r="Z201" s="58"/>
      <c r="AA201" s="58"/>
      <c r="AB201" s="58"/>
      <c r="AC201" s="58"/>
      <c r="AD201" s="58"/>
      <c r="AE201" s="58"/>
    </row>
    <row r="202" spans="1:31" ht="12.75" customHeight="1">
      <c r="A202" s="30" t="s">
        <v>102</v>
      </c>
      <c r="B202" s="153" t="s">
        <v>96</v>
      </c>
      <c r="C202" s="65"/>
      <c r="D202" s="65"/>
      <c r="E202" s="65"/>
      <c r="F202" s="65"/>
      <c r="G202" s="67"/>
      <c r="H202" s="73"/>
      <c r="I202" s="67"/>
      <c r="J202" s="67"/>
      <c r="K202" s="67"/>
      <c r="L202" s="67"/>
      <c r="M202" s="219"/>
      <c r="N202" s="114"/>
      <c r="O202" s="183"/>
      <c r="P202" s="164"/>
      <c r="Q202" s="52"/>
      <c r="R202" s="114"/>
      <c r="S202" s="114"/>
      <c r="T202" s="114"/>
      <c r="U202" s="114"/>
      <c r="V202" s="114"/>
      <c r="W202" s="114"/>
      <c r="X202" s="114"/>
      <c r="Y202" s="114"/>
      <c r="Z202" s="58"/>
      <c r="AA202" s="58"/>
      <c r="AB202" s="58"/>
      <c r="AC202" s="58"/>
      <c r="AD202" s="58"/>
      <c r="AE202" s="58"/>
    </row>
    <row r="203" spans="1:25" s="31" customFormat="1" ht="12.75" customHeight="1">
      <c r="A203" s="19" t="s">
        <v>33</v>
      </c>
      <c r="B203" s="135"/>
      <c r="C203" s="20"/>
      <c r="D203" s="20"/>
      <c r="E203" s="20"/>
      <c r="F203" s="20"/>
      <c r="G203" s="21"/>
      <c r="H203" s="21"/>
      <c r="I203" s="22"/>
      <c r="J203" s="22"/>
      <c r="K203" s="22"/>
      <c r="L203" s="22"/>
      <c r="M203" s="218"/>
      <c r="N203" s="23"/>
      <c r="O203" s="23"/>
      <c r="P203" s="22"/>
      <c r="Q203" s="22"/>
      <c r="R203" s="23"/>
      <c r="S203" s="24"/>
      <c r="T203" s="25">
        <f>SUM(T195:T202)</f>
        <v>0</v>
      </c>
      <c r="U203" s="25">
        <f>SUM(U195:U202)</f>
        <v>0</v>
      </c>
      <c r="V203" s="27"/>
      <c r="W203" s="24"/>
      <c r="X203" s="25">
        <f>SUM(X195:X202)</f>
        <v>0</v>
      </c>
      <c r="Y203" s="25">
        <f>SUM(Y195:Y202)</f>
        <v>0</v>
      </c>
    </row>
    <row r="204" spans="1:25" ht="12.75" customHeight="1">
      <c r="A204" s="29" t="s">
        <v>102</v>
      </c>
      <c r="B204" s="136" t="s">
        <v>110</v>
      </c>
      <c r="C204" s="78" t="s">
        <v>117</v>
      </c>
      <c r="D204" s="74"/>
      <c r="E204" s="74"/>
      <c r="F204" s="74"/>
      <c r="G204" s="67" t="s">
        <v>37</v>
      </c>
      <c r="H204" s="73"/>
      <c r="I204" s="73" t="s">
        <v>25</v>
      </c>
      <c r="J204" s="73"/>
      <c r="K204" s="73">
        <v>2</v>
      </c>
      <c r="L204" s="67" t="s">
        <v>47</v>
      </c>
      <c r="M204" s="219">
        <v>1</v>
      </c>
      <c r="N204" s="182"/>
      <c r="O204" s="183"/>
      <c r="P204" s="160">
        <v>5</v>
      </c>
      <c r="R204" s="70">
        <f aca="true" t="shared" si="134" ref="R204:R210">K204*$P$204/M204</f>
        <v>10</v>
      </c>
      <c r="S204" s="70">
        <f aca="true" t="shared" si="135" ref="S204:S211">K204*$Q$204/M204</f>
        <v>0</v>
      </c>
      <c r="T204" s="70">
        <f aca="true" t="shared" si="136" ref="T204:U211">R204*N204</f>
        <v>0</v>
      </c>
      <c r="U204" s="70">
        <f t="shared" si="136"/>
        <v>0</v>
      </c>
      <c r="V204" s="70">
        <f aca="true" t="shared" si="137" ref="V204:W211">R204*3</f>
        <v>30</v>
      </c>
      <c r="W204" s="70">
        <f t="shared" si="137"/>
        <v>0</v>
      </c>
      <c r="X204" s="70">
        <f aca="true" t="shared" si="138" ref="X204:Y211">V204*N204</f>
        <v>0</v>
      </c>
      <c r="Y204" s="70">
        <f t="shared" si="138"/>
        <v>0</v>
      </c>
    </row>
    <row r="205" spans="1:25" ht="12.75" customHeight="1">
      <c r="A205" s="18" t="s">
        <v>102</v>
      </c>
      <c r="B205" s="134" t="s">
        <v>111</v>
      </c>
      <c r="C205" s="78" t="s">
        <v>118</v>
      </c>
      <c r="D205" s="74"/>
      <c r="E205" s="74"/>
      <c r="F205" s="74"/>
      <c r="G205" s="67" t="s">
        <v>37</v>
      </c>
      <c r="H205" s="73"/>
      <c r="I205" s="73" t="s">
        <v>25</v>
      </c>
      <c r="J205" s="73"/>
      <c r="K205" s="73">
        <v>2</v>
      </c>
      <c r="L205" s="67" t="s">
        <v>47</v>
      </c>
      <c r="M205" s="219">
        <v>1</v>
      </c>
      <c r="N205" s="182"/>
      <c r="O205" s="183"/>
      <c r="P205" s="160"/>
      <c r="R205" s="70">
        <f t="shared" si="134"/>
        <v>10</v>
      </c>
      <c r="S205" s="70">
        <f t="shared" si="135"/>
        <v>0</v>
      </c>
      <c r="T205" s="70">
        <f t="shared" si="136"/>
        <v>0</v>
      </c>
      <c r="U205" s="70">
        <f t="shared" si="136"/>
        <v>0</v>
      </c>
      <c r="V205" s="70">
        <f t="shared" si="137"/>
        <v>30</v>
      </c>
      <c r="W205" s="70">
        <f t="shared" si="137"/>
        <v>0</v>
      </c>
      <c r="X205" s="70">
        <f t="shared" si="138"/>
        <v>0</v>
      </c>
      <c r="Y205" s="70">
        <f t="shared" si="138"/>
        <v>0</v>
      </c>
    </row>
    <row r="206" spans="1:25" ht="12.75" customHeight="1">
      <c r="A206" s="18" t="s">
        <v>102</v>
      </c>
      <c r="B206" s="134" t="s">
        <v>119</v>
      </c>
      <c r="C206" s="78" t="s">
        <v>93</v>
      </c>
      <c r="D206" s="74"/>
      <c r="E206" s="74"/>
      <c r="F206" s="74"/>
      <c r="G206" s="67"/>
      <c r="H206" s="73"/>
      <c r="I206" s="73" t="s">
        <v>25</v>
      </c>
      <c r="J206" s="73"/>
      <c r="K206" s="73">
        <v>2</v>
      </c>
      <c r="L206" s="73" t="s">
        <v>27</v>
      </c>
      <c r="M206" s="219">
        <v>2</v>
      </c>
      <c r="N206" s="182"/>
      <c r="O206" s="183"/>
      <c r="P206" s="160"/>
      <c r="R206" s="70">
        <f t="shared" si="134"/>
        <v>5</v>
      </c>
      <c r="S206" s="70">
        <f t="shared" si="135"/>
        <v>0</v>
      </c>
      <c r="T206" s="70">
        <f t="shared" si="136"/>
        <v>0</v>
      </c>
      <c r="U206" s="70">
        <f t="shared" si="136"/>
        <v>0</v>
      </c>
      <c r="V206" s="70">
        <f t="shared" si="137"/>
        <v>15</v>
      </c>
      <c r="W206" s="70">
        <f t="shared" si="137"/>
        <v>0</v>
      </c>
      <c r="X206" s="70">
        <f t="shared" si="138"/>
        <v>0</v>
      </c>
      <c r="Y206" s="70">
        <f t="shared" si="138"/>
        <v>0</v>
      </c>
    </row>
    <row r="207" spans="1:25" ht="12.75" customHeight="1">
      <c r="A207" s="18" t="s">
        <v>102</v>
      </c>
      <c r="B207" s="134"/>
      <c r="C207" s="78" t="s">
        <v>30</v>
      </c>
      <c r="D207" s="74"/>
      <c r="E207" s="74"/>
      <c r="F207" s="74"/>
      <c r="G207" s="67" t="s">
        <v>37</v>
      </c>
      <c r="H207" s="73"/>
      <c r="I207" s="73" t="s">
        <v>25</v>
      </c>
      <c r="J207" s="73"/>
      <c r="K207" s="73">
        <v>2</v>
      </c>
      <c r="L207" s="73" t="s">
        <v>27</v>
      </c>
      <c r="M207" s="219">
        <v>2</v>
      </c>
      <c r="N207" s="182"/>
      <c r="O207" s="183"/>
      <c r="P207" s="160"/>
      <c r="R207" s="70">
        <f t="shared" si="134"/>
        <v>5</v>
      </c>
      <c r="S207" s="70">
        <f t="shared" si="135"/>
        <v>0</v>
      </c>
      <c r="T207" s="70">
        <f t="shared" si="136"/>
        <v>0</v>
      </c>
      <c r="U207" s="70">
        <f t="shared" si="136"/>
        <v>0</v>
      </c>
      <c r="V207" s="70">
        <f t="shared" si="137"/>
        <v>15</v>
      </c>
      <c r="W207" s="70">
        <f t="shared" si="137"/>
        <v>0</v>
      </c>
      <c r="X207" s="70">
        <f t="shared" si="138"/>
        <v>0</v>
      </c>
      <c r="Y207" s="70">
        <f t="shared" si="138"/>
        <v>0</v>
      </c>
    </row>
    <row r="208" spans="1:25" ht="12.75">
      <c r="A208" s="18" t="s">
        <v>102</v>
      </c>
      <c r="B208" s="134" t="s">
        <v>120</v>
      </c>
      <c r="C208" s="86" t="s">
        <v>291</v>
      </c>
      <c r="D208" s="74"/>
      <c r="E208" s="74"/>
      <c r="F208" s="74"/>
      <c r="G208" s="67" t="s">
        <v>37</v>
      </c>
      <c r="H208" s="73"/>
      <c r="I208" s="73" t="s">
        <v>25</v>
      </c>
      <c r="J208" s="73"/>
      <c r="K208" s="73">
        <v>1</v>
      </c>
      <c r="L208" s="73" t="s">
        <v>47</v>
      </c>
      <c r="M208" s="219">
        <v>1</v>
      </c>
      <c r="N208" s="182"/>
      <c r="O208" s="183"/>
      <c r="P208" s="160"/>
      <c r="R208" s="70">
        <f t="shared" si="134"/>
        <v>5</v>
      </c>
      <c r="S208" s="70">
        <f t="shared" si="135"/>
        <v>0</v>
      </c>
      <c r="T208" s="70">
        <f t="shared" si="136"/>
        <v>0</v>
      </c>
      <c r="U208" s="70">
        <f t="shared" si="136"/>
        <v>0</v>
      </c>
      <c r="V208" s="70">
        <f t="shared" si="137"/>
        <v>15</v>
      </c>
      <c r="W208" s="70">
        <f t="shared" si="137"/>
        <v>0</v>
      </c>
      <c r="X208" s="70">
        <f t="shared" si="138"/>
        <v>0</v>
      </c>
      <c r="Y208" s="70">
        <f t="shared" si="138"/>
        <v>0</v>
      </c>
    </row>
    <row r="209" spans="1:25" ht="12.75" customHeight="1">
      <c r="A209" s="18" t="s">
        <v>102</v>
      </c>
      <c r="B209" s="134"/>
      <c r="C209" s="78" t="s">
        <v>29</v>
      </c>
      <c r="D209" s="74"/>
      <c r="E209" s="74"/>
      <c r="F209" s="74"/>
      <c r="G209" s="67" t="s">
        <v>37</v>
      </c>
      <c r="H209" s="73"/>
      <c r="I209" s="73" t="s">
        <v>25</v>
      </c>
      <c r="J209" s="73"/>
      <c r="K209" s="73">
        <v>1</v>
      </c>
      <c r="L209" s="73" t="s">
        <v>47</v>
      </c>
      <c r="M209" s="219">
        <v>1</v>
      </c>
      <c r="N209" s="182"/>
      <c r="O209" s="183"/>
      <c r="P209" s="160"/>
      <c r="R209" s="70">
        <f t="shared" si="134"/>
        <v>5</v>
      </c>
      <c r="S209" s="70">
        <f t="shared" si="135"/>
        <v>0</v>
      </c>
      <c r="T209" s="70">
        <f t="shared" si="136"/>
        <v>0</v>
      </c>
      <c r="U209" s="70">
        <f t="shared" si="136"/>
        <v>0</v>
      </c>
      <c r="V209" s="70">
        <f t="shared" si="137"/>
        <v>15</v>
      </c>
      <c r="W209" s="70">
        <f t="shared" si="137"/>
        <v>0</v>
      </c>
      <c r="X209" s="70">
        <f t="shared" si="138"/>
        <v>0</v>
      </c>
      <c r="Y209" s="70">
        <f t="shared" si="138"/>
        <v>0</v>
      </c>
    </row>
    <row r="210" spans="1:25" ht="12.75" customHeight="1">
      <c r="A210" s="18" t="s">
        <v>102</v>
      </c>
      <c r="B210" s="85" t="s">
        <v>91</v>
      </c>
      <c r="C210" s="78" t="s">
        <v>121</v>
      </c>
      <c r="D210" s="74"/>
      <c r="E210" s="74"/>
      <c r="F210" s="74"/>
      <c r="G210" s="67" t="s">
        <v>37</v>
      </c>
      <c r="H210" s="73"/>
      <c r="I210" s="73" t="s">
        <v>25</v>
      </c>
      <c r="J210" s="73"/>
      <c r="K210" s="73">
        <v>1</v>
      </c>
      <c r="L210" s="73" t="s">
        <v>27</v>
      </c>
      <c r="M210" s="219">
        <v>2</v>
      </c>
      <c r="N210" s="182"/>
      <c r="O210" s="183"/>
      <c r="P210" s="160"/>
      <c r="R210" s="70">
        <f t="shared" si="134"/>
        <v>2.5</v>
      </c>
      <c r="S210" s="70">
        <f t="shared" si="135"/>
        <v>0</v>
      </c>
      <c r="T210" s="70">
        <f t="shared" si="136"/>
        <v>0</v>
      </c>
      <c r="U210" s="70">
        <f t="shared" si="136"/>
        <v>0</v>
      </c>
      <c r="V210" s="70">
        <f t="shared" si="137"/>
        <v>7.5</v>
      </c>
      <c r="W210" s="70">
        <f t="shared" si="137"/>
        <v>0</v>
      </c>
      <c r="X210" s="70">
        <f t="shared" si="138"/>
        <v>0</v>
      </c>
      <c r="Y210" s="70">
        <f t="shared" si="138"/>
        <v>0</v>
      </c>
    </row>
    <row r="211" spans="1:25" ht="12.75">
      <c r="A211" s="42" t="s">
        <v>102</v>
      </c>
      <c r="B211" s="153" t="s">
        <v>92</v>
      </c>
      <c r="C211" s="71" t="s">
        <v>226</v>
      </c>
      <c r="D211" s="66"/>
      <c r="E211" s="66"/>
      <c r="F211" s="66"/>
      <c r="G211" s="67" t="s">
        <v>37</v>
      </c>
      <c r="H211" s="73"/>
      <c r="I211" s="67" t="s">
        <v>44</v>
      </c>
      <c r="J211" s="67"/>
      <c r="K211" s="67">
        <v>1</v>
      </c>
      <c r="L211" s="67" t="s">
        <v>45</v>
      </c>
      <c r="M211" s="219">
        <v>1</v>
      </c>
      <c r="N211" s="182"/>
      <c r="O211" s="183"/>
      <c r="P211" s="164"/>
      <c r="Q211" s="52"/>
      <c r="R211" s="70">
        <v>3</v>
      </c>
      <c r="S211" s="70">
        <f t="shared" si="135"/>
        <v>0</v>
      </c>
      <c r="T211" s="70">
        <f t="shared" si="136"/>
        <v>0</v>
      </c>
      <c r="U211" s="70">
        <f t="shared" si="136"/>
        <v>0</v>
      </c>
      <c r="V211" s="70">
        <f t="shared" si="137"/>
        <v>9</v>
      </c>
      <c r="W211" s="70">
        <f t="shared" si="137"/>
        <v>0</v>
      </c>
      <c r="X211" s="70">
        <f t="shared" si="138"/>
        <v>0</v>
      </c>
      <c r="Y211" s="70">
        <f t="shared" si="138"/>
        <v>0</v>
      </c>
    </row>
    <row r="212" spans="1:25" s="31" customFormat="1" ht="12.75" customHeight="1">
      <c r="A212" s="19" t="s">
        <v>33</v>
      </c>
      <c r="B212" s="135"/>
      <c r="C212" s="20"/>
      <c r="D212" s="20"/>
      <c r="E212" s="20"/>
      <c r="F212" s="20"/>
      <c r="G212" s="21"/>
      <c r="H212" s="21"/>
      <c r="I212" s="22"/>
      <c r="J212" s="22"/>
      <c r="K212" s="22"/>
      <c r="L212" s="22"/>
      <c r="M212" s="218"/>
      <c r="N212" s="23"/>
      <c r="O212" s="23"/>
      <c r="P212" s="22"/>
      <c r="Q212" s="22"/>
      <c r="R212" s="23"/>
      <c r="S212" s="24"/>
      <c r="T212" s="25">
        <f>SUM(T204:T211)</f>
        <v>0</v>
      </c>
      <c r="U212" s="25">
        <f>SUM(U204:U211)</f>
        <v>0</v>
      </c>
      <c r="V212" s="27"/>
      <c r="W212" s="24"/>
      <c r="X212" s="25">
        <f>SUM(X204:X211)</f>
        <v>0</v>
      </c>
      <c r="Y212" s="25">
        <f>SUM(Y204:Y211)</f>
        <v>0</v>
      </c>
    </row>
    <row r="213" spans="1:25" ht="12.75" customHeight="1">
      <c r="A213" s="29" t="s">
        <v>102</v>
      </c>
      <c r="B213" s="136" t="s">
        <v>116</v>
      </c>
      <c r="C213" s="78" t="s">
        <v>117</v>
      </c>
      <c r="D213" s="74"/>
      <c r="E213" s="74"/>
      <c r="F213" s="74"/>
      <c r="G213" s="73" t="s">
        <v>94</v>
      </c>
      <c r="H213" s="73"/>
      <c r="I213" s="73" t="s">
        <v>25</v>
      </c>
      <c r="J213" s="73"/>
      <c r="K213" s="73">
        <v>2</v>
      </c>
      <c r="L213" s="73" t="s">
        <v>47</v>
      </c>
      <c r="M213" s="219">
        <v>1</v>
      </c>
      <c r="N213" s="114"/>
      <c r="O213" s="186"/>
      <c r="P213" s="160"/>
      <c r="Q213" s="159">
        <v>6</v>
      </c>
      <c r="R213" s="70">
        <f aca="true" t="shared" si="139" ref="R213:R219">K213*$P$213/M213</f>
        <v>0</v>
      </c>
      <c r="S213" s="70">
        <f aca="true" t="shared" si="140" ref="S213:S218">K213*$Q$213/M213</f>
        <v>12</v>
      </c>
      <c r="T213" s="70">
        <f aca="true" t="shared" si="141" ref="T213:U219">R213*N213</f>
        <v>0</v>
      </c>
      <c r="U213" s="70">
        <f t="shared" si="141"/>
        <v>0</v>
      </c>
      <c r="V213" s="70">
        <f aca="true" t="shared" si="142" ref="V213:W219">R213*3</f>
        <v>0</v>
      </c>
      <c r="W213" s="70">
        <f t="shared" si="142"/>
        <v>36</v>
      </c>
      <c r="X213" s="70">
        <f aca="true" t="shared" si="143" ref="X213:Y219">V213*N213</f>
        <v>0</v>
      </c>
      <c r="Y213" s="70">
        <f t="shared" si="143"/>
        <v>0</v>
      </c>
    </row>
    <row r="214" spans="1:25" ht="12.75" customHeight="1">
      <c r="A214" s="18" t="s">
        <v>102</v>
      </c>
      <c r="B214" s="134" t="s">
        <v>111</v>
      </c>
      <c r="C214" s="78" t="s">
        <v>118</v>
      </c>
      <c r="D214" s="74"/>
      <c r="E214" s="74"/>
      <c r="F214" s="74"/>
      <c r="G214" s="73" t="s">
        <v>94</v>
      </c>
      <c r="H214" s="73"/>
      <c r="I214" s="73" t="s">
        <v>25</v>
      </c>
      <c r="J214" s="73"/>
      <c r="K214" s="73">
        <v>2</v>
      </c>
      <c r="L214" s="73" t="s">
        <v>47</v>
      </c>
      <c r="M214" s="219">
        <v>1</v>
      </c>
      <c r="N214" s="114"/>
      <c r="O214" s="186"/>
      <c r="P214" s="160"/>
      <c r="R214" s="70">
        <f t="shared" si="139"/>
        <v>0</v>
      </c>
      <c r="S214" s="70">
        <f t="shared" si="140"/>
        <v>12</v>
      </c>
      <c r="T214" s="70">
        <f t="shared" si="141"/>
        <v>0</v>
      </c>
      <c r="U214" s="70">
        <f t="shared" si="141"/>
        <v>0</v>
      </c>
      <c r="V214" s="70">
        <f t="shared" si="142"/>
        <v>0</v>
      </c>
      <c r="W214" s="70">
        <f t="shared" si="142"/>
        <v>36</v>
      </c>
      <c r="X214" s="70">
        <f t="shared" si="143"/>
        <v>0</v>
      </c>
      <c r="Y214" s="70">
        <f t="shared" si="143"/>
        <v>0</v>
      </c>
    </row>
    <row r="215" spans="1:25" ht="12.75" customHeight="1">
      <c r="A215" s="18" t="s">
        <v>102</v>
      </c>
      <c r="B215" s="134" t="s">
        <v>119</v>
      </c>
      <c r="C215" s="78" t="s">
        <v>93</v>
      </c>
      <c r="D215" s="74"/>
      <c r="E215" s="74"/>
      <c r="F215" s="74"/>
      <c r="G215" s="73"/>
      <c r="H215" s="73"/>
      <c r="I215" s="73" t="s">
        <v>25</v>
      </c>
      <c r="J215" s="73"/>
      <c r="K215" s="73">
        <v>2</v>
      </c>
      <c r="L215" s="73" t="s">
        <v>27</v>
      </c>
      <c r="M215" s="219">
        <v>2</v>
      </c>
      <c r="N215" s="114"/>
      <c r="O215" s="186"/>
      <c r="P215" s="160"/>
      <c r="R215" s="70">
        <f t="shared" si="139"/>
        <v>0</v>
      </c>
      <c r="S215" s="70">
        <f t="shared" si="140"/>
        <v>6</v>
      </c>
      <c r="T215" s="70">
        <f t="shared" si="141"/>
        <v>0</v>
      </c>
      <c r="U215" s="70">
        <f t="shared" si="141"/>
        <v>0</v>
      </c>
      <c r="V215" s="70">
        <f t="shared" si="142"/>
        <v>0</v>
      </c>
      <c r="W215" s="70">
        <f t="shared" si="142"/>
        <v>18</v>
      </c>
      <c r="X215" s="70">
        <f t="shared" si="143"/>
        <v>0</v>
      </c>
      <c r="Y215" s="70">
        <f t="shared" si="143"/>
        <v>0</v>
      </c>
    </row>
    <row r="216" spans="1:25" ht="12.75" customHeight="1">
      <c r="A216" s="18" t="s">
        <v>102</v>
      </c>
      <c r="B216" s="134"/>
      <c r="C216" s="78" t="s">
        <v>30</v>
      </c>
      <c r="D216" s="74"/>
      <c r="E216" s="74"/>
      <c r="F216" s="74"/>
      <c r="G216" s="73" t="s">
        <v>94</v>
      </c>
      <c r="H216" s="73"/>
      <c r="I216" s="73" t="s">
        <v>25</v>
      </c>
      <c r="J216" s="73"/>
      <c r="K216" s="73">
        <v>2</v>
      </c>
      <c r="L216" s="73" t="s">
        <v>27</v>
      </c>
      <c r="M216" s="219">
        <v>2</v>
      </c>
      <c r="N216" s="114"/>
      <c r="O216" s="186"/>
      <c r="P216" s="160"/>
      <c r="R216" s="70">
        <f t="shared" si="139"/>
        <v>0</v>
      </c>
      <c r="S216" s="70">
        <f t="shared" si="140"/>
        <v>6</v>
      </c>
      <c r="T216" s="70">
        <f t="shared" si="141"/>
        <v>0</v>
      </c>
      <c r="U216" s="70">
        <f t="shared" si="141"/>
        <v>0</v>
      </c>
      <c r="V216" s="70">
        <f t="shared" si="142"/>
        <v>0</v>
      </c>
      <c r="W216" s="70">
        <f t="shared" si="142"/>
        <v>18</v>
      </c>
      <c r="X216" s="70">
        <f t="shared" si="143"/>
        <v>0</v>
      </c>
      <c r="Y216" s="70">
        <f t="shared" si="143"/>
        <v>0</v>
      </c>
    </row>
    <row r="217" spans="1:25" ht="12.75">
      <c r="A217" s="18" t="s">
        <v>102</v>
      </c>
      <c r="B217" s="134" t="s">
        <v>120</v>
      </c>
      <c r="C217" s="86" t="s">
        <v>261</v>
      </c>
      <c r="D217" s="74"/>
      <c r="E217" s="74"/>
      <c r="F217" s="74"/>
      <c r="G217" s="73" t="s">
        <v>94</v>
      </c>
      <c r="H217" s="73"/>
      <c r="I217" s="73" t="s">
        <v>25</v>
      </c>
      <c r="J217" s="73"/>
      <c r="K217" s="73">
        <v>2</v>
      </c>
      <c r="L217" s="73" t="s">
        <v>47</v>
      </c>
      <c r="M217" s="219">
        <v>1</v>
      </c>
      <c r="N217" s="114"/>
      <c r="O217" s="186"/>
      <c r="P217" s="160"/>
      <c r="R217" s="70">
        <f t="shared" si="139"/>
        <v>0</v>
      </c>
      <c r="S217" s="70">
        <f t="shared" si="140"/>
        <v>12</v>
      </c>
      <c r="T217" s="70">
        <f t="shared" si="141"/>
        <v>0</v>
      </c>
      <c r="U217" s="70">
        <f t="shared" si="141"/>
        <v>0</v>
      </c>
      <c r="V217" s="70">
        <f t="shared" si="142"/>
        <v>0</v>
      </c>
      <c r="W217" s="70">
        <f t="shared" si="142"/>
        <v>36</v>
      </c>
      <c r="X217" s="70">
        <f t="shared" si="143"/>
        <v>0</v>
      </c>
      <c r="Y217" s="70">
        <f t="shared" si="143"/>
        <v>0</v>
      </c>
    </row>
    <row r="218" spans="1:25" ht="12.75" customHeight="1">
      <c r="A218" s="18" t="s">
        <v>102</v>
      </c>
      <c r="B218" s="85" t="s">
        <v>95</v>
      </c>
      <c r="C218" s="78" t="s">
        <v>121</v>
      </c>
      <c r="D218" s="74"/>
      <c r="E218" s="74"/>
      <c r="F218" s="74"/>
      <c r="G218" s="73" t="s">
        <v>94</v>
      </c>
      <c r="H218" s="73"/>
      <c r="I218" s="73" t="s">
        <v>25</v>
      </c>
      <c r="J218" s="73"/>
      <c r="K218" s="73">
        <v>1</v>
      </c>
      <c r="L218" s="73" t="s">
        <v>27</v>
      </c>
      <c r="M218" s="219">
        <v>2</v>
      </c>
      <c r="N218" s="114"/>
      <c r="O218" s="186"/>
      <c r="P218" s="160"/>
      <c r="R218" s="70">
        <f t="shared" si="139"/>
        <v>0</v>
      </c>
      <c r="S218" s="70">
        <f t="shared" si="140"/>
        <v>3</v>
      </c>
      <c r="T218" s="70">
        <f t="shared" si="141"/>
        <v>0</v>
      </c>
      <c r="U218" s="70">
        <f t="shared" si="141"/>
        <v>0</v>
      </c>
      <c r="V218" s="70">
        <f t="shared" si="142"/>
        <v>0</v>
      </c>
      <c r="W218" s="70">
        <f t="shared" si="142"/>
        <v>9</v>
      </c>
      <c r="X218" s="70">
        <f t="shared" si="143"/>
        <v>0</v>
      </c>
      <c r="Y218" s="70">
        <f t="shared" si="143"/>
        <v>0</v>
      </c>
    </row>
    <row r="219" spans="1:25" ht="12.75" customHeight="1">
      <c r="A219" s="18" t="s">
        <v>102</v>
      </c>
      <c r="B219" s="153" t="s">
        <v>96</v>
      </c>
      <c r="C219" s="71" t="s">
        <v>226</v>
      </c>
      <c r="D219" s="66"/>
      <c r="E219" s="66"/>
      <c r="F219" s="66"/>
      <c r="G219" s="73" t="s">
        <v>94</v>
      </c>
      <c r="H219" s="73"/>
      <c r="I219" s="67" t="s">
        <v>44</v>
      </c>
      <c r="J219" s="67"/>
      <c r="K219" s="67">
        <v>1</v>
      </c>
      <c r="L219" s="67" t="s">
        <v>45</v>
      </c>
      <c r="M219" s="219">
        <v>1</v>
      </c>
      <c r="N219" s="114"/>
      <c r="O219" s="186"/>
      <c r="P219" s="160"/>
      <c r="R219" s="70">
        <f t="shared" si="139"/>
        <v>0</v>
      </c>
      <c r="S219" s="70">
        <v>3</v>
      </c>
      <c r="T219" s="70">
        <f t="shared" si="141"/>
        <v>0</v>
      </c>
      <c r="U219" s="70">
        <f t="shared" si="141"/>
        <v>0</v>
      </c>
      <c r="V219" s="70">
        <f t="shared" si="142"/>
        <v>0</v>
      </c>
      <c r="W219" s="70">
        <f t="shared" si="142"/>
        <v>9</v>
      </c>
      <c r="X219" s="70">
        <f t="shared" si="143"/>
        <v>0</v>
      </c>
      <c r="Y219" s="70">
        <f t="shared" si="143"/>
        <v>0</v>
      </c>
    </row>
    <row r="220" spans="1:25" s="31" customFormat="1" ht="12.75" customHeight="1">
      <c r="A220" s="19" t="s">
        <v>33</v>
      </c>
      <c r="B220" s="135"/>
      <c r="C220" s="20"/>
      <c r="D220" s="20"/>
      <c r="E220" s="20"/>
      <c r="F220" s="20"/>
      <c r="G220" s="21"/>
      <c r="H220" s="21"/>
      <c r="I220" s="22"/>
      <c r="J220" s="22"/>
      <c r="K220" s="22"/>
      <c r="L220" s="22"/>
      <c r="M220" s="218"/>
      <c r="N220" s="23"/>
      <c r="O220" s="23"/>
      <c r="P220" s="22"/>
      <c r="Q220" s="22"/>
      <c r="R220" s="23"/>
      <c r="S220" s="24"/>
      <c r="T220" s="25">
        <f>SUM(T213:T219)</f>
        <v>0</v>
      </c>
      <c r="U220" s="25">
        <f>SUM(U213:U219)</f>
        <v>0</v>
      </c>
      <c r="V220" s="27"/>
      <c r="W220" s="24"/>
      <c r="X220" s="25">
        <f>SUM(X213:X219)</f>
        <v>0</v>
      </c>
      <c r="Y220" s="25">
        <f>SUM(Y213:Y219)</f>
        <v>0</v>
      </c>
    </row>
    <row r="221" spans="1:25" ht="12.75" customHeight="1">
      <c r="A221" s="29" t="s">
        <v>102</v>
      </c>
      <c r="B221" s="136" t="s">
        <v>122</v>
      </c>
      <c r="C221" s="71" t="s">
        <v>58</v>
      </c>
      <c r="D221" s="71" t="s">
        <v>204</v>
      </c>
      <c r="E221" s="74"/>
      <c r="F221" s="74"/>
      <c r="G221" s="84" t="s">
        <v>40</v>
      </c>
      <c r="H221" s="73"/>
      <c r="I221" s="73" t="s">
        <v>44</v>
      </c>
      <c r="J221" s="67" t="s">
        <v>26</v>
      </c>
      <c r="K221" s="73">
        <v>6</v>
      </c>
      <c r="L221" s="73" t="s">
        <v>47</v>
      </c>
      <c r="M221" s="219">
        <v>1</v>
      </c>
      <c r="N221" s="182"/>
      <c r="O221" s="183"/>
      <c r="P221" s="160">
        <v>27</v>
      </c>
      <c r="R221" s="70">
        <f aca="true" t="shared" si="144" ref="R221:R229">K221*$P$221/M221</f>
        <v>162</v>
      </c>
      <c r="S221" s="70">
        <f aca="true" t="shared" si="145" ref="S221:S231">K221*$Q$221/M221</f>
        <v>0</v>
      </c>
      <c r="T221" s="70">
        <f aca="true" t="shared" si="146" ref="T221:U231">R221*N221</f>
        <v>0</v>
      </c>
      <c r="U221" s="70">
        <f t="shared" si="146"/>
        <v>0</v>
      </c>
      <c r="V221" s="70">
        <f aca="true" t="shared" si="147" ref="V221:W231">R221*3</f>
        <v>486</v>
      </c>
      <c r="W221" s="70">
        <f t="shared" si="147"/>
        <v>0</v>
      </c>
      <c r="X221" s="70">
        <f aca="true" t="shared" si="148" ref="X221:Y231">V221*N221</f>
        <v>0</v>
      </c>
      <c r="Y221" s="70">
        <f t="shared" si="148"/>
        <v>0</v>
      </c>
    </row>
    <row r="222" spans="1:25" ht="12.75" customHeight="1">
      <c r="A222" s="18" t="s">
        <v>102</v>
      </c>
      <c r="B222" s="134" t="s">
        <v>123</v>
      </c>
      <c r="C222" s="78" t="s">
        <v>236</v>
      </c>
      <c r="D222" s="74"/>
      <c r="E222" s="74"/>
      <c r="F222" s="74"/>
      <c r="G222" s="84" t="s">
        <v>40</v>
      </c>
      <c r="H222" s="73"/>
      <c r="I222" s="73" t="s">
        <v>44</v>
      </c>
      <c r="J222" s="67" t="s">
        <v>125</v>
      </c>
      <c r="K222" s="73">
        <v>2</v>
      </c>
      <c r="L222" s="73" t="s">
        <v>27</v>
      </c>
      <c r="M222" s="219">
        <v>2</v>
      </c>
      <c r="N222" s="182"/>
      <c r="O222" s="183"/>
      <c r="P222" s="160"/>
      <c r="R222" s="70">
        <f>K222*$P$221/M222</f>
        <v>27</v>
      </c>
      <c r="S222" s="70">
        <f t="shared" si="145"/>
        <v>0</v>
      </c>
      <c r="T222" s="70">
        <f t="shared" si="146"/>
        <v>0</v>
      </c>
      <c r="U222" s="70">
        <f t="shared" si="146"/>
        <v>0</v>
      </c>
      <c r="V222" s="70">
        <f t="shared" si="147"/>
        <v>81</v>
      </c>
      <c r="W222" s="70">
        <f t="shared" si="147"/>
        <v>0</v>
      </c>
      <c r="X222" s="70">
        <f t="shared" si="148"/>
        <v>0</v>
      </c>
      <c r="Y222" s="70">
        <f t="shared" si="148"/>
        <v>0</v>
      </c>
    </row>
    <row r="223" spans="1:25" ht="12.75" customHeight="1">
      <c r="A223" s="18" t="s">
        <v>102</v>
      </c>
      <c r="B223" s="134" t="s">
        <v>127</v>
      </c>
      <c r="C223" s="78" t="s">
        <v>235</v>
      </c>
      <c r="D223" s="74"/>
      <c r="E223" s="74"/>
      <c r="F223" s="74"/>
      <c r="G223" s="84"/>
      <c r="H223" s="73"/>
      <c r="I223" s="73"/>
      <c r="J223" s="67" t="s">
        <v>125</v>
      </c>
      <c r="K223" s="73">
        <v>1</v>
      </c>
      <c r="L223" s="73" t="s">
        <v>27</v>
      </c>
      <c r="M223" s="219">
        <v>2</v>
      </c>
      <c r="N223" s="182"/>
      <c r="O223" s="183"/>
      <c r="P223" s="160"/>
      <c r="R223" s="70">
        <f>K223*$P$221/M223</f>
        <v>13.5</v>
      </c>
      <c r="S223" s="70">
        <f aca="true" t="shared" si="149" ref="S223">K223*$Q$221/M223</f>
        <v>0</v>
      </c>
      <c r="T223" s="70">
        <f aca="true" t="shared" si="150" ref="T223">R223*N223</f>
        <v>0</v>
      </c>
      <c r="U223" s="70">
        <f aca="true" t="shared" si="151" ref="U223">S223*O223</f>
        <v>0</v>
      </c>
      <c r="V223" s="70">
        <f aca="true" t="shared" si="152" ref="V223">R223*3</f>
        <v>40.5</v>
      </c>
      <c r="W223" s="70">
        <f aca="true" t="shared" si="153" ref="W223">S223*3</f>
        <v>0</v>
      </c>
      <c r="X223" s="70">
        <f aca="true" t="shared" si="154" ref="X223">V223*N223</f>
        <v>0</v>
      </c>
      <c r="Y223" s="70">
        <f aca="true" t="shared" si="155" ref="Y223">W223*O223</f>
        <v>0</v>
      </c>
    </row>
    <row r="224" spans="1:25" ht="12.75" customHeight="1">
      <c r="A224" s="18" t="s">
        <v>102</v>
      </c>
      <c r="B224" s="134" t="s">
        <v>129</v>
      </c>
      <c r="C224" s="78" t="s">
        <v>272</v>
      </c>
      <c r="D224" s="74"/>
      <c r="E224" s="74"/>
      <c r="F224" s="74"/>
      <c r="G224" s="84" t="s">
        <v>40</v>
      </c>
      <c r="H224" s="73"/>
      <c r="I224" s="73" t="s">
        <v>44</v>
      </c>
      <c r="J224" s="67" t="s">
        <v>125</v>
      </c>
      <c r="K224" s="73">
        <v>2</v>
      </c>
      <c r="L224" s="73" t="s">
        <v>27</v>
      </c>
      <c r="M224" s="219">
        <v>2</v>
      </c>
      <c r="N224" s="182"/>
      <c r="O224" s="183"/>
      <c r="P224" s="160"/>
      <c r="R224" s="70">
        <f>K224*$P$221/M224</f>
        <v>27</v>
      </c>
      <c r="S224" s="70">
        <f t="shared" si="145"/>
        <v>0</v>
      </c>
      <c r="T224" s="70">
        <f t="shared" si="146"/>
        <v>0</v>
      </c>
      <c r="U224" s="70">
        <f t="shared" si="146"/>
        <v>0</v>
      </c>
      <c r="V224" s="70">
        <f t="shared" si="147"/>
        <v>81</v>
      </c>
      <c r="W224" s="70">
        <f t="shared" si="147"/>
        <v>0</v>
      </c>
      <c r="X224" s="70">
        <f t="shared" si="148"/>
        <v>0</v>
      </c>
      <c r="Y224" s="70">
        <f t="shared" si="148"/>
        <v>0</v>
      </c>
    </row>
    <row r="225" spans="1:25" ht="12.75" customHeight="1">
      <c r="A225" s="18" t="s">
        <v>102</v>
      </c>
      <c r="B225" s="134" t="s">
        <v>130</v>
      </c>
      <c r="C225" s="78" t="s">
        <v>128</v>
      </c>
      <c r="D225" s="74"/>
      <c r="E225" s="74"/>
      <c r="F225" s="74"/>
      <c r="G225" s="84" t="s">
        <v>40</v>
      </c>
      <c r="H225" s="73"/>
      <c r="I225" s="73" t="s">
        <v>44</v>
      </c>
      <c r="J225" s="67" t="s">
        <v>125</v>
      </c>
      <c r="K225" s="73">
        <v>1</v>
      </c>
      <c r="L225" s="73" t="s">
        <v>27</v>
      </c>
      <c r="M225" s="219">
        <v>2</v>
      </c>
      <c r="N225" s="182"/>
      <c r="O225" s="183"/>
      <c r="P225" s="160"/>
      <c r="R225" s="70">
        <f t="shared" si="144"/>
        <v>13.5</v>
      </c>
      <c r="S225" s="70">
        <f t="shared" si="145"/>
        <v>0</v>
      </c>
      <c r="T225" s="70">
        <f t="shared" si="146"/>
        <v>0</v>
      </c>
      <c r="U225" s="70">
        <f t="shared" si="146"/>
        <v>0</v>
      </c>
      <c r="V225" s="70">
        <f t="shared" si="147"/>
        <v>40.5</v>
      </c>
      <c r="W225" s="70">
        <f t="shared" si="147"/>
        <v>0</v>
      </c>
      <c r="X225" s="70">
        <f t="shared" si="148"/>
        <v>0</v>
      </c>
      <c r="Y225" s="70">
        <f t="shared" si="148"/>
        <v>0</v>
      </c>
    </row>
    <row r="226" spans="1:25" ht="25.5">
      <c r="A226" s="18" t="s">
        <v>102</v>
      </c>
      <c r="B226" s="134" t="s">
        <v>131</v>
      </c>
      <c r="C226" s="116" t="s">
        <v>273</v>
      </c>
      <c r="D226" s="74"/>
      <c r="E226" s="74"/>
      <c r="F226" s="74"/>
      <c r="G226" s="84" t="s">
        <v>40</v>
      </c>
      <c r="H226" s="73"/>
      <c r="I226" s="73" t="s">
        <v>44</v>
      </c>
      <c r="J226" s="73"/>
      <c r="K226" s="73">
        <v>4</v>
      </c>
      <c r="L226" s="73" t="s">
        <v>47</v>
      </c>
      <c r="M226" s="219">
        <v>1</v>
      </c>
      <c r="N226" s="182"/>
      <c r="O226" s="183"/>
      <c r="P226" s="160"/>
      <c r="R226" s="70">
        <f t="shared" si="144"/>
        <v>108</v>
      </c>
      <c r="S226" s="70">
        <f t="shared" si="145"/>
        <v>0</v>
      </c>
      <c r="T226" s="70">
        <f t="shared" si="146"/>
        <v>0</v>
      </c>
      <c r="U226" s="70">
        <f t="shared" si="146"/>
        <v>0</v>
      </c>
      <c r="V226" s="70">
        <f t="shared" si="147"/>
        <v>324</v>
      </c>
      <c r="W226" s="70">
        <f t="shared" si="147"/>
        <v>0</v>
      </c>
      <c r="X226" s="70">
        <f t="shared" si="148"/>
        <v>0</v>
      </c>
      <c r="Y226" s="70">
        <f t="shared" si="148"/>
        <v>0</v>
      </c>
    </row>
    <row r="227" spans="1:25" ht="25.5">
      <c r="A227" s="18" t="s">
        <v>102</v>
      </c>
      <c r="B227" s="134" t="s">
        <v>132</v>
      </c>
      <c r="C227" s="116" t="s">
        <v>274</v>
      </c>
      <c r="D227" s="74"/>
      <c r="E227" s="74"/>
      <c r="F227" s="74"/>
      <c r="G227" s="84"/>
      <c r="H227" s="73"/>
      <c r="I227" s="73"/>
      <c r="J227" s="73"/>
      <c r="K227" s="73">
        <v>2</v>
      </c>
      <c r="L227" s="73" t="s">
        <v>47</v>
      </c>
      <c r="M227" s="219">
        <v>1</v>
      </c>
      <c r="N227" s="182"/>
      <c r="O227" s="183"/>
      <c r="P227" s="160"/>
      <c r="R227" s="70">
        <f aca="true" t="shared" si="156" ref="R227">K227*$P$221/M227</f>
        <v>54</v>
      </c>
      <c r="S227" s="70">
        <f aca="true" t="shared" si="157" ref="S227">K227*$Q$221/M227</f>
        <v>0</v>
      </c>
      <c r="T227" s="70">
        <f aca="true" t="shared" si="158" ref="T227">R227*N227</f>
        <v>0</v>
      </c>
      <c r="U227" s="70">
        <f aca="true" t="shared" si="159" ref="U227">S227*O227</f>
        <v>0</v>
      </c>
      <c r="V227" s="70">
        <f aca="true" t="shared" si="160" ref="V227">R227*3</f>
        <v>162</v>
      </c>
      <c r="W227" s="70">
        <f aca="true" t="shared" si="161" ref="W227">S227*3</f>
        <v>0</v>
      </c>
      <c r="X227" s="70">
        <f aca="true" t="shared" si="162" ref="X227">V227*N227</f>
        <v>0</v>
      </c>
      <c r="Y227" s="70">
        <f aca="true" t="shared" si="163" ref="Y227">W227*O227</f>
        <v>0</v>
      </c>
    </row>
    <row r="228" spans="1:25" ht="12.75" customHeight="1">
      <c r="A228" s="18" t="s">
        <v>102</v>
      </c>
      <c r="B228" s="134"/>
      <c r="C228" s="78" t="s">
        <v>30</v>
      </c>
      <c r="D228" s="74"/>
      <c r="E228" s="74"/>
      <c r="F228" s="74"/>
      <c r="G228" s="84" t="s">
        <v>40</v>
      </c>
      <c r="H228" s="73"/>
      <c r="I228" s="73" t="s">
        <v>25</v>
      </c>
      <c r="J228" s="73"/>
      <c r="K228" s="73">
        <v>0.5</v>
      </c>
      <c r="L228" s="75" t="s">
        <v>31</v>
      </c>
      <c r="M228" s="219">
        <v>3</v>
      </c>
      <c r="N228" s="182"/>
      <c r="O228" s="183"/>
      <c r="P228" s="160"/>
      <c r="R228" s="70">
        <f t="shared" si="144"/>
        <v>4.5</v>
      </c>
      <c r="S228" s="70">
        <f t="shared" si="145"/>
        <v>0</v>
      </c>
      <c r="T228" s="70">
        <f t="shared" si="146"/>
        <v>0</v>
      </c>
      <c r="U228" s="70">
        <f t="shared" si="146"/>
        <v>0</v>
      </c>
      <c r="V228" s="70">
        <f t="shared" si="147"/>
        <v>13.5</v>
      </c>
      <c r="W228" s="70">
        <f t="shared" si="147"/>
        <v>0</v>
      </c>
      <c r="X228" s="70">
        <f t="shared" si="148"/>
        <v>0</v>
      </c>
      <c r="Y228" s="70">
        <f t="shared" si="148"/>
        <v>0</v>
      </c>
    </row>
    <row r="229" spans="1:25" ht="12.75">
      <c r="A229" s="18" t="s">
        <v>102</v>
      </c>
      <c r="B229" s="134"/>
      <c r="C229" s="78" t="s">
        <v>32</v>
      </c>
      <c r="D229" s="74"/>
      <c r="E229" s="74"/>
      <c r="F229" s="74"/>
      <c r="G229" s="84" t="s">
        <v>40</v>
      </c>
      <c r="H229" s="73"/>
      <c r="I229" s="73" t="s">
        <v>25</v>
      </c>
      <c r="J229" s="73"/>
      <c r="K229" s="73">
        <v>0.5</v>
      </c>
      <c r="L229" s="75" t="s">
        <v>31</v>
      </c>
      <c r="M229" s="219">
        <v>3</v>
      </c>
      <c r="N229" s="182"/>
      <c r="O229" s="183"/>
      <c r="P229" s="160"/>
      <c r="R229" s="70">
        <f t="shared" si="144"/>
        <v>4.5</v>
      </c>
      <c r="S229" s="70">
        <f t="shared" si="145"/>
        <v>0</v>
      </c>
      <c r="T229" s="70">
        <f t="shared" si="146"/>
        <v>0</v>
      </c>
      <c r="U229" s="70">
        <f t="shared" si="146"/>
        <v>0</v>
      </c>
      <c r="V229" s="70">
        <f t="shared" si="147"/>
        <v>13.5</v>
      </c>
      <c r="W229" s="70">
        <f t="shared" si="147"/>
        <v>0</v>
      </c>
      <c r="X229" s="70">
        <f t="shared" si="148"/>
        <v>0</v>
      </c>
      <c r="Y229" s="70">
        <f t="shared" si="148"/>
        <v>0</v>
      </c>
    </row>
    <row r="230" spans="1:25" ht="12.75" customHeight="1">
      <c r="A230" s="18" t="s">
        <v>102</v>
      </c>
      <c r="B230" s="134"/>
      <c r="C230" s="71" t="s">
        <v>226</v>
      </c>
      <c r="D230" s="74"/>
      <c r="E230" s="74"/>
      <c r="F230" s="74"/>
      <c r="G230" s="84" t="s">
        <v>40</v>
      </c>
      <c r="H230" s="87"/>
      <c r="I230" s="73" t="s">
        <v>44</v>
      </c>
      <c r="J230" s="73"/>
      <c r="K230" s="73">
        <v>1</v>
      </c>
      <c r="L230" s="73" t="s">
        <v>45</v>
      </c>
      <c r="M230" s="219">
        <v>1</v>
      </c>
      <c r="N230" s="182"/>
      <c r="O230" s="183"/>
      <c r="P230" s="160"/>
      <c r="R230" s="70">
        <v>6</v>
      </c>
      <c r="S230" s="70">
        <f t="shared" si="145"/>
        <v>0</v>
      </c>
      <c r="T230" s="70">
        <f t="shared" si="146"/>
        <v>0</v>
      </c>
      <c r="U230" s="70">
        <f t="shared" si="146"/>
        <v>0</v>
      </c>
      <c r="V230" s="70">
        <f t="shared" si="147"/>
        <v>18</v>
      </c>
      <c r="W230" s="70">
        <f t="shared" si="147"/>
        <v>0</v>
      </c>
      <c r="X230" s="70">
        <f t="shared" si="148"/>
        <v>0</v>
      </c>
      <c r="Y230" s="70">
        <f t="shared" si="148"/>
        <v>0</v>
      </c>
    </row>
    <row r="231" spans="1:25" ht="12.75" customHeight="1">
      <c r="A231" s="18" t="s">
        <v>102</v>
      </c>
      <c r="B231" s="134"/>
      <c r="C231" s="82" t="s">
        <v>133</v>
      </c>
      <c r="D231" s="68"/>
      <c r="E231" s="68"/>
      <c r="F231" s="68"/>
      <c r="G231" s="84" t="s">
        <v>40</v>
      </c>
      <c r="H231" s="73"/>
      <c r="I231" s="67" t="s">
        <v>44</v>
      </c>
      <c r="J231" s="67"/>
      <c r="K231" s="67">
        <v>1</v>
      </c>
      <c r="L231" s="67" t="s">
        <v>45</v>
      </c>
      <c r="M231" s="219">
        <v>1</v>
      </c>
      <c r="N231" s="182"/>
      <c r="O231" s="183"/>
      <c r="P231" s="160"/>
      <c r="R231" s="70">
        <v>12</v>
      </c>
      <c r="S231" s="70">
        <f t="shared" si="145"/>
        <v>0</v>
      </c>
      <c r="T231" s="70">
        <f t="shared" si="146"/>
        <v>0</v>
      </c>
      <c r="U231" s="70">
        <f t="shared" si="146"/>
        <v>0</v>
      </c>
      <c r="V231" s="70">
        <f t="shared" si="147"/>
        <v>36</v>
      </c>
      <c r="W231" s="70">
        <f t="shared" si="147"/>
        <v>0</v>
      </c>
      <c r="X231" s="70">
        <f t="shared" si="148"/>
        <v>0</v>
      </c>
      <c r="Y231" s="70">
        <f t="shared" si="148"/>
        <v>0</v>
      </c>
    </row>
    <row r="232" spans="1:25" s="31" customFormat="1" ht="12.75" customHeight="1">
      <c r="A232" s="19" t="s">
        <v>33</v>
      </c>
      <c r="B232" s="135"/>
      <c r="C232" s="20"/>
      <c r="D232" s="20"/>
      <c r="E232" s="20"/>
      <c r="F232" s="20"/>
      <c r="G232" s="21"/>
      <c r="H232" s="21"/>
      <c r="I232" s="22"/>
      <c r="J232" s="22"/>
      <c r="K232" s="22"/>
      <c r="L232" s="22"/>
      <c r="M232" s="218"/>
      <c r="N232" s="23"/>
      <c r="O232" s="23"/>
      <c r="P232" s="22"/>
      <c r="Q232" s="22"/>
      <c r="R232" s="23"/>
      <c r="S232" s="24"/>
      <c r="T232" s="25">
        <f>SUM(T221:T231)</f>
        <v>0</v>
      </c>
      <c r="U232" s="25">
        <f>SUM(U221:U231)</f>
        <v>0</v>
      </c>
      <c r="V232" s="27"/>
      <c r="W232" s="24"/>
      <c r="X232" s="25">
        <f>SUM(X221:X231)</f>
        <v>0</v>
      </c>
      <c r="Y232" s="25">
        <f>SUM(Y221:Y231)</f>
        <v>0</v>
      </c>
    </row>
    <row r="233" spans="1:25" ht="12.75" customHeight="1">
      <c r="A233" s="29" t="s">
        <v>102</v>
      </c>
      <c r="B233" s="136" t="s">
        <v>122</v>
      </c>
      <c r="C233" s="71" t="s">
        <v>58</v>
      </c>
      <c r="D233" s="71" t="s">
        <v>204</v>
      </c>
      <c r="E233" s="74"/>
      <c r="F233" s="74"/>
      <c r="G233" s="84" t="s">
        <v>65</v>
      </c>
      <c r="H233" s="73"/>
      <c r="I233" s="73" t="s">
        <v>44</v>
      </c>
      <c r="J233" s="67" t="s">
        <v>26</v>
      </c>
      <c r="K233" s="73">
        <v>6</v>
      </c>
      <c r="L233" s="73" t="s">
        <v>47</v>
      </c>
      <c r="M233" s="219">
        <v>1</v>
      </c>
      <c r="N233" s="114"/>
      <c r="O233" s="186"/>
      <c r="P233" s="160"/>
      <c r="Q233" s="159">
        <v>17</v>
      </c>
      <c r="R233" s="70">
        <f aca="true" t="shared" si="164" ref="R233:R241">K233*$P$233/M233</f>
        <v>0</v>
      </c>
      <c r="S233" s="70">
        <f aca="true" t="shared" si="165" ref="S233:S239">K233*$Q$233/M233</f>
        <v>102</v>
      </c>
      <c r="T233" s="70">
        <f aca="true" t="shared" si="166" ref="T233:U241">R233*N233</f>
        <v>0</v>
      </c>
      <c r="U233" s="70">
        <f t="shared" si="166"/>
        <v>0</v>
      </c>
      <c r="V233" s="70">
        <f aca="true" t="shared" si="167" ref="V233:W241">R233*3</f>
        <v>0</v>
      </c>
      <c r="W233" s="70">
        <f t="shared" si="167"/>
        <v>306</v>
      </c>
      <c r="X233" s="70">
        <f aca="true" t="shared" si="168" ref="X233:Y241">V233*N233</f>
        <v>0</v>
      </c>
      <c r="Y233" s="70">
        <f t="shared" si="168"/>
        <v>0</v>
      </c>
    </row>
    <row r="234" spans="1:25" ht="12.75" customHeight="1">
      <c r="A234" s="18" t="s">
        <v>102</v>
      </c>
      <c r="B234" s="134" t="s">
        <v>123</v>
      </c>
      <c r="C234" s="78" t="s">
        <v>236</v>
      </c>
      <c r="D234" s="74"/>
      <c r="E234" s="74"/>
      <c r="F234" s="74"/>
      <c r="G234" s="84" t="s">
        <v>65</v>
      </c>
      <c r="H234" s="73"/>
      <c r="I234" s="73" t="s">
        <v>44</v>
      </c>
      <c r="J234" s="67" t="s">
        <v>125</v>
      </c>
      <c r="K234" s="73">
        <v>3</v>
      </c>
      <c r="L234" s="73" t="s">
        <v>27</v>
      </c>
      <c r="M234" s="219">
        <v>2</v>
      </c>
      <c r="N234" s="114"/>
      <c r="O234" s="186"/>
      <c r="P234" s="160"/>
      <c r="R234" s="70">
        <f>K234*$P$233/M234</f>
        <v>0</v>
      </c>
      <c r="S234" s="70">
        <f>K234*$Q$233/M234</f>
        <v>25.5</v>
      </c>
      <c r="T234" s="70">
        <f aca="true" t="shared" si="169" ref="T234">R234*N234</f>
        <v>0</v>
      </c>
      <c r="U234" s="70">
        <f aca="true" t="shared" si="170" ref="U234">S234*O234</f>
        <v>0</v>
      </c>
      <c r="V234" s="70">
        <f aca="true" t="shared" si="171" ref="V234">R234*3</f>
        <v>0</v>
      </c>
      <c r="W234" s="70">
        <f aca="true" t="shared" si="172" ref="W234">S234*3</f>
        <v>76.5</v>
      </c>
      <c r="X234" s="70">
        <f aca="true" t="shared" si="173" ref="X234">V234*N234</f>
        <v>0</v>
      </c>
      <c r="Y234" s="70">
        <f aca="true" t="shared" si="174" ref="Y234">W234*O234</f>
        <v>0</v>
      </c>
    </row>
    <row r="235" spans="1:25" ht="12.75" customHeight="1">
      <c r="A235" s="18" t="s">
        <v>102</v>
      </c>
      <c r="B235" s="134" t="s">
        <v>127</v>
      </c>
      <c r="C235" s="78" t="s">
        <v>235</v>
      </c>
      <c r="D235" s="74"/>
      <c r="E235" s="74"/>
      <c r="F235" s="74"/>
      <c r="G235" s="84"/>
      <c r="H235" s="73"/>
      <c r="I235" s="73"/>
      <c r="J235" s="67" t="s">
        <v>125</v>
      </c>
      <c r="K235" s="73">
        <v>2</v>
      </c>
      <c r="L235" s="73" t="s">
        <v>27</v>
      </c>
      <c r="M235" s="219">
        <v>2</v>
      </c>
      <c r="N235" s="114"/>
      <c r="O235" s="186"/>
      <c r="P235" s="160"/>
      <c r="R235" s="70">
        <f aca="true" t="shared" si="175" ref="R235:R236">K235*$P$233/M235</f>
        <v>0</v>
      </c>
      <c r="S235" s="70">
        <f aca="true" t="shared" si="176" ref="S235:S236">K235*$Q$233/M235</f>
        <v>17</v>
      </c>
      <c r="T235" s="70">
        <f aca="true" t="shared" si="177" ref="T235:T236">R235*N235</f>
        <v>0</v>
      </c>
      <c r="U235" s="70">
        <f aca="true" t="shared" si="178" ref="U235:U236">S235*O235</f>
        <v>0</v>
      </c>
      <c r="V235" s="70">
        <f aca="true" t="shared" si="179" ref="V235:V236">R235*3</f>
        <v>0</v>
      </c>
      <c r="W235" s="70">
        <f aca="true" t="shared" si="180" ref="W235:W236">S235*3</f>
        <v>51</v>
      </c>
      <c r="X235" s="70">
        <f aca="true" t="shared" si="181" ref="X235:X236">V235*N235</f>
        <v>0</v>
      </c>
      <c r="Y235" s="70">
        <f aca="true" t="shared" si="182" ref="Y235:Y236">W235*O235</f>
        <v>0</v>
      </c>
    </row>
    <row r="236" spans="1:25" ht="12.75" customHeight="1">
      <c r="A236" s="18" t="s">
        <v>102</v>
      </c>
      <c r="B236" s="134" t="s">
        <v>129</v>
      </c>
      <c r="C236" s="78" t="s">
        <v>128</v>
      </c>
      <c r="D236" s="74"/>
      <c r="E236" s="74"/>
      <c r="F236" s="74"/>
      <c r="G236" s="84" t="s">
        <v>65</v>
      </c>
      <c r="H236" s="73"/>
      <c r="I236" s="73" t="s">
        <v>44</v>
      </c>
      <c r="J236" s="67" t="s">
        <v>125</v>
      </c>
      <c r="K236" s="73">
        <v>1</v>
      </c>
      <c r="L236" s="73" t="s">
        <v>27</v>
      </c>
      <c r="M236" s="219">
        <v>2</v>
      </c>
      <c r="N236" s="114"/>
      <c r="O236" s="186"/>
      <c r="P236" s="160"/>
      <c r="R236" s="70">
        <f t="shared" si="175"/>
        <v>0</v>
      </c>
      <c r="S236" s="70">
        <f t="shared" si="176"/>
        <v>8.5</v>
      </c>
      <c r="T236" s="70">
        <f t="shared" si="177"/>
        <v>0</v>
      </c>
      <c r="U236" s="70">
        <f t="shared" si="178"/>
        <v>0</v>
      </c>
      <c r="V236" s="70">
        <f t="shared" si="179"/>
        <v>0</v>
      </c>
      <c r="W236" s="70">
        <f t="shared" si="180"/>
        <v>25.5</v>
      </c>
      <c r="X236" s="70">
        <f t="shared" si="181"/>
        <v>0</v>
      </c>
      <c r="Y236" s="70">
        <f t="shared" si="182"/>
        <v>0</v>
      </c>
    </row>
    <row r="237" spans="1:25" ht="25.5">
      <c r="A237" s="18" t="s">
        <v>102</v>
      </c>
      <c r="B237" s="134" t="s">
        <v>130</v>
      </c>
      <c r="C237" s="116" t="s">
        <v>273</v>
      </c>
      <c r="D237" s="74"/>
      <c r="E237" s="74"/>
      <c r="F237" s="74"/>
      <c r="G237" s="84" t="s">
        <v>65</v>
      </c>
      <c r="H237" s="73"/>
      <c r="I237" s="73" t="s">
        <v>44</v>
      </c>
      <c r="J237" s="73"/>
      <c r="K237" s="73">
        <v>6</v>
      </c>
      <c r="L237" s="73" t="s">
        <v>47</v>
      </c>
      <c r="M237" s="219">
        <v>1</v>
      </c>
      <c r="N237" s="114"/>
      <c r="O237" s="186"/>
      <c r="P237" s="160"/>
      <c r="R237" s="70">
        <f t="shared" si="164"/>
        <v>0</v>
      </c>
      <c r="S237" s="70">
        <f t="shared" si="165"/>
        <v>102</v>
      </c>
      <c r="T237" s="70">
        <f t="shared" si="166"/>
        <v>0</v>
      </c>
      <c r="U237" s="70">
        <f t="shared" si="166"/>
        <v>0</v>
      </c>
      <c r="V237" s="70">
        <f t="shared" si="167"/>
        <v>0</v>
      </c>
      <c r="W237" s="70">
        <f t="shared" si="167"/>
        <v>306</v>
      </c>
      <c r="X237" s="70">
        <f t="shared" si="168"/>
        <v>0</v>
      </c>
      <c r="Y237" s="70">
        <f t="shared" si="168"/>
        <v>0</v>
      </c>
    </row>
    <row r="238" spans="1:25" ht="12.75" customHeight="1">
      <c r="A238" s="18" t="s">
        <v>102</v>
      </c>
      <c r="B238" s="134" t="s">
        <v>131</v>
      </c>
      <c r="C238" s="78" t="s">
        <v>30</v>
      </c>
      <c r="D238" s="74"/>
      <c r="E238" s="74"/>
      <c r="F238" s="74"/>
      <c r="G238" s="84" t="s">
        <v>65</v>
      </c>
      <c r="H238" s="73"/>
      <c r="I238" s="73" t="s">
        <v>25</v>
      </c>
      <c r="J238" s="73"/>
      <c r="K238" s="73">
        <v>0.5</v>
      </c>
      <c r="L238" s="75" t="s">
        <v>31</v>
      </c>
      <c r="M238" s="219">
        <v>3</v>
      </c>
      <c r="N238" s="114"/>
      <c r="O238" s="186"/>
      <c r="P238" s="160"/>
      <c r="R238" s="70">
        <f t="shared" si="164"/>
        <v>0</v>
      </c>
      <c r="S238" s="70">
        <f t="shared" si="165"/>
        <v>2.8333333333333335</v>
      </c>
      <c r="T238" s="70">
        <f t="shared" si="166"/>
        <v>0</v>
      </c>
      <c r="U238" s="70">
        <f t="shared" si="166"/>
        <v>0</v>
      </c>
      <c r="V238" s="70">
        <f t="shared" si="167"/>
        <v>0</v>
      </c>
      <c r="W238" s="70">
        <f t="shared" si="167"/>
        <v>8.5</v>
      </c>
      <c r="X238" s="70">
        <f t="shared" si="168"/>
        <v>0</v>
      </c>
      <c r="Y238" s="70">
        <f t="shared" si="168"/>
        <v>0</v>
      </c>
    </row>
    <row r="239" spans="1:25" ht="12.75">
      <c r="A239" s="18" t="s">
        <v>102</v>
      </c>
      <c r="B239" s="134" t="s">
        <v>132</v>
      </c>
      <c r="C239" s="78" t="s">
        <v>32</v>
      </c>
      <c r="D239" s="74"/>
      <c r="E239" s="74"/>
      <c r="F239" s="74"/>
      <c r="G239" s="84" t="s">
        <v>65</v>
      </c>
      <c r="H239" s="73"/>
      <c r="I239" s="73" t="s">
        <v>25</v>
      </c>
      <c r="J239" s="73"/>
      <c r="K239" s="73">
        <v>0.5</v>
      </c>
      <c r="L239" s="75" t="s">
        <v>31</v>
      </c>
      <c r="M239" s="219">
        <v>3</v>
      </c>
      <c r="N239" s="114"/>
      <c r="O239" s="186"/>
      <c r="P239" s="160"/>
      <c r="R239" s="70">
        <f t="shared" si="164"/>
        <v>0</v>
      </c>
      <c r="S239" s="70">
        <f t="shared" si="165"/>
        <v>2.8333333333333335</v>
      </c>
      <c r="T239" s="70">
        <f t="shared" si="166"/>
        <v>0</v>
      </c>
      <c r="U239" s="70">
        <f t="shared" si="166"/>
        <v>0</v>
      </c>
      <c r="V239" s="70">
        <f t="shared" si="167"/>
        <v>0</v>
      </c>
      <c r="W239" s="70">
        <f t="shared" si="167"/>
        <v>8.5</v>
      </c>
      <c r="X239" s="70">
        <f t="shared" si="168"/>
        <v>0</v>
      </c>
      <c r="Y239" s="70">
        <f t="shared" si="168"/>
        <v>0</v>
      </c>
    </row>
    <row r="240" spans="1:25" ht="12.75" customHeight="1">
      <c r="A240" s="18" t="s">
        <v>102</v>
      </c>
      <c r="B240" s="134"/>
      <c r="C240" s="71" t="s">
        <v>226</v>
      </c>
      <c r="D240" s="74"/>
      <c r="E240" s="74"/>
      <c r="F240" s="74"/>
      <c r="G240" s="84" t="s">
        <v>65</v>
      </c>
      <c r="H240" s="87"/>
      <c r="I240" s="73" t="s">
        <v>44</v>
      </c>
      <c r="J240" s="73"/>
      <c r="K240" s="73">
        <v>1</v>
      </c>
      <c r="L240" s="73" t="s">
        <v>45</v>
      </c>
      <c r="M240" s="219">
        <v>1</v>
      </c>
      <c r="N240" s="114"/>
      <c r="O240" s="186"/>
      <c r="P240" s="160"/>
      <c r="R240" s="70">
        <f t="shared" si="164"/>
        <v>0</v>
      </c>
      <c r="S240" s="70">
        <v>8</v>
      </c>
      <c r="T240" s="70">
        <f t="shared" si="166"/>
        <v>0</v>
      </c>
      <c r="U240" s="70">
        <f t="shared" si="166"/>
        <v>0</v>
      </c>
      <c r="V240" s="70">
        <f t="shared" si="167"/>
        <v>0</v>
      </c>
      <c r="W240" s="70">
        <f t="shared" si="167"/>
        <v>24</v>
      </c>
      <c r="X240" s="70">
        <f t="shared" si="168"/>
        <v>0</v>
      </c>
      <c r="Y240" s="70">
        <f t="shared" si="168"/>
        <v>0</v>
      </c>
    </row>
    <row r="241" spans="1:25" ht="12.75" customHeight="1">
      <c r="A241" s="18" t="s">
        <v>102</v>
      </c>
      <c r="B241" s="134"/>
      <c r="C241" s="82" t="s">
        <v>133</v>
      </c>
      <c r="D241" s="68"/>
      <c r="E241" s="68"/>
      <c r="F241" s="68"/>
      <c r="G241" s="84" t="s">
        <v>65</v>
      </c>
      <c r="H241" s="73"/>
      <c r="I241" s="67" t="s">
        <v>44</v>
      </c>
      <c r="J241" s="67"/>
      <c r="K241" s="67">
        <v>1</v>
      </c>
      <c r="L241" s="67" t="s">
        <v>45</v>
      </c>
      <c r="M241" s="219">
        <v>1</v>
      </c>
      <c r="N241" s="114"/>
      <c r="O241" s="186"/>
      <c r="P241" s="160"/>
      <c r="R241" s="70">
        <f t="shared" si="164"/>
        <v>0</v>
      </c>
      <c r="S241" s="70">
        <v>12</v>
      </c>
      <c r="T241" s="70">
        <f t="shared" si="166"/>
        <v>0</v>
      </c>
      <c r="U241" s="70">
        <f t="shared" si="166"/>
        <v>0</v>
      </c>
      <c r="V241" s="70">
        <f t="shared" si="167"/>
        <v>0</v>
      </c>
      <c r="W241" s="70">
        <f t="shared" si="167"/>
        <v>36</v>
      </c>
      <c r="X241" s="70">
        <f t="shared" si="168"/>
        <v>0</v>
      </c>
      <c r="Y241" s="70">
        <f t="shared" si="168"/>
        <v>0</v>
      </c>
    </row>
    <row r="242" spans="1:25" s="31" customFormat="1" ht="12.75" customHeight="1">
      <c r="A242" s="19" t="s">
        <v>33</v>
      </c>
      <c r="B242" s="135"/>
      <c r="C242" s="20"/>
      <c r="D242" s="20"/>
      <c r="E242" s="20"/>
      <c r="F242" s="20"/>
      <c r="G242" s="21"/>
      <c r="H242" s="21"/>
      <c r="I242" s="22"/>
      <c r="J242" s="22"/>
      <c r="K242" s="22"/>
      <c r="L242" s="22"/>
      <c r="M242" s="218"/>
      <c r="N242" s="23"/>
      <c r="O242" s="23"/>
      <c r="P242" s="22"/>
      <c r="Q242" s="22"/>
      <c r="R242" s="23"/>
      <c r="S242" s="24"/>
      <c r="T242" s="25">
        <f>SUM(T233:T241)</f>
        <v>0</v>
      </c>
      <c r="U242" s="25">
        <f>SUM(U233:U241)</f>
        <v>0</v>
      </c>
      <c r="V242" s="27"/>
      <c r="W242" s="24"/>
      <c r="X242" s="25">
        <f>SUM(X233:X241)</f>
        <v>0</v>
      </c>
      <c r="Y242" s="25">
        <f>SUM(Y233:Y241)</f>
        <v>0</v>
      </c>
    </row>
    <row r="243" spans="1:25" ht="12.75" customHeight="1">
      <c r="A243" s="32" t="s">
        <v>102</v>
      </c>
      <c r="B243" s="141" t="s">
        <v>134</v>
      </c>
      <c r="C243" s="71" t="s">
        <v>124</v>
      </c>
      <c r="D243" s="72"/>
      <c r="E243" s="72"/>
      <c r="F243" s="72"/>
      <c r="G243" s="84" t="s">
        <v>65</v>
      </c>
      <c r="H243" s="73"/>
      <c r="I243" s="73" t="s">
        <v>44</v>
      </c>
      <c r="J243" s="67" t="s">
        <v>125</v>
      </c>
      <c r="K243" s="73">
        <v>5</v>
      </c>
      <c r="L243" s="67" t="s">
        <v>47</v>
      </c>
      <c r="M243" s="219">
        <v>1</v>
      </c>
      <c r="N243" s="114"/>
      <c r="O243" s="186"/>
      <c r="P243" s="160"/>
      <c r="Q243" s="159">
        <v>2</v>
      </c>
      <c r="R243" s="70">
        <f aca="true" t="shared" si="183" ref="R243:R249">K243*$P$243/M243</f>
        <v>0</v>
      </c>
      <c r="S243" s="70">
        <f aca="true" t="shared" si="184" ref="S243:S249">K243*$Q$243/M243</f>
        <v>10</v>
      </c>
      <c r="T243" s="70">
        <f aca="true" t="shared" si="185" ref="T243:U249">R243*N243</f>
        <v>0</v>
      </c>
      <c r="U243" s="70">
        <f t="shared" si="185"/>
        <v>0</v>
      </c>
      <c r="V243" s="70">
        <f aca="true" t="shared" si="186" ref="V243:W249">R243*3</f>
        <v>0</v>
      </c>
      <c r="W243" s="70">
        <f t="shared" si="186"/>
        <v>30</v>
      </c>
      <c r="X243" s="70">
        <f aca="true" t="shared" si="187" ref="X243:Y249">V243*N243</f>
        <v>0</v>
      </c>
      <c r="Y243" s="70">
        <f t="shared" si="187"/>
        <v>0</v>
      </c>
    </row>
    <row r="244" spans="1:25" ht="12.75" customHeight="1">
      <c r="A244" s="30" t="s">
        <v>102</v>
      </c>
      <c r="B244" s="140"/>
      <c r="C244" s="71" t="s">
        <v>128</v>
      </c>
      <c r="D244" s="72"/>
      <c r="E244" s="72"/>
      <c r="F244" s="72"/>
      <c r="G244" s="84" t="s">
        <v>65</v>
      </c>
      <c r="H244" s="73"/>
      <c r="I244" s="73" t="s">
        <v>44</v>
      </c>
      <c r="J244" s="67" t="s">
        <v>125</v>
      </c>
      <c r="K244" s="73">
        <v>1</v>
      </c>
      <c r="L244" s="67" t="s">
        <v>47</v>
      </c>
      <c r="M244" s="219">
        <v>1</v>
      </c>
      <c r="N244" s="114"/>
      <c r="O244" s="186"/>
      <c r="P244" s="160"/>
      <c r="R244" s="70">
        <f t="shared" si="183"/>
        <v>0</v>
      </c>
      <c r="S244" s="70">
        <f t="shared" si="184"/>
        <v>2</v>
      </c>
      <c r="T244" s="70">
        <f t="shared" si="185"/>
        <v>0</v>
      </c>
      <c r="U244" s="70">
        <f t="shared" si="185"/>
        <v>0</v>
      </c>
      <c r="V244" s="70">
        <f t="shared" si="186"/>
        <v>0</v>
      </c>
      <c r="W244" s="70">
        <f t="shared" si="186"/>
        <v>6</v>
      </c>
      <c r="X244" s="70">
        <f t="shared" si="187"/>
        <v>0</v>
      </c>
      <c r="Y244" s="70">
        <f t="shared" si="187"/>
        <v>0</v>
      </c>
    </row>
    <row r="245" spans="1:25" ht="25.5">
      <c r="A245" s="30" t="s">
        <v>102</v>
      </c>
      <c r="B245" s="140"/>
      <c r="C245" s="116" t="s">
        <v>274</v>
      </c>
      <c r="D245" s="72"/>
      <c r="E245" s="72"/>
      <c r="F245" s="72"/>
      <c r="G245" s="84" t="s">
        <v>65</v>
      </c>
      <c r="H245" s="73"/>
      <c r="I245" s="73" t="s">
        <v>44</v>
      </c>
      <c r="J245" s="73"/>
      <c r="K245" s="73">
        <v>6</v>
      </c>
      <c r="L245" s="73" t="s">
        <v>47</v>
      </c>
      <c r="M245" s="219">
        <v>1</v>
      </c>
      <c r="N245" s="114"/>
      <c r="O245" s="186"/>
      <c r="P245" s="160"/>
      <c r="R245" s="70">
        <f t="shared" si="183"/>
        <v>0</v>
      </c>
      <c r="S245" s="70">
        <f t="shared" si="184"/>
        <v>12</v>
      </c>
      <c r="T245" s="70">
        <f t="shared" si="185"/>
        <v>0</v>
      </c>
      <c r="U245" s="70">
        <f t="shared" si="185"/>
        <v>0</v>
      </c>
      <c r="V245" s="70">
        <f t="shared" si="186"/>
        <v>0</v>
      </c>
      <c r="W245" s="70">
        <f t="shared" si="186"/>
        <v>36</v>
      </c>
      <c r="X245" s="70">
        <f t="shared" si="187"/>
        <v>0</v>
      </c>
      <c r="Y245" s="70">
        <f t="shared" si="187"/>
        <v>0</v>
      </c>
    </row>
    <row r="246" spans="1:25" ht="12.75" customHeight="1">
      <c r="A246" s="30" t="s">
        <v>102</v>
      </c>
      <c r="B246" s="140"/>
      <c r="C246" s="71" t="s">
        <v>30</v>
      </c>
      <c r="D246" s="72"/>
      <c r="E246" s="72"/>
      <c r="F246" s="72"/>
      <c r="G246" s="84" t="s">
        <v>65</v>
      </c>
      <c r="H246" s="73"/>
      <c r="I246" s="73" t="s">
        <v>25</v>
      </c>
      <c r="J246" s="73"/>
      <c r="K246" s="73">
        <v>0.5</v>
      </c>
      <c r="L246" s="75" t="s">
        <v>31</v>
      </c>
      <c r="M246" s="219">
        <v>3</v>
      </c>
      <c r="N246" s="114"/>
      <c r="O246" s="186"/>
      <c r="P246" s="160"/>
      <c r="R246" s="70">
        <f t="shared" si="183"/>
        <v>0</v>
      </c>
      <c r="S246" s="70">
        <f t="shared" si="184"/>
        <v>0.3333333333333333</v>
      </c>
      <c r="T246" s="70">
        <f t="shared" si="185"/>
        <v>0</v>
      </c>
      <c r="U246" s="70">
        <f t="shared" si="185"/>
        <v>0</v>
      </c>
      <c r="V246" s="70">
        <f t="shared" si="186"/>
        <v>0</v>
      </c>
      <c r="W246" s="70">
        <f t="shared" si="186"/>
        <v>1</v>
      </c>
      <c r="X246" s="70">
        <f t="shared" si="187"/>
        <v>0</v>
      </c>
      <c r="Y246" s="70">
        <f t="shared" si="187"/>
        <v>0</v>
      </c>
    </row>
    <row r="247" spans="1:25" ht="12.75">
      <c r="A247" s="30" t="s">
        <v>102</v>
      </c>
      <c r="B247" s="140"/>
      <c r="C247" s="71" t="s">
        <v>32</v>
      </c>
      <c r="D247" s="72"/>
      <c r="E247" s="72"/>
      <c r="F247" s="72"/>
      <c r="G247" s="84" t="s">
        <v>65</v>
      </c>
      <c r="H247" s="73"/>
      <c r="I247" s="73" t="s">
        <v>25</v>
      </c>
      <c r="J247" s="73"/>
      <c r="K247" s="73">
        <v>0.5</v>
      </c>
      <c r="L247" s="73" t="s">
        <v>31</v>
      </c>
      <c r="M247" s="219">
        <v>3</v>
      </c>
      <c r="N247" s="114"/>
      <c r="O247" s="186"/>
      <c r="P247" s="160"/>
      <c r="R247" s="70">
        <f t="shared" si="183"/>
        <v>0</v>
      </c>
      <c r="S247" s="70">
        <f t="shared" si="184"/>
        <v>0.3333333333333333</v>
      </c>
      <c r="T247" s="70">
        <f t="shared" si="185"/>
        <v>0</v>
      </c>
      <c r="U247" s="70">
        <f t="shared" si="185"/>
        <v>0</v>
      </c>
      <c r="V247" s="70">
        <f t="shared" si="186"/>
        <v>0</v>
      </c>
      <c r="W247" s="70">
        <f t="shared" si="186"/>
        <v>1</v>
      </c>
      <c r="X247" s="70">
        <f t="shared" si="187"/>
        <v>0</v>
      </c>
      <c r="Y247" s="70">
        <f t="shared" si="187"/>
        <v>0</v>
      </c>
    </row>
    <row r="248" spans="1:25" ht="13.5" customHeight="1">
      <c r="A248" s="30" t="s">
        <v>102</v>
      </c>
      <c r="B248" s="140"/>
      <c r="C248" s="71" t="s">
        <v>226</v>
      </c>
      <c r="D248" s="68"/>
      <c r="E248" s="68"/>
      <c r="F248" s="68"/>
      <c r="G248" s="84" t="s">
        <v>65</v>
      </c>
      <c r="H248" s="83"/>
      <c r="I248" s="67" t="s">
        <v>44</v>
      </c>
      <c r="J248" s="67"/>
      <c r="K248" s="67">
        <v>1</v>
      </c>
      <c r="L248" s="73" t="s">
        <v>45</v>
      </c>
      <c r="M248" s="219">
        <v>1</v>
      </c>
      <c r="N248" s="114"/>
      <c r="O248" s="186"/>
      <c r="P248" s="164"/>
      <c r="R248" s="70">
        <f t="shared" si="183"/>
        <v>0</v>
      </c>
      <c r="S248" s="70">
        <f t="shared" si="184"/>
        <v>2</v>
      </c>
      <c r="T248" s="70">
        <f t="shared" si="185"/>
        <v>0</v>
      </c>
      <c r="U248" s="70">
        <f t="shared" si="185"/>
        <v>0</v>
      </c>
      <c r="V248" s="70">
        <f t="shared" si="186"/>
        <v>0</v>
      </c>
      <c r="W248" s="70">
        <f t="shared" si="186"/>
        <v>6</v>
      </c>
      <c r="X248" s="70">
        <f t="shared" si="187"/>
        <v>0</v>
      </c>
      <c r="Y248" s="70">
        <f t="shared" si="187"/>
        <v>0</v>
      </c>
    </row>
    <row r="249" spans="1:25" ht="12.75" customHeight="1">
      <c r="A249" s="30" t="s">
        <v>102</v>
      </c>
      <c r="B249" s="140"/>
      <c r="C249" s="82" t="s">
        <v>133</v>
      </c>
      <c r="D249" s="68"/>
      <c r="E249" s="68"/>
      <c r="F249" s="68"/>
      <c r="G249" s="84" t="s">
        <v>65</v>
      </c>
      <c r="H249" s="73"/>
      <c r="I249" s="67" t="s">
        <v>44</v>
      </c>
      <c r="J249" s="67"/>
      <c r="K249" s="67">
        <v>1</v>
      </c>
      <c r="L249" s="67" t="s">
        <v>45</v>
      </c>
      <c r="M249" s="219">
        <v>1</v>
      </c>
      <c r="N249" s="114"/>
      <c r="O249" s="186"/>
      <c r="P249" s="160"/>
      <c r="R249" s="70">
        <f t="shared" si="183"/>
        <v>0</v>
      </c>
      <c r="S249" s="70">
        <f t="shared" si="184"/>
        <v>2</v>
      </c>
      <c r="T249" s="70">
        <f t="shared" si="185"/>
        <v>0</v>
      </c>
      <c r="U249" s="70">
        <f t="shared" si="185"/>
        <v>0</v>
      </c>
      <c r="V249" s="70">
        <f t="shared" si="186"/>
        <v>0</v>
      </c>
      <c r="W249" s="70">
        <f t="shared" si="186"/>
        <v>6</v>
      </c>
      <c r="X249" s="70">
        <f t="shared" si="187"/>
        <v>0</v>
      </c>
      <c r="Y249" s="70">
        <f t="shared" si="187"/>
        <v>0</v>
      </c>
    </row>
    <row r="250" spans="1:25" s="31" customFormat="1" ht="12.75" customHeight="1">
      <c r="A250" s="19" t="s">
        <v>33</v>
      </c>
      <c r="B250" s="135"/>
      <c r="C250" s="20"/>
      <c r="D250" s="20"/>
      <c r="E250" s="20"/>
      <c r="F250" s="20"/>
      <c r="G250" s="21"/>
      <c r="H250" s="21"/>
      <c r="I250" s="22"/>
      <c r="J250" s="22"/>
      <c r="K250" s="22"/>
      <c r="L250" s="22"/>
      <c r="M250" s="218"/>
      <c r="N250" s="23"/>
      <c r="O250" s="23"/>
      <c r="P250" s="22"/>
      <c r="Q250" s="22"/>
      <c r="R250" s="23"/>
      <c r="S250" s="24"/>
      <c r="T250" s="25">
        <f>SUM(T243:T249)</f>
        <v>0</v>
      </c>
      <c r="U250" s="25">
        <f>SUM(U243:U249)</f>
        <v>0</v>
      </c>
      <c r="V250" s="27"/>
      <c r="W250" s="24"/>
      <c r="X250" s="25">
        <f>SUM(X243:X249)</f>
        <v>0</v>
      </c>
      <c r="Y250" s="25">
        <f>SUM(Y243:Y249)</f>
        <v>0</v>
      </c>
    </row>
    <row r="251" spans="1:25" ht="12.75" customHeight="1">
      <c r="A251" s="18" t="s">
        <v>102</v>
      </c>
      <c r="B251" s="136" t="s">
        <v>135</v>
      </c>
      <c r="C251" s="71" t="s">
        <v>58</v>
      </c>
      <c r="D251" s="71" t="s">
        <v>204</v>
      </c>
      <c r="E251" s="74"/>
      <c r="F251" s="74"/>
      <c r="G251" s="84" t="s">
        <v>94</v>
      </c>
      <c r="H251" s="73"/>
      <c r="I251" s="73" t="s">
        <v>44</v>
      </c>
      <c r="J251" s="67" t="s">
        <v>26</v>
      </c>
      <c r="K251" s="73">
        <v>6</v>
      </c>
      <c r="L251" s="67" t="s">
        <v>47</v>
      </c>
      <c r="M251" s="219">
        <v>1</v>
      </c>
      <c r="N251" s="114"/>
      <c r="O251" s="186"/>
      <c r="P251" s="160"/>
      <c r="Q251" s="159">
        <v>2</v>
      </c>
      <c r="R251" s="70">
        <f>K251*$P$251/M251</f>
        <v>0</v>
      </c>
      <c r="S251" s="70">
        <f>K251*$Q$251/M251</f>
        <v>12</v>
      </c>
      <c r="T251" s="70">
        <f aca="true" t="shared" si="188" ref="T251:U254">R251*N251</f>
        <v>0</v>
      </c>
      <c r="U251" s="70">
        <f t="shared" si="188"/>
        <v>0</v>
      </c>
      <c r="V251" s="70">
        <f aca="true" t="shared" si="189" ref="V251:W254">R251*3</f>
        <v>0</v>
      </c>
      <c r="W251" s="70">
        <f t="shared" si="189"/>
        <v>36</v>
      </c>
      <c r="X251" s="70">
        <f aca="true" t="shared" si="190" ref="X251:Y254">V251*N251</f>
        <v>0</v>
      </c>
      <c r="Y251" s="70">
        <f t="shared" si="190"/>
        <v>0</v>
      </c>
    </row>
    <row r="252" spans="1:25" ht="12.75" customHeight="1">
      <c r="A252" s="18" t="s">
        <v>102</v>
      </c>
      <c r="B252" s="134"/>
      <c r="C252" s="71" t="s">
        <v>230</v>
      </c>
      <c r="D252" s="74"/>
      <c r="E252" s="74"/>
      <c r="F252" s="74"/>
      <c r="G252" s="84" t="s">
        <v>94</v>
      </c>
      <c r="H252" s="73"/>
      <c r="I252" s="73" t="s">
        <v>44</v>
      </c>
      <c r="J252" s="67" t="s">
        <v>26</v>
      </c>
      <c r="K252" s="73">
        <v>6</v>
      </c>
      <c r="L252" s="67" t="s">
        <v>47</v>
      </c>
      <c r="M252" s="219">
        <v>1</v>
      </c>
      <c r="N252" s="114"/>
      <c r="O252" s="186"/>
      <c r="P252" s="160"/>
      <c r="R252" s="70">
        <f>K252*$P$251/M252</f>
        <v>0</v>
      </c>
      <c r="S252" s="70">
        <f>K252*$Q$251/M252</f>
        <v>12</v>
      </c>
      <c r="T252" s="70">
        <f t="shared" si="188"/>
        <v>0</v>
      </c>
      <c r="U252" s="70">
        <f t="shared" si="188"/>
        <v>0</v>
      </c>
      <c r="V252" s="70">
        <f t="shared" si="189"/>
        <v>0</v>
      </c>
      <c r="W252" s="70">
        <f t="shared" si="189"/>
        <v>36</v>
      </c>
      <c r="X252" s="70">
        <f t="shared" si="190"/>
        <v>0</v>
      </c>
      <c r="Y252" s="70">
        <f t="shared" si="190"/>
        <v>0</v>
      </c>
    </row>
    <row r="253" spans="1:25" ht="12.75" customHeight="1">
      <c r="A253" s="18" t="s">
        <v>102</v>
      </c>
      <c r="B253" s="134"/>
      <c r="C253" s="71" t="s">
        <v>275</v>
      </c>
      <c r="D253" s="74"/>
      <c r="E253" s="74"/>
      <c r="F253" s="74"/>
      <c r="G253" s="84" t="s">
        <v>94</v>
      </c>
      <c r="H253" s="73"/>
      <c r="I253" s="73" t="s">
        <v>44</v>
      </c>
      <c r="J253" s="73"/>
      <c r="K253" s="73">
        <v>6</v>
      </c>
      <c r="L253" s="67" t="s">
        <v>47</v>
      </c>
      <c r="M253" s="219">
        <v>1</v>
      </c>
      <c r="N253" s="114"/>
      <c r="O253" s="186"/>
      <c r="P253" s="160"/>
      <c r="R253" s="70">
        <f>K253*$P$251/M253</f>
        <v>0</v>
      </c>
      <c r="S253" s="70">
        <f>K253*$Q$251/M253</f>
        <v>12</v>
      </c>
      <c r="T253" s="70">
        <f t="shared" si="188"/>
        <v>0</v>
      </c>
      <c r="U253" s="70">
        <f t="shared" si="188"/>
        <v>0</v>
      </c>
      <c r="V253" s="70">
        <f t="shared" si="189"/>
        <v>0</v>
      </c>
      <c r="W253" s="70">
        <f t="shared" si="189"/>
        <v>36</v>
      </c>
      <c r="X253" s="70">
        <f t="shared" si="190"/>
        <v>0</v>
      </c>
      <c r="Y253" s="70">
        <f t="shared" si="190"/>
        <v>0</v>
      </c>
    </row>
    <row r="254" spans="1:25" ht="12.75" customHeight="1">
      <c r="A254" s="18" t="s">
        <v>102</v>
      </c>
      <c r="B254" s="134"/>
      <c r="C254" s="82" t="s">
        <v>136</v>
      </c>
      <c r="D254" s="68"/>
      <c r="E254" s="68"/>
      <c r="F254" s="68"/>
      <c r="G254" s="84" t="s">
        <v>94</v>
      </c>
      <c r="H254" s="73"/>
      <c r="I254" s="73" t="s">
        <v>44</v>
      </c>
      <c r="J254" s="67"/>
      <c r="K254" s="67">
        <v>2</v>
      </c>
      <c r="L254" s="67" t="s">
        <v>27</v>
      </c>
      <c r="M254" s="219">
        <v>2</v>
      </c>
      <c r="N254" s="114"/>
      <c r="O254" s="186"/>
      <c r="P254" s="160"/>
      <c r="R254" s="70">
        <f>K254*$P$251/M254</f>
        <v>0</v>
      </c>
      <c r="S254" s="70">
        <f>K254*$Q$251/M254</f>
        <v>2</v>
      </c>
      <c r="T254" s="70">
        <f t="shared" si="188"/>
        <v>0</v>
      </c>
      <c r="U254" s="70">
        <f t="shared" si="188"/>
        <v>0</v>
      </c>
      <c r="V254" s="70">
        <f t="shared" si="189"/>
        <v>0</v>
      </c>
      <c r="W254" s="70">
        <f t="shared" si="189"/>
        <v>6</v>
      </c>
      <c r="X254" s="70">
        <f t="shared" si="190"/>
        <v>0</v>
      </c>
      <c r="Y254" s="70">
        <f t="shared" si="190"/>
        <v>0</v>
      </c>
    </row>
    <row r="255" spans="1:25" s="31" customFormat="1" ht="12.75" customHeight="1">
      <c r="A255" s="19" t="s">
        <v>33</v>
      </c>
      <c r="B255" s="135"/>
      <c r="C255" s="20"/>
      <c r="D255" s="20"/>
      <c r="E255" s="20"/>
      <c r="F255" s="20"/>
      <c r="G255" s="21"/>
      <c r="H255" s="21"/>
      <c r="I255" s="22"/>
      <c r="J255" s="22"/>
      <c r="K255" s="22"/>
      <c r="L255" s="22"/>
      <c r="M255" s="218"/>
      <c r="N255" s="23"/>
      <c r="O255" s="23"/>
      <c r="P255" s="22"/>
      <c r="Q255" s="22"/>
      <c r="R255" s="23"/>
      <c r="S255" s="24"/>
      <c r="T255" s="25">
        <f>SUM(T251:T254)</f>
        <v>0</v>
      </c>
      <c r="U255" s="25">
        <f>SUM(U251:U254)</f>
        <v>0</v>
      </c>
      <c r="V255" s="27"/>
      <c r="W255" s="24"/>
      <c r="X255" s="25">
        <f>SUM(X251:X254)</f>
        <v>0</v>
      </c>
      <c r="Y255" s="25">
        <f>SUM(Y251:Y254)</f>
        <v>0</v>
      </c>
    </row>
    <row r="256" spans="1:25" ht="12.75" customHeight="1">
      <c r="A256" s="32" t="s">
        <v>102</v>
      </c>
      <c r="B256" s="134" t="s">
        <v>137</v>
      </c>
      <c r="C256" s="71" t="s">
        <v>58</v>
      </c>
      <c r="D256" s="71" t="s">
        <v>204</v>
      </c>
      <c r="E256" s="72"/>
      <c r="F256" s="72"/>
      <c r="G256" s="73" t="s">
        <v>40</v>
      </c>
      <c r="H256" s="73"/>
      <c r="I256" s="73" t="s">
        <v>44</v>
      </c>
      <c r="J256" s="67" t="s">
        <v>26</v>
      </c>
      <c r="K256" s="73">
        <v>3</v>
      </c>
      <c r="L256" s="67" t="s">
        <v>47</v>
      </c>
      <c r="M256" s="219">
        <v>1</v>
      </c>
      <c r="N256" s="182"/>
      <c r="O256" s="183"/>
      <c r="P256" s="160">
        <v>23</v>
      </c>
      <c r="R256" s="70">
        <f>K256*$P$256/M256</f>
        <v>69</v>
      </c>
      <c r="S256" s="70">
        <f>K256*$Q$256/M256</f>
        <v>0</v>
      </c>
      <c r="T256" s="70">
        <f aca="true" t="shared" si="191" ref="T256:U260">R256*N256</f>
        <v>0</v>
      </c>
      <c r="U256" s="70">
        <f t="shared" si="191"/>
        <v>0</v>
      </c>
      <c r="V256" s="70">
        <f aca="true" t="shared" si="192" ref="V256:W260">R256*3</f>
        <v>207</v>
      </c>
      <c r="W256" s="70">
        <f t="shared" si="192"/>
        <v>0</v>
      </c>
      <c r="X256" s="70">
        <f aca="true" t="shared" si="193" ref="X256:Y260">V256*N256</f>
        <v>0</v>
      </c>
      <c r="Y256" s="70">
        <f t="shared" si="193"/>
        <v>0</v>
      </c>
    </row>
    <row r="257" spans="1:25" ht="12.75" customHeight="1">
      <c r="A257" s="30" t="s">
        <v>102</v>
      </c>
      <c r="B257" s="134"/>
      <c r="C257" s="71" t="s">
        <v>126</v>
      </c>
      <c r="D257" s="72"/>
      <c r="E257" s="72"/>
      <c r="F257" s="72"/>
      <c r="G257" s="73" t="s">
        <v>40</v>
      </c>
      <c r="H257" s="73"/>
      <c r="I257" s="73" t="s">
        <v>44</v>
      </c>
      <c r="J257" s="67" t="s">
        <v>26</v>
      </c>
      <c r="K257" s="73">
        <v>3</v>
      </c>
      <c r="L257" s="67" t="s">
        <v>47</v>
      </c>
      <c r="M257" s="219">
        <v>1</v>
      </c>
      <c r="N257" s="182"/>
      <c r="O257" s="183"/>
      <c r="P257" s="160"/>
      <c r="R257" s="70">
        <f>K257*$P$256/M257</f>
        <v>69</v>
      </c>
      <c r="S257" s="70">
        <f>K257*$Q$256/M257</f>
        <v>0</v>
      </c>
      <c r="T257" s="70">
        <f t="shared" si="191"/>
        <v>0</v>
      </c>
      <c r="U257" s="70">
        <f t="shared" si="191"/>
        <v>0</v>
      </c>
      <c r="V257" s="70">
        <f t="shared" si="192"/>
        <v>207</v>
      </c>
      <c r="W257" s="70">
        <f t="shared" si="192"/>
        <v>0</v>
      </c>
      <c r="X257" s="70">
        <f t="shared" si="193"/>
        <v>0</v>
      </c>
      <c r="Y257" s="70">
        <f t="shared" si="193"/>
        <v>0</v>
      </c>
    </row>
    <row r="258" spans="1:25" ht="25.5">
      <c r="A258" s="30" t="s">
        <v>102</v>
      </c>
      <c r="B258" s="134"/>
      <c r="C258" s="116" t="s">
        <v>273</v>
      </c>
      <c r="D258" s="72"/>
      <c r="E258" s="72"/>
      <c r="F258" s="72"/>
      <c r="G258" s="73" t="s">
        <v>40</v>
      </c>
      <c r="H258" s="73"/>
      <c r="I258" s="73" t="s">
        <v>44</v>
      </c>
      <c r="J258" s="73"/>
      <c r="K258" s="73">
        <v>6</v>
      </c>
      <c r="L258" s="67" t="s">
        <v>47</v>
      </c>
      <c r="M258" s="219">
        <v>1</v>
      </c>
      <c r="N258" s="182"/>
      <c r="O258" s="183"/>
      <c r="P258" s="160"/>
      <c r="R258" s="70">
        <f>K258*$P$256/M258</f>
        <v>138</v>
      </c>
      <c r="S258" s="70">
        <f>K258*$Q$256/M258</f>
        <v>0</v>
      </c>
      <c r="T258" s="70">
        <f t="shared" si="191"/>
        <v>0</v>
      </c>
      <c r="U258" s="70">
        <f t="shared" si="191"/>
        <v>0</v>
      </c>
      <c r="V258" s="70">
        <f t="shared" si="192"/>
        <v>414</v>
      </c>
      <c r="W258" s="70">
        <f t="shared" si="192"/>
        <v>0</v>
      </c>
      <c r="X258" s="70">
        <f t="shared" si="193"/>
        <v>0</v>
      </c>
      <c r="Y258" s="70">
        <f t="shared" si="193"/>
        <v>0</v>
      </c>
    </row>
    <row r="259" spans="1:25" ht="12.75" customHeight="1">
      <c r="A259" s="30" t="s">
        <v>102</v>
      </c>
      <c r="B259" s="134"/>
      <c r="C259" s="71" t="s">
        <v>30</v>
      </c>
      <c r="D259" s="72"/>
      <c r="E259" s="72"/>
      <c r="F259" s="72"/>
      <c r="G259" s="73" t="s">
        <v>40</v>
      </c>
      <c r="H259" s="73"/>
      <c r="I259" s="73" t="s">
        <v>44</v>
      </c>
      <c r="J259" s="73"/>
      <c r="K259" s="73">
        <v>0.5</v>
      </c>
      <c r="L259" s="75" t="s">
        <v>31</v>
      </c>
      <c r="M259" s="219">
        <v>3</v>
      </c>
      <c r="N259" s="182"/>
      <c r="O259" s="183"/>
      <c r="P259" s="160"/>
      <c r="R259" s="70">
        <f>K259*$P$256/M259</f>
        <v>3.8333333333333335</v>
      </c>
      <c r="S259" s="70">
        <f>K259*$Q$256/M259</f>
        <v>0</v>
      </c>
      <c r="T259" s="70">
        <f t="shared" si="191"/>
        <v>0</v>
      </c>
      <c r="U259" s="70">
        <f t="shared" si="191"/>
        <v>0</v>
      </c>
      <c r="V259" s="70">
        <f t="shared" si="192"/>
        <v>11.5</v>
      </c>
      <c r="W259" s="70">
        <f t="shared" si="192"/>
        <v>0</v>
      </c>
      <c r="X259" s="70">
        <f t="shared" si="193"/>
        <v>0</v>
      </c>
      <c r="Y259" s="70">
        <f t="shared" si="193"/>
        <v>0</v>
      </c>
    </row>
    <row r="260" spans="1:25" ht="12.75" customHeight="1">
      <c r="A260" s="30" t="s">
        <v>102</v>
      </c>
      <c r="B260" s="134"/>
      <c r="C260" s="71" t="s">
        <v>32</v>
      </c>
      <c r="D260" s="72"/>
      <c r="E260" s="72"/>
      <c r="F260" s="72"/>
      <c r="G260" s="73" t="s">
        <v>40</v>
      </c>
      <c r="H260" s="73"/>
      <c r="I260" s="73" t="s">
        <v>44</v>
      </c>
      <c r="J260" s="73"/>
      <c r="K260" s="73">
        <v>0.5</v>
      </c>
      <c r="L260" s="75" t="s">
        <v>31</v>
      </c>
      <c r="M260" s="219">
        <v>3</v>
      </c>
      <c r="N260" s="182"/>
      <c r="O260" s="183"/>
      <c r="P260" s="160"/>
      <c r="R260" s="70">
        <f>K260*$P$256/M260</f>
        <v>3.8333333333333335</v>
      </c>
      <c r="S260" s="70">
        <f>K260*$Q$256/M260</f>
        <v>0</v>
      </c>
      <c r="T260" s="70">
        <f t="shared" si="191"/>
        <v>0</v>
      </c>
      <c r="U260" s="70">
        <f t="shared" si="191"/>
        <v>0</v>
      </c>
      <c r="V260" s="70">
        <f t="shared" si="192"/>
        <v>11.5</v>
      </c>
      <c r="W260" s="70">
        <f t="shared" si="192"/>
        <v>0</v>
      </c>
      <c r="X260" s="70">
        <f t="shared" si="193"/>
        <v>0</v>
      </c>
      <c r="Y260" s="70">
        <f t="shared" si="193"/>
        <v>0</v>
      </c>
    </row>
    <row r="261" spans="1:25" s="31" customFormat="1" ht="12.75" customHeight="1">
      <c r="A261" s="19" t="s">
        <v>33</v>
      </c>
      <c r="B261" s="135"/>
      <c r="C261" s="20"/>
      <c r="D261" s="20"/>
      <c r="E261" s="20"/>
      <c r="F261" s="20"/>
      <c r="G261" s="21"/>
      <c r="H261" s="21"/>
      <c r="I261" s="22"/>
      <c r="J261" s="22"/>
      <c r="K261" s="22"/>
      <c r="L261" s="22"/>
      <c r="M261" s="218"/>
      <c r="N261" s="23"/>
      <c r="O261" s="23"/>
      <c r="P261" s="22"/>
      <c r="Q261" s="22"/>
      <c r="R261" s="23"/>
      <c r="S261" s="24"/>
      <c r="T261" s="25">
        <f>SUM(T256:T260)</f>
        <v>0</v>
      </c>
      <c r="U261" s="25">
        <f>SUM(U256:U260)</f>
        <v>0</v>
      </c>
      <c r="V261" s="27"/>
      <c r="W261" s="24"/>
      <c r="X261" s="25">
        <f>SUM(X256:X260)</f>
        <v>0</v>
      </c>
      <c r="Y261" s="25">
        <f>SUM(Y256:Y260)</f>
        <v>0</v>
      </c>
    </row>
    <row r="262" spans="1:25" ht="12.75" customHeight="1">
      <c r="A262" s="32" t="s">
        <v>102</v>
      </c>
      <c r="B262" s="134" t="s">
        <v>137</v>
      </c>
      <c r="C262" s="71" t="s">
        <v>58</v>
      </c>
      <c r="D262" s="71" t="s">
        <v>204</v>
      </c>
      <c r="E262" s="72"/>
      <c r="F262" s="72"/>
      <c r="G262" s="73"/>
      <c r="H262" s="73"/>
      <c r="I262" s="73" t="s">
        <v>44</v>
      </c>
      <c r="J262" s="67" t="s">
        <v>26</v>
      </c>
      <c r="K262" s="73">
        <v>3</v>
      </c>
      <c r="L262" s="67" t="s">
        <v>47</v>
      </c>
      <c r="M262" s="219">
        <v>1</v>
      </c>
      <c r="N262" s="114"/>
      <c r="O262" s="186"/>
      <c r="P262" s="160"/>
      <c r="Q262" s="159">
        <v>1</v>
      </c>
      <c r="R262" s="70">
        <f>K262*$P$262/M262</f>
        <v>0</v>
      </c>
      <c r="S262" s="70">
        <f>K262*$Q$262/M262</f>
        <v>3</v>
      </c>
      <c r="T262" s="70">
        <f aca="true" t="shared" si="194" ref="T262:U266">R262*N262</f>
        <v>0</v>
      </c>
      <c r="U262" s="70">
        <f t="shared" si="194"/>
        <v>0</v>
      </c>
      <c r="V262" s="70">
        <f aca="true" t="shared" si="195" ref="V262:W266">R262*3</f>
        <v>0</v>
      </c>
      <c r="W262" s="70">
        <f t="shared" si="195"/>
        <v>9</v>
      </c>
      <c r="X262" s="70">
        <f aca="true" t="shared" si="196" ref="X262:Y266">V262*N262</f>
        <v>0</v>
      </c>
      <c r="Y262" s="70">
        <f t="shared" si="196"/>
        <v>0</v>
      </c>
    </row>
    <row r="263" spans="1:25" ht="12.75" customHeight="1">
      <c r="A263" s="30" t="s">
        <v>102</v>
      </c>
      <c r="B263" s="134"/>
      <c r="C263" s="71" t="s">
        <v>126</v>
      </c>
      <c r="D263" s="72"/>
      <c r="E263" s="72"/>
      <c r="F263" s="72"/>
      <c r="G263" s="73"/>
      <c r="H263" s="73"/>
      <c r="I263" s="73" t="s">
        <v>44</v>
      </c>
      <c r="J263" s="67" t="s">
        <v>26</v>
      </c>
      <c r="K263" s="73">
        <v>3</v>
      </c>
      <c r="L263" s="67" t="s">
        <v>47</v>
      </c>
      <c r="M263" s="219">
        <v>1</v>
      </c>
      <c r="N263" s="114"/>
      <c r="O263" s="186"/>
      <c r="P263" s="160"/>
      <c r="R263" s="70">
        <f>K263*$P$262/M263</f>
        <v>0</v>
      </c>
      <c r="S263" s="70">
        <f>K263*$Q$262/M263</f>
        <v>3</v>
      </c>
      <c r="T263" s="70">
        <f t="shared" si="194"/>
        <v>0</v>
      </c>
      <c r="U263" s="70">
        <f t="shared" si="194"/>
        <v>0</v>
      </c>
      <c r="V263" s="70">
        <f t="shared" si="195"/>
        <v>0</v>
      </c>
      <c r="W263" s="70">
        <f t="shared" si="195"/>
        <v>9</v>
      </c>
      <c r="X263" s="70">
        <f t="shared" si="196"/>
        <v>0</v>
      </c>
      <c r="Y263" s="70">
        <f t="shared" si="196"/>
        <v>0</v>
      </c>
    </row>
    <row r="264" spans="1:25" ht="12.75" customHeight="1">
      <c r="A264" s="30" t="s">
        <v>102</v>
      </c>
      <c r="B264" s="134"/>
      <c r="C264" s="71" t="s">
        <v>28</v>
      </c>
      <c r="D264" s="72"/>
      <c r="E264" s="72"/>
      <c r="F264" s="72"/>
      <c r="G264" s="73"/>
      <c r="H264" s="73"/>
      <c r="I264" s="73" t="s">
        <v>44</v>
      </c>
      <c r="J264" s="73"/>
      <c r="K264" s="73">
        <v>6</v>
      </c>
      <c r="L264" s="67" t="s">
        <v>47</v>
      </c>
      <c r="M264" s="219">
        <v>1</v>
      </c>
      <c r="N264" s="114"/>
      <c r="O264" s="186"/>
      <c r="P264" s="160"/>
      <c r="R264" s="70">
        <f>K264*$P$262/M264</f>
        <v>0</v>
      </c>
      <c r="S264" s="70">
        <f>K264*$Q$262/M264</f>
        <v>6</v>
      </c>
      <c r="T264" s="70">
        <f t="shared" si="194"/>
        <v>0</v>
      </c>
      <c r="U264" s="70">
        <f t="shared" si="194"/>
        <v>0</v>
      </c>
      <c r="V264" s="70">
        <f t="shared" si="195"/>
        <v>0</v>
      </c>
      <c r="W264" s="70">
        <f t="shared" si="195"/>
        <v>18</v>
      </c>
      <c r="X264" s="70">
        <f t="shared" si="196"/>
        <v>0</v>
      </c>
      <c r="Y264" s="70">
        <f t="shared" si="196"/>
        <v>0</v>
      </c>
    </row>
    <row r="265" spans="1:25" ht="12.75" customHeight="1">
      <c r="A265" s="30" t="s">
        <v>102</v>
      </c>
      <c r="B265" s="134"/>
      <c r="C265" s="71" t="s">
        <v>30</v>
      </c>
      <c r="D265" s="72"/>
      <c r="E265" s="72"/>
      <c r="F265" s="72"/>
      <c r="G265" s="73"/>
      <c r="H265" s="73"/>
      <c r="I265" s="73" t="s">
        <v>44</v>
      </c>
      <c r="J265" s="73"/>
      <c r="K265" s="73">
        <v>0.5</v>
      </c>
      <c r="L265" s="75" t="s">
        <v>31</v>
      </c>
      <c r="M265" s="219">
        <v>3</v>
      </c>
      <c r="N265" s="114"/>
      <c r="O265" s="186"/>
      <c r="P265" s="160"/>
      <c r="R265" s="70">
        <f>K265*$P$262/M265</f>
        <v>0</v>
      </c>
      <c r="S265" s="70">
        <f>K265*$Q$262/M265</f>
        <v>0.16666666666666666</v>
      </c>
      <c r="T265" s="70">
        <f t="shared" si="194"/>
        <v>0</v>
      </c>
      <c r="U265" s="70">
        <f t="shared" si="194"/>
        <v>0</v>
      </c>
      <c r="V265" s="70">
        <f t="shared" si="195"/>
        <v>0</v>
      </c>
      <c r="W265" s="70">
        <f t="shared" si="195"/>
        <v>0.5</v>
      </c>
      <c r="X265" s="70">
        <f t="shared" si="196"/>
        <v>0</v>
      </c>
      <c r="Y265" s="70">
        <f t="shared" si="196"/>
        <v>0</v>
      </c>
    </row>
    <row r="266" spans="1:25" ht="12.75" customHeight="1">
      <c r="A266" s="30" t="s">
        <v>102</v>
      </c>
      <c r="B266" s="134"/>
      <c r="C266" s="71" t="s">
        <v>32</v>
      </c>
      <c r="D266" s="72"/>
      <c r="E266" s="72"/>
      <c r="F266" s="72"/>
      <c r="G266" s="73"/>
      <c r="H266" s="73"/>
      <c r="I266" s="73" t="s">
        <v>44</v>
      </c>
      <c r="J266" s="73"/>
      <c r="K266" s="73">
        <v>0.5</v>
      </c>
      <c r="L266" s="75" t="s">
        <v>31</v>
      </c>
      <c r="M266" s="219">
        <v>3</v>
      </c>
      <c r="N266" s="114"/>
      <c r="O266" s="186"/>
      <c r="P266" s="160"/>
      <c r="R266" s="70">
        <f>K266*$P$262/M266</f>
        <v>0</v>
      </c>
      <c r="S266" s="70">
        <f>K266*$Q$262/M266</f>
        <v>0.16666666666666666</v>
      </c>
      <c r="T266" s="70">
        <f t="shared" si="194"/>
        <v>0</v>
      </c>
      <c r="U266" s="70">
        <f t="shared" si="194"/>
        <v>0</v>
      </c>
      <c r="V266" s="70">
        <f t="shared" si="195"/>
        <v>0</v>
      </c>
      <c r="W266" s="70">
        <f t="shared" si="195"/>
        <v>0.5</v>
      </c>
      <c r="X266" s="70">
        <f t="shared" si="196"/>
        <v>0</v>
      </c>
      <c r="Y266" s="70">
        <f t="shared" si="196"/>
        <v>0</v>
      </c>
    </row>
    <row r="267" spans="1:25" s="31" customFormat="1" ht="12.75" customHeight="1">
      <c r="A267" s="19" t="s">
        <v>33</v>
      </c>
      <c r="B267" s="135"/>
      <c r="C267" s="20"/>
      <c r="D267" s="20"/>
      <c r="E267" s="20"/>
      <c r="F267" s="20"/>
      <c r="G267" s="21"/>
      <c r="H267" s="21"/>
      <c r="I267" s="22"/>
      <c r="J267" s="22"/>
      <c r="K267" s="22"/>
      <c r="L267" s="22"/>
      <c r="M267" s="218"/>
      <c r="N267" s="23"/>
      <c r="O267" s="23"/>
      <c r="P267" s="22"/>
      <c r="Q267" s="22"/>
      <c r="R267" s="23"/>
      <c r="S267" s="24"/>
      <c r="T267" s="25">
        <f>SUM(T262:T266)</f>
        <v>0</v>
      </c>
      <c r="U267" s="25">
        <f>SUM(U262:U266)</f>
        <v>0</v>
      </c>
      <c r="V267" s="27"/>
      <c r="W267" s="24"/>
      <c r="X267" s="25">
        <f>SUM(X262:X266)</f>
        <v>0</v>
      </c>
      <c r="Y267" s="25">
        <f>SUM(Y262:Y266)</f>
        <v>0</v>
      </c>
    </row>
    <row r="268" spans="1:25" ht="12.75" customHeight="1">
      <c r="A268" s="32" t="s">
        <v>102</v>
      </c>
      <c r="B268" s="136" t="s">
        <v>138</v>
      </c>
      <c r="C268" s="71" t="s">
        <v>229</v>
      </c>
      <c r="D268" s="72"/>
      <c r="E268" s="72"/>
      <c r="F268" s="72"/>
      <c r="G268" s="73" t="s">
        <v>50</v>
      </c>
      <c r="H268" s="73"/>
      <c r="I268" s="73" t="s">
        <v>25</v>
      </c>
      <c r="J268" s="67" t="s">
        <v>26</v>
      </c>
      <c r="K268" s="73">
        <v>5</v>
      </c>
      <c r="L268" s="67" t="s">
        <v>47</v>
      </c>
      <c r="M268" s="219">
        <v>1</v>
      </c>
      <c r="N268" s="182"/>
      <c r="O268" s="183"/>
      <c r="P268" s="160">
        <v>2</v>
      </c>
      <c r="R268" s="70">
        <f>K268*$P$268/M268</f>
        <v>10</v>
      </c>
      <c r="S268" s="70">
        <f>K268*$Q$268/M268</f>
        <v>0</v>
      </c>
      <c r="T268" s="70">
        <f aca="true" t="shared" si="197" ref="T268:U272">R268*N268</f>
        <v>0</v>
      </c>
      <c r="U268" s="70">
        <f t="shared" si="197"/>
        <v>0</v>
      </c>
      <c r="V268" s="70">
        <f aca="true" t="shared" si="198" ref="V268:W272">R268*3</f>
        <v>30</v>
      </c>
      <c r="W268" s="70">
        <f t="shared" si="198"/>
        <v>0</v>
      </c>
      <c r="X268" s="70">
        <f aca="true" t="shared" si="199" ref="X268:Y272">V268*N268</f>
        <v>0</v>
      </c>
      <c r="Y268" s="70">
        <f t="shared" si="199"/>
        <v>0</v>
      </c>
    </row>
    <row r="269" spans="1:25" ht="25.5">
      <c r="A269" s="30" t="s">
        <v>102</v>
      </c>
      <c r="B269" s="134" t="s">
        <v>139</v>
      </c>
      <c r="C269" s="88" t="s">
        <v>271</v>
      </c>
      <c r="D269" s="72"/>
      <c r="E269" s="72"/>
      <c r="F269" s="72"/>
      <c r="G269" s="73" t="s">
        <v>50</v>
      </c>
      <c r="H269" s="73"/>
      <c r="I269" s="73" t="s">
        <v>25</v>
      </c>
      <c r="J269" s="73"/>
      <c r="K269" s="73">
        <v>3</v>
      </c>
      <c r="L269" s="67" t="s">
        <v>47</v>
      </c>
      <c r="M269" s="219">
        <v>1</v>
      </c>
      <c r="N269" s="182"/>
      <c r="O269" s="114"/>
      <c r="P269" s="160"/>
      <c r="R269" s="70">
        <f>K269*$P$268/M269</f>
        <v>6</v>
      </c>
      <c r="S269" s="70">
        <f>K269*$Q$268/M269</f>
        <v>0</v>
      </c>
      <c r="T269" s="70">
        <f t="shared" si="197"/>
        <v>0</v>
      </c>
      <c r="U269" s="70">
        <f t="shared" si="197"/>
        <v>0</v>
      </c>
      <c r="V269" s="70">
        <f t="shared" si="198"/>
        <v>18</v>
      </c>
      <c r="W269" s="70">
        <f t="shared" si="198"/>
        <v>0</v>
      </c>
      <c r="X269" s="70">
        <f t="shared" si="199"/>
        <v>0</v>
      </c>
      <c r="Y269" s="70">
        <f t="shared" si="199"/>
        <v>0</v>
      </c>
    </row>
    <row r="270" spans="1:25" ht="12.75" customHeight="1">
      <c r="A270" s="30" t="s">
        <v>102</v>
      </c>
      <c r="B270" s="134" t="s">
        <v>140</v>
      </c>
      <c r="C270" s="71" t="s">
        <v>30</v>
      </c>
      <c r="D270" s="72"/>
      <c r="E270" s="72"/>
      <c r="F270" s="72"/>
      <c r="G270" s="73" t="s">
        <v>50</v>
      </c>
      <c r="H270" s="73"/>
      <c r="I270" s="73" t="s">
        <v>25</v>
      </c>
      <c r="J270" s="73"/>
      <c r="K270" s="73">
        <v>0.5</v>
      </c>
      <c r="L270" s="73" t="s">
        <v>31</v>
      </c>
      <c r="M270" s="217">
        <v>3</v>
      </c>
      <c r="N270" s="182"/>
      <c r="O270" s="114"/>
      <c r="P270" s="160"/>
      <c r="R270" s="70">
        <f>K270*$P$268/M270</f>
        <v>0.3333333333333333</v>
      </c>
      <c r="S270" s="70">
        <f>K270*$Q$268/M270</f>
        <v>0</v>
      </c>
      <c r="T270" s="70">
        <f t="shared" si="197"/>
        <v>0</v>
      </c>
      <c r="U270" s="70">
        <f t="shared" si="197"/>
        <v>0</v>
      </c>
      <c r="V270" s="70">
        <f t="shared" si="198"/>
        <v>1</v>
      </c>
      <c r="W270" s="70">
        <f t="shared" si="198"/>
        <v>0</v>
      </c>
      <c r="X270" s="70">
        <f t="shared" si="199"/>
        <v>0</v>
      </c>
      <c r="Y270" s="70">
        <f t="shared" si="199"/>
        <v>0</v>
      </c>
    </row>
    <row r="271" spans="1:25" ht="12.75">
      <c r="A271" s="30" t="s">
        <v>102</v>
      </c>
      <c r="B271" s="134"/>
      <c r="C271" s="71" t="s">
        <v>32</v>
      </c>
      <c r="D271" s="72"/>
      <c r="E271" s="72"/>
      <c r="F271" s="72"/>
      <c r="G271" s="73" t="s">
        <v>50</v>
      </c>
      <c r="H271" s="73"/>
      <c r="I271" s="73" t="s">
        <v>25</v>
      </c>
      <c r="J271" s="73"/>
      <c r="K271" s="73">
        <v>0.5</v>
      </c>
      <c r="L271" s="73" t="s">
        <v>31</v>
      </c>
      <c r="M271" s="217">
        <v>3</v>
      </c>
      <c r="N271" s="182"/>
      <c r="O271" s="114"/>
      <c r="P271" s="160"/>
      <c r="R271" s="70">
        <f>K271*$P$268/M271</f>
        <v>0.3333333333333333</v>
      </c>
      <c r="S271" s="70">
        <f>K271*$Q$268/M271</f>
        <v>0</v>
      </c>
      <c r="T271" s="70">
        <f t="shared" si="197"/>
        <v>0</v>
      </c>
      <c r="U271" s="70">
        <f t="shared" si="197"/>
        <v>0</v>
      </c>
      <c r="V271" s="70">
        <f t="shared" si="198"/>
        <v>1</v>
      </c>
      <c r="W271" s="70">
        <f t="shared" si="198"/>
        <v>0</v>
      </c>
      <c r="X271" s="70">
        <f t="shared" si="199"/>
        <v>0</v>
      </c>
      <c r="Y271" s="70">
        <f t="shared" si="199"/>
        <v>0</v>
      </c>
    </row>
    <row r="272" spans="1:25" ht="13.5" customHeight="1">
      <c r="A272" s="44" t="s">
        <v>102</v>
      </c>
      <c r="B272" s="145"/>
      <c r="C272" s="71" t="s">
        <v>226</v>
      </c>
      <c r="D272" s="77"/>
      <c r="E272" s="77"/>
      <c r="F272" s="77"/>
      <c r="G272" s="73" t="s">
        <v>50</v>
      </c>
      <c r="H272" s="73"/>
      <c r="I272" s="73" t="s">
        <v>44</v>
      </c>
      <c r="J272" s="73"/>
      <c r="K272" s="73">
        <v>1</v>
      </c>
      <c r="L272" s="73" t="s">
        <v>45</v>
      </c>
      <c r="M272" s="217">
        <v>1</v>
      </c>
      <c r="N272" s="182"/>
      <c r="O272" s="114"/>
      <c r="P272" s="164"/>
      <c r="R272" s="70">
        <v>1</v>
      </c>
      <c r="S272" s="70">
        <f>K272*$Q$268/M272</f>
        <v>0</v>
      </c>
      <c r="T272" s="70">
        <f t="shared" si="197"/>
        <v>0</v>
      </c>
      <c r="U272" s="70">
        <f t="shared" si="197"/>
        <v>0</v>
      </c>
      <c r="V272" s="70">
        <f t="shared" si="198"/>
        <v>3</v>
      </c>
      <c r="W272" s="70">
        <f t="shared" si="198"/>
        <v>0</v>
      </c>
      <c r="X272" s="70">
        <f t="shared" si="199"/>
        <v>0</v>
      </c>
      <c r="Y272" s="70">
        <f t="shared" si="199"/>
        <v>0</v>
      </c>
    </row>
    <row r="273" spans="1:25" s="31" customFormat="1" ht="12.75" customHeight="1">
      <c r="A273" s="19" t="s">
        <v>33</v>
      </c>
      <c r="B273" s="135"/>
      <c r="C273" s="20"/>
      <c r="D273" s="20"/>
      <c r="E273" s="20"/>
      <c r="F273" s="20"/>
      <c r="G273" s="21"/>
      <c r="H273" s="21"/>
      <c r="I273" s="22"/>
      <c r="J273" s="22"/>
      <c r="K273" s="22"/>
      <c r="L273" s="22"/>
      <c r="M273" s="218"/>
      <c r="N273" s="23"/>
      <c r="O273" s="23"/>
      <c r="P273" s="22"/>
      <c r="Q273" s="22"/>
      <c r="R273" s="23"/>
      <c r="S273" s="24"/>
      <c r="T273" s="25">
        <f>SUM(T268:T272)</f>
        <v>0</v>
      </c>
      <c r="U273" s="25">
        <f>SUM(U268:U272)</f>
        <v>0</v>
      </c>
      <c r="V273" s="27"/>
      <c r="W273" s="24"/>
      <c r="X273" s="25">
        <f>SUM(X268:X272)</f>
        <v>0</v>
      </c>
      <c r="Y273" s="25">
        <f>SUM(Y268:Y272)</f>
        <v>0</v>
      </c>
    </row>
    <row r="274" spans="1:25" ht="12.75" customHeight="1">
      <c r="A274" s="32" t="s">
        <v>102</v>
      </c>
      <c r="B274" s="136" t="s">
        <v>141</v>
      </c>
      <c r="C274" s="88" t="s">
        <v>83</v>
      </c>
      <c r="D274" s="77"/>
      <c r="E274" s="77"/>
      <c r="F274" s="77"/>
      <c r="G274" s="73" t="s">
        <v>142</v>
      </c>
      <c r="H274" s="73"/>
      <c r="I274" s="73" t="s">
        <v>25</v>
      </c>
      <c r="J274" s="73"/>
      <c r="K274" s="73">
        <v>1</v>
      </c>
      <c r="L274" s="73" t="s">
        <v>47</v>
      </c>
      <c r="M274" s="219">
        <v>1</v>
      </c>
      <c r="N274" s="182"/>
      <c r="O274" s="183"/>
      <c r="P274" s="160">
        <v>2</v>
      </c>
      <c r="R274" s="70">
        <f aca="true" t="shared" si="200" ref="R274:R281">K274*$P$274/M274</f>
        <v>2</v>
      </c>
      <c r="S274" s="70">
        <f aca="true" t="shared" si="201" ref="S274:S281">K274*$Q$274/M274</f>
        <v>0</v>
      </c>
      <c r="T274" s="70">
        <f aca="true" t="shared" si="202" ref="T274:U281">R274*N274</f>
        <v>0</v>
      </c>
      <c r="U274" s="70">
        <f t="shared" si="202"/>
        <v>0</v>
      </c>
      <c r="V274" s="70">
        <f aca="true" t="shared" si="203" ref="V274:W281">R274*3</f>
        <v>6</v>
      </c>
      <c r="W274" s="70">
        <f t="shared" si="203"/>
        <v>0</v>
      </c>
      <c r="X274" s="70">
        <f aca="true" t="shared" si="204" ref="X274:Y281">V274*N274</f>
        <v>0</v>
      </c>
      <c r="Y274" s="70">
        <f t="shared" si="204"/>
        <v>0</v>
      </c>
    </row>
    <row r="275" spans="1:25" ht="12.75" customHeight="1">
      <c r="A275" s="30" t="s">
        <v>102</v>
      </c>
      <c r="B275" s="134"/>
      <c r="C275" s="88" t="s">
        <v>85</v>
      </c>
      <c r="D275" s="77"/>
      <c r="E275" s="77"/>
      <c r="F275" s="77"/>
      <c r="G275" s="73" t="s">
        <v>142</v>
      </c>
      <c r="H275" s="73"/>
      <c r="I275" s="73" t="s">
        <v>25</v>
      </c>
      <c r="J275" s="73"/>
      <c r="K275" s="73">
        <v>1</v>
      </c>
      <c r="L275" s="73" t="s">
        <v>47</v>
      </c>
      <c r="M275" s="219">
        <v>1</v>
      </c>
      <c r="N275" s="182"/>
      <c r="O275" s="183"/>
      <c r="P275" s="160"/>
      <c r="R275" s="70">
        <f t="shared" si="200"/>
        <v>2</v>
      </c>
      <c r="S275" s="70">
        <f t="shared" si="201"/>
        <v>0</v>
      </c>
      <c r="T275" s="70">
        <f t="shared" si="202"/>
        <v>0</v>
      </c>
      <c r="U275" s="70">
        <f t="shared" si="202"/>
        <v>0</v>
      </c>
      <c r="V275" s="70">
        <f t="shared" si="203"/>
        <v>6</v>
      </c>
      <c r="W275" s="70">
        <f t="shared" si="203"/>
        <v>0</v>
      </c>
      <c r="X275" s="70">
        <f t="shared" si="204"/>
        <v>0</v>
      </c>
      <c r="Y275" s="70">
        <f t="shared" si="204"/>
        <v>0</v>
      </c>
    </row>
    <row r="276" spans="1:25" ht="12.75" customHeight="1">
      <c r="A276" s="30" t="s">
        <v>102</v>
      </c>
      <c r="B276" s="134"/>
      <c r="C276" s="88" t="s">
        <v>29</v>
      </c>
      <c r="D276" s="77"/>
      <c r="E276" s="77"/>
      <c r="F276" s="77"/>
      <c r="G276" s="73" t="s">
        <v>142</v>
      </c>
      <c r="H276" s="73"/>
      <c r="I276" s="73" t="s">
        <v>25</v>
      </c>
      <c r="J276" s="73"/>
      <c r="K276" s="73">
        <v>1</v>
      </c>
      <c r="L276" s="67" t="s">
        <v>87</v>
      </c>
      <c r="M276" s="219">
        <v>1.5</v>
      </c>
      <c r="N276" s="182"/>
      <c r="O276" s="183"/>
      <c r="P276" s="160"/>
      <c r="R276" s="70">
        <f t="shared" si="200"/>
        <v>1.3333333333333333</v>
      </c>
      <c r="S276" s="70">
        <f t="shared" si="201"/>
        <v>0</v>
      </c>
      <c r="T276" s="70">
        <f t="shared" si="202"/>
        <v>0</v>
      </c>
      <c r="U276" s="70">
        <f t="shared" si="202"/>
        <v>0</v>
      </c>
      <c r="V276" s="70">
        <f t="shared" si="203"/>
        <v>4</v>
      </c>
      <c r="W276" s="70">
        <f t="shared" si="203"/>
        <v>0</v>
      </c>
      <c r="X276" s="70">
        <f t="shared" si="204"/>
        <v>0</v>
      </c>
      <c r="Y276" s="70">
        <f t="shared" si="204"/>
        <v>0</v>
      </c>
    </row>
    <row r="277" spans="1:25" ht="12.75" customHeight="1">
      <c r="A277" s="30" t="s">
        <v>102</v>
      </c>
      <c r="B277" s="134"/>
      <c r="C277" s="88" t="s">
        <v>261</v>
      </c>
      <c r="D277" s="77"/>
      <c r="E277" s="77"/>
      <c r="F277" s="77"/>
      <c r="G277" s="73" t="s">
        <v>142</v>
      </c>
      <c r="H277" s="73"/>
      <c r="I277" s="73" t="s">
        <v>25</v>
      </c>
      <c r="J277" s="73"/>
      <c r="K277" s="73">
        <v>1</v>
      </c>
      <c r="L277" s="67" t="s">
        <v>87</v>
      </c>
      <c r="M277" s="219">
        <v>1.5</v>
      </c>
      <c r="N277" s="182"/>
      <c r="O277" s="183"/>
      <c r="P277" s="160"/>
      <c r="R277" s="70">
        <f t="shared" si="200"/>
        <v>1.3333333333333333</v>
      </c>
      <c r="S277" s="70">
        <f t="shared" si="201"/>
        <v>0</v>
      </c>
      <c r="T277" s="70">
        <f t="shared" si="202"/>
        <v>0</v>
      </c>
      <c r="U277" s="70">
        <f t="shared" si="202"/>
        <v>0</v>
      </c>
      <c r="V277" s="70">
        <f t="shared" si="203"/>
        <v>4</v>
      </c>
      <c r="W277" s="70">
        <f t="shared" si="203"/>
        <v>0</v>
      </c>
      <c r="X277" s="70">
        <f t="shared" si="204"/>
        <v>0</v>
      </c>
      <c r="Y277" s="70">
        <f t="shared" si="204"/>
        <v>0</v>
      </c>
    </row>
    <row r="278" spans="1:25" ht="12.75" customHeight="1">
      <c r="A278" s="30" t="s">
        <v>102</v>
      </c>
      <c r="B278" s="134"/>
      <c r="C278" s="88" t="s">
        <v>38</v>
      </c>
      <c r="D278" s="77"/>
      <c r="E278" s="77"/>
      <c r="F278" s="77"/>
      <c r="G278" s="73" t="s">
        <v>142</v>
      </c>
      <c r="H278" s="73"/>
      <c r="I278" s="73" t="s">
        <v>25</v>
      </c>
      <c r="J278" s="73"/>
      <c r="K278" s="73">
        <v>1</v>
      </c>
      <c r="L278" s="67" t="s">
        <v>87</v>
      </c>
      <c r="M278" s="219">
        <v>1.5</v>
      </c>
      <c r="N278" s="182"/>
      <c r="O278" s="183"/>
      <c r="P278" s="160"/>
      <c r="R278" s="70">
        <f t="shared" si="200"/>
        <v>1.3333333333333333</v>
      </c>
      <c r="S278" s="70">
        <f t="shared" si="201"/>
        <v>0</v>
      </c>
      <c r="T278" s="70">
        <f t="shared" si="202"/>
        <v>0</v>
      </c>
      <c r="U278" s="70">
        <f t="shared" si="202"/>
        <v>0</v>
      </c>
      <c r="V278" s="70">
        <f t="shared" si="203"/>
        <v>4</v>
      </c>
      <c r="W278" s="70">
        <f t="shared" si="203"/>
        <v>0</v>
      </c>
      <c r="X278" s="70">
        <f t="shared" si="204"/>
        <v>0</v>
      </c>
      <c r="Y278" s="70">
        <f t="shared" si="204"/>
        <v>0</v>
      </c>
    </row>
    <row r="279" spans="1:25" ht="12.75" customHeight="1">
      <c r="A279" s="30" t="s">
        <v>102</v>
      </c>
      <c r="B279" s="134"/>
      <c r="C279" s="88" t="s">
        <v>30</v>
      </c>
      <c r="D279" s="77"/>
      <c r="E279" s="77"/>
      <c r="F279" s="77"/>
      <c r="G279" s="73"/>
      <c r="H279" s="73"/>
      <c r="I279" s="73"/>
      <c r="J279" s="73"/>
      <c r="K279" s="73">
        <v>1</v>
      </c>
      <c r="L279" s="67" t="s">
        <v>27</v>
      </c>
      <c r="M279" s="219">
        <v>2</v>
      </c>
      <c r="N279" s="182"/>
      <c r="O279" s="183"/>
      <c r="P279" s="160"/>
      <c r="R279" s="70">
        <f aca="true" t="shared" si="205" ref="R279">K279*$P$274/M279</f>
        <v>1</v>
      </c>
      <c r="S279" s="70">
        <f aca="true" t="shared" si="206" ref="S279">K279*$Q$274/M279</f>
        <v>0</v>
      </c>
      <c r="T279" s="70">
        <f aca="true" t="shared" si="207" ref="T279">R279*N279</f>
        <v>0</v>
      </c>
      <c r="U279" s="70">
        <f aca="true" t="shared" si="208" ref="U279">S279*O279</f>
        <v>0</v>
      </c>
      <c r="V279" s="70">
        <f aca="true" t="shared" si="209" ref="V279:V280">R279*3</f>
        <v>3</v>
      </c>
      <c r="W279" s="70">
        <f aca="true" t="shared" si="210" ref="W279">S279*3</f>
        <v>0</v>
      </c>
      <c r="X279" s="70">
        <f aca="true" t="shared" si="211" ref="X279">V279*N279</f>
        <v>0</v>
      </c>
      <c r="Y279" s="70">
        <f aca="true" t="shared" si="212" ref="Y279">W279*O279</f>
        <v>0</v>
      </c>
    </row>
    <row r="280" spans="1:25" ht="12.75" customHeight="1">
      <c r="A280" s="30" t="s">
        <v>102</v>
      </c>
      <c r="B280" s="134"/>
      <c r="C280" s="88" t="s">
        <v>89</v>
      </c>
      <c r="D280" s="77"/>
      <c r="E280" s="77"/>
      <c r="F280" s="77"/>
      <c r="G280" s="73" t="s">
        <v>142</v>
      </c>
      <c r="H280" s="73"/>
      <c r="I280" s="73" t="s">
        <v>25</v>
      </c>
      <c r="J280" s="73"/>
      <c r="K280" s="73">
        <v>2</v>
      </c>
      <c r="L280" s="73" t="s">
        <v>27</v>
      </c>
      <c r="M280" s="219">
        <v>2</v>
      </c>
      <c r="N280" s="182"/>
      <c r="O280" s="183"/>
      <c r="P280" s="160"/>
      <c r="R280" s="70">
        <f>K280*$P$274/M280</f>
        <v>2</v>
      </c>
      <c r="S280" s="70">
        <f t="shared" si="201"/>
        <v>0</v>
      </c>
      <c r="T280" s="70">
        <f t="shared" si="202"/>
        <v>0</v>
      </c>
      <c r="U280" s="70">
        <f t="shared" si="202"/>
        <v>0</v>
      </c>
      <c r="V280" s="70">
        <f t="shared" si="209"/>
        <v>6</v>
      </c>
      <c r="W280" s="70">
        <f t="shared" si="203"/>
        <v>0</v>
      </c>
      <c r="X280" s="70">
        <f t="shared" si="204"/>
        <v>0</v>
      </c>
      <c r="Y280" s="70">
        <f t="shared" si="204"/>
        <v>0</v>
      </c>
    </row>
    <row r="281" spans="1:25" ht="12.75" customHeight="1">
      <c r="A281" s="30" t="s">
        <v>102</v>
      </c>
      <c r="B281" s="134" t="s">
        <v>143</v>
      </c>
      <c r="C281" s="78" t="s">
        <v>93</v>
      </c>
      <c r="D281" s="88"/>
      <c r="E281" s="88"/>
      <c r="F281" s="88"/>
      <c r="G281" s="89"/>
      <c r="H281" s="73"/>
      <c r="I281" s="73" t="s">
        <v>25</v>
      </c>
      <c r="J281" s="73"/>
      <c r="K281" s="73">
        <v>2</v>
      </c>
      <c r="L281" s="73" t="s">
        <v>47</v>
      </c>
      <c r="M281" s="219">
        <v>1</v>
      </c>
      <c r="N281" s="182"/>
      <c r="O281" s="183"/>
      <c r="P281" s="160"/>
      <c r="R281" s="70">
        <f t="shared" si="200"/>
        <v>4</v>
      </c>
      <c r="S281" s="70">
        <f t="shared" si="201"/>
        <v>0</v>
      </c>
      <c r="T281" s="70">
        <f t="shared" si="202"/>
        <v>0</v>
      </c>
      <c r="U281" s="70">
        <f t="shared" si="202"/>
        <v>0</v>
      </c>
      <c r="V281" s="70">
        <f t="shared" si="203"/>
        <v>12</v>
      </c>
      <c r="W281" s="70">
        <f t="shared" si="203"/>
        <v>0</v>
      </c>
      <c r="X281" s="70">
        <f t="shared" si="204"/>
        <v>0</v>
      </c>
      <c r="Y281" s="70">
        <f t="shared" si="204"/>
        <v>0</v>
      </c>
    </row>
    <row r="282" spans="1:25" ht="12.75" customHeight="1">
      <c r="A282" s="30" t="s">
        <v>102</v>
      </c>
      <c r="B282" s="134" t="s">
        <v>92</v>
      </c>
      <c r="C282" s="78"/>
      <c r="D282" s="88"/>
      <c r="E282" s="88"/>
      <c r="F282" s="88"/>
      <c r="G282" s="89"/>
      <c r="H282" s="73"/>
      <c r="I282" s="73"/>
      <c r="J282" s="73"/>
      <c r="K282" s="73"/>
      <c r="L282" s="73"/>
      <c r="M282" s="219"/>
      <c r="N282" s="182"/>
      <c r="O282" s="183"/>
      <c r="P282" s="160"/>
      <c r="R282" s="70"/>
      <c r="S282" s="70"/>
      <c r="T282" s="70"/>
      <c r="U282" s="70"/>
      <c r="V282" s="70"/>
      <c r="W282" s="70"/>
      <c r="X282" s="70"/>
      <c r="Y282" s="70"/>
    </row>
    <row r="283" spans="1:25" s="31" customFormat="1" ht="12.75" customHeight="1">
      <c r="A283" s="19" t="s">
        <v>33</v>
      </c>
      <c r="B283" s="135"/>
      <c r="C283" s="20"/>
      <c r="D283" s="20"/>
      <c r="E283" s="20"/>
      <c r="F283" s="20"/>
      <c r="G283" s="21"/>
      <c r="H283" s="21"/>
      <c r="I283" s="22"/>
      <c r="J283" s="22"/>
      <c r="K283" s="22"/>
      <c r="L283" s="22"/>
      <c r="M283" s="218"/>
      <c r="N283" s="23"/>
      <c r="O283" s="23"/>
      <c r="P283" s="22"/>
      <c r="Q283" s="22"/>
      <c r="R283" s="23"/>
      <c r="S283" s="24"/>
      <c r="T283" s="25">
        <f>SUM(T274:T282)</f>
        <v>0</v>
      </c>
      <c r="U283" s="25">
        <f>SUM(U274:U282)</f>
        <v>0</v>
      </c>
      <c r="V283" s="27"/>
      <c r="W283" s="24"/>
      <c r="X283" s="25">
        <f>SUM(X274:X282)</f>
        <v>0</v>
      </c>
      <c r="Y283" s="25">
        <f>SUM(Y274:Y282)</f>
        <v>0</v>
      </c>
    </row>
    <row r="284" spans="1:25" ht="12.75" customHeight="1">
      <c r="A284" s="32" t="s">
        <v>102</v>
      </c>
      <c r="B284" s="136" t="s">
        <v>144</v>
      </c>
      <c r="C284" s="71" t="s">
        <v>58</v>
      </c>
      <c r="D284" s="71" t="s">
        <v>204</v>
      </c>
      <c r="E284" s="66"/>
      <c r="F284" s="66"/>
      <c r="G284" s="67" t="s">
        <v>94</v>
      </c>
      <c r="H284" s="73"/>
      <c r="I284" s="67" t="s">
        <v>44</v>
      </c>
      <c r="J284" s="67" t="s">
        <v>26</v>
      </c>
      <c r="K284" s="73">
        <v>6</v>
      </c>
      <c r="L284" s="73" t="s">
        <v>47</v>
      </c>
      <c r="M284" s="219">
        <v>1</v>
      </c>
      <c r="N284" s="186"/>
      <c r="O284" s="183"/>
      <c r="P284" s="160">
        <v>5</v>
      </c>
      <c r="R284" s="70">
        <f>K284*$P$284/M284</f>
        <v>30</v>
      </c>
      <c r="S284" s="70">
        <f aca="true" t="shared" si="213" ref="S284:S289">K284*$Q$284/M284</f>
        <v>0</v>
      </c>
      <c r="T284" s="70">
        <f aca="true" t="shared" si="214" ref="T284:U289">R284*N284</f>
        <v>0</v>
      </c>
      <c r="U284" s="70">
        <f t="shared" si="214"/>
        <v>0</v>
      </c>
      <c r="V284" s="70">
        <f aca="true" t="shared" si="215" ref="V284:W289">R284*3</f>
        <v>90</v>
      </c>
      <c r="W284" s="70">
        <f t="shared" si="215"/>
        <v>0</v>
      </c>
      <c r="X284" s="70">
        <f aca="true" t="shared" si="216" ref="X284:Y289">V284*N284</f>
        <v>0</v>
      </c>
      <c r="Y284" s="70">
        <f t="shared" si="216"/>
        <v>0</v>
      </c>
    </row>
    <row r="285" spans="1:25" ht="25.5">
      <c r="A285" s="30" t="s">
        <v>102</v>
      </c>
      <c r="B285" s="134" t="s">
        <v>145</v>
      </c>
      <c r="C285" s="116" t="s">
        <v>273</v>
      </c>
      <c r="D285" s="66"/>
      <c r="E285" s="66"/>
      <c r="F285" s="66"/>
      <c r="G285" s="67" t="s">
        <v>94</v>
      </c>
      <c r="H285" s="73"/>
      <c r="I285" s="67" t="s">
        <v>44</v>
      </c>
      <c r="J285" s="67"/>
      <c r="K285" s="73">
        <v>4</v>
      </c>
      <c r="L285" s="73" t="s">
        <v>47</v>
      </c>
      <c r="M285" s="219">
        <v>1</v>
      </c>
      <c r="N285" s="186"/>
      <c r="O285" s="183"/>
      <c r="P285" s="160"/>
      <c r="R285" s="70">
        <f>K285*$P$284/M285</f>
        <v>20</v>
      </c>
      <c r="S285" s="70">
        <f t="shared" si="213"/>
        <v>0</v>
      </c>
      <c r="T285" s="70">
        <f t="shared" si="214"/>
        <v>0</v>
      </c>
      <c r="U285" s="70">
        <f t="shared" si="214"/>
        <v>0</v>
      </c>
      <c r="V285" s="70">
        <f t="shared" si="215"/>
        <v>60</v>
      </c>
      <c r="W285" s="70">
        <f t="shared" si="215"/>
        <v>0</v>
      </c>
      <c r="X285" s="70">
        <f t="shared" si="216"/>
        <v>0</v>
      </c>
      <c r="Y285" s="70">
        <f t="shared" si="216"/>
        <v>0</v>
      </c>
    </row>
    <row r="286" spans="1:25" ht="12.75" customHeight="1">
      <c r="A286" s="30" t="s">
        <v>102</v>
      </c>
      <c r="B286" s="85" t="s">
        <v>146</v>
      </c>
      <c r="C286" s="71" t="s">
        <v>226</v>
      </c>
      <c r="D286" s="66"/>
      <c r="E286" s="66"/>
      <c r="F286" s="66"/>
      <c r="G286" s="67" t="s">
        <v>94</v>
      </c>
      <c r="H286" s="73"/>
      <c r="I286" s="67" t="s">
        <v>44</v>
      </c>
      <c r="J286" s="67"/>
      <c r="K286" s="73">
        <v>2</v>
      </c>
      <c r="L286" s="73" t="s">
        <v>47</v>
      </c>
      <c r="M286" s="219">
        <v>1</v>
      </c>
      <c r="N286" s="186"/>
      <c r="O286" s="183"/>
      <c r="P286" s="164"/>
      <c r="R286" s="70">
        <v>6</v>
      </c>
      <c r="S286" s="70">
        <f t="shared" si="213"/>
        <v>0</v>
      </c>
      <c r="T286" s="70">
        <f t="shared" si="214"/>
        <v>0</v>
      </c>
      <c r="U286" s="70">
        <f t="shared" si="214"/>
        <v>0</v>
      </c>
      <c r="V286" s="70">
        <f t="shared" si="215"/>
        <v>18</v>
      </c>
      <c r="W286" s="70">
        <f t="shared" si="215"/>
        <v>0</v>
      </c>
      <c r="X286" s="70">
        <f t="shared" si="216"/>
        <v>0</v>
      </c>
      <c r="Y286" s="70">
        <f t="shared" si="216"/>
        <v>0</v>
      </c>
    </row>
    <row r="287" spans="1:25" ht="12.75" customHeight="1">
      <c r="A287" s="30" t="s">
        <v>102</v>
      </c>
      <c r="B287" s="134" t="s">
        <v>147</v>
      </c>
      <c r="C287" s="71" t="s">
        <v>30</v>
      </c>
      <c r="D287" s="66"/>
      <c r="E287" s="66"/>
      <c r="F287" s="66"/>
      <c r="G287" s="67" t="s">
        <v>94</v>
      </c>
      <c r="H287" s="73"/>
      <c r="I287" s="67" t="s">
        <v>44</v>
      </c>
      <c r="J287" s="67"/>
      <c r="K287" s="73">
        <v>0.5</v>
      </c>
      <c r="L287" s="73" t="s">
        <v>31</v>
      </c>
      <c r="M287" s="219">
        <v>3</v>
      </c>
      <c r="N287" s="186"/>
      <c r="O287" s="183"/>
      <c r="P287" s="160"/>
      <c r="R287" s="70">
        <f>K287*$P$284/M287</f>
        <v>0.8333333333333334</v>
      </c>
      <c r="S287" s="70">
        <f t="shared" si="213"/>
        <v>0</v>
      </c>
      <c r="T287" s="70">
        <f t="shared" si="214"/>
        <v>0</v>
      </c>
      <c r="U287" s="70">
        <f t="shared" si="214"/>
        <v>0</v>
      </c>
      <c r="V287" s="70">
        <f t="shared" si="215"/>
        <v>2.5</v>
      </c>
      <c r="W287" s="70">
        <f t="shared" si="215"/>
        <v>0</v>
      </c>
      <c r="X287" s="70">
        <f t="shared" si="216"/>
        <v>0</v>
      </c>
      <c r="Y287" s="70">
        <f t="shared" si="216"/>
        <v>0</v>
      </c>
    </row>
    <row r="288" spans="1:25" ht="12.75">
      <c r="A288" s="30" t="s">
        <v>102</v>
      </c>
      <c r="B288" s="138"/>
      <c r="C288" s="90" t="s">
        <v>32</v>
      </c>
      <c r="D288" s="91"/>
      <c r="E288" s="91"/>
      <c r="F288" s="91"/>
      <c r="G288" s="67" t="s">
        <v>94</v>
      </c>
      <c r="H288" s="73"/>
      <c r="I288" s="67" t="s">
        <v>44</v>
      </c>
      <c r="J288" s="67"/>
      <c r="K288" s="73">
        <v>0.5</v>
      </c>
      <c r="L288" s="73" t="s">
        <v>31</v>
      </c>
      <c r="M288" s="219">
        <v>3</v>
      </c>
      <c r="N288" s="182"/>
      <c r="O288" s="183"/>
      <c r="P288" s="160"/>
      <c r="R288" s="70">
        <f>K288*$P$284/M288</f>
        <v>0.8333333333333334</v>
      </c>
      <c r="S288" s="70">
        <f t="shared" si="213"/>
        <v>0</v>
      </c>
      <c r="T288" s="70">
        <f t="shared" si="214"/>
        <v>0</v>
      </c>
      <c r="U288" s="70">
        <f t="shared" si="214"/>
        <v>0</v>
      </c>
      <c r="V288" s="70">
        <f t="shared" si="215"/>
        <v>2.5</v>
      </c>
      <c r="W288" s="70">
        <f t="shared" si="215"/>
        <v>0</v>
      </c>
      <c r="X288" s="70">
        <f t="shared" si="216"/>
        <v>0</v>
      </c>
      <c r="Y288" s="70">
        <f t="shared" si="216"/>
        <v>0</v>
      </c>
    </row>
    <row r="289" spans="1:25" ht="12.75" customHeight="1">
      <c r="A289" s="30" t="s">
        <v>102</v>
      </c>
      <c r="B289" s="93"/>
      <c r="C289" s="78" t="s">
        <v>148</v>
      </c>
      <c r="D289" s="74"/>
      <c r="E289" s="74"/>
      <c r="F289" s="74"/>
      <c r="G289" s="67" t="s">
        <v>94</v>
      </c>
      <c r="H289" s="73"/>
      <c r="I289" s="73" t="s">
        <v>44</v>
      </c>
      <c r="J289" s="73"/>
      <c r="K289" s="73">
        <v>1</v>
      </c>
      <c r="L289" s="73" t="s">
        <v>45</v>
      </c>
      <c r="M289" s="219">
        <v>1</v>
      </c>
      <c r="N289" s="182"/>
      <c r="O289" s="183"/>
      <c r="P289" s="164"/>
      <c r="Q289" s="52"/>
      <c r="R289" s="70">
        <v>1</v>
      </c>
      <c r="S289" s="70">
        <f t="shared" si="213"/>
        <v>0</v>
      </c>
      <c r="T289" s="70">
        <f t="shared" si="214"/>
        <v>0</v>
      </c>
      <c r="U289" s="70">
        <f t="shared" si="214"/>
        <v>0</v>
      </c>
      <c r="V289" s="70">
        <f t="shared" si="215"/>
        <v>3</v>
      </c>
      <c r="W289" s="70">
        <f t="shared" si="215"/>
        <v>0</v>
      </c>
      <c r="X289" s="70">
        <f t="shared" si="216"/>
        <v>0</v>
      </c>
      <c r="Y289" s="70">
        <f t="shared" si="216"/>
        <v>0</v>
      </c>
    </row>
    <row r="290" spans="1:25" s="31" customFormat="1" ht="12.75" customHeight="1">
      <c r="A290" s="19" t="s">
        <v>33</v>
      </c>
      <c r="B290" s="135"/>
      <c r="C290" s="20"/>
      <c r="D290" s="20"/>
      <c r="E290" s="20"/>
      <c r="F290" s="20"/>
      <c r="G290" s="21"/>
      <c r="H290" s="21"/>
      <c r="I290" s="22"/>
      <c r="J290" s="22"/>
      <c r="K290" s="22"/>
      <c r="L290" s="22"/>
      <c r="M290" s="218"/>
      <c r="N290" s="23"/>
      <c r="O290" s="23"/>
      <c r="P290" s="22"/>
      <c r="Q290" s="22"/>
      <c r="R290" s="23"/>
      <c r="S290" s="24"/>
      <c r="T290" s="25">
        <f>SUM(T284:T289)</f>
        <v>0</v>
      </c>
      <c r="U290" s="25">
        <f>SUM(U284:U289)</f>
        <v>0</v>
      </c>
      <c r="V290" s="27"/>
      <c r="W290" s="24"/>
      <c r="X290" s="25">
        <f>SUM(X284:X289)</f>
        <v>0</v>
      </c>
      <c r="Y290" s="25">
        <f>SUM(Y284:Y289)</f>
        <v>0</v>
      </c>
    </row>
    <row r="291" spans="1:25" ht="12.75" customHeight="1">
      <c r="A291" s="32" t="s">
        <v>102</v>
      </c>
      <c r="B291" s="136" t="s">
        <v>144</v>
      </c>
      <c r="C291" s="71" t="s">
        <v>58</v>
      </c>
      <c r="D291" s="71" t="s">
        <v>204</v>
      </c>
      <c r="E291" s="66"/>
      <c r="F291" s="66"/>
      <c r="G291" s="67" t="s">
        <v>65</v>
      </c>
      <c r="H291" s="73"/>
      <c r="I291" s="67" t="s">
        <v>44</v>
      </c>
      <c r="J291" s="67" t="s">
        <v>26</v>
      </c>
      <c r="K291" s="73">
        <v>6</v>
      </c>
      <c r="L291" s="73" t="s">
        <v>47</v>
      </c>
      <c r="M291" s="219">
        <v>1</v>
      </c>
      <c r="N291" s="114"/>
      <c r="O291" s="186"/>
      <c r="P291" s="160"/>
      <c r="Q291" s="159">
        <v>2</v>
      </c>
      <c r="R291" s="70">
        <f aca="true" t="shared" si="217" ref="R291:R296">K291*$P$291/M291</f>
        <v>0</v>
      </c>
      <c r="S291" s="70">
        <f aca="true" t="shared" si="218" ref="S291:S296">K291*$Q$291/M291</f>
        <v>12</v>
      </c>
      <c r="T291" s="70">
        <f aca="true" t="shared" si="219" ref="T291:U296">R291*N291</f>
        <v>0</v>
      </c>
      <c r="U291" s="70">
        <f t="shared" si="219"/>
        <v>0</v>
      </c>
      <c r="V291" s="70">
        <f aca="true" t="shared" si="220" ref="V291:W296">R291*3</f>
        <v>0</v>
      </c>
      <c r="W291" s="70">
        <f t="shared" si="220"/>
        <v>36</v>
      </c>
      <c r="X291" s="70">
        <f aca="true" t="shared" si="221" ref="X291:Y296">V291*N291</f>
        <v>0</v>
      </c>
      <c r="Y291" s="70">
        <f t="shared" si="221"/>
        <v>0</v>
      </c>
    </row>
    <row r="292" spans="1:25" ht="25.5">
      <c r="A292" s="30" t="s">
        <v>102</v>
      </c>
      <c r="B292" s="134" t="s">
        <v>145</v>
      </c>
      <c r="C292" s="116" t="s">
        <v>273</v>
      </c>
      <c r="D292" s="66"/>
      <c r="E292" s="66"/>
      <c r="F292" s="66"/>
      <c r="G292" s="67" t="s">
        <v>65</v>
      </c>
      <c r="H292" s="73"/>
      <c r="I292" s="67" t="s">
        <v>44</v>
      </c>
      <c r="J292" s="67"/>
      <c r="K292" s="73">
        <v>4</v>
      </c>
      <c r="L292" s="73" t="s">
        <v>47</v>
      </c>
      <c r="M292" s="219">
        <v>1</v>
      </c>
      <c r="N292" s="114"/>
      <c r="O292" s="186"/>
      <c r="P292" s="160"/>
      <c r="R292" s="70">
        <f t="shared" si="217"/>
        <v>0</v>
      </c>
      <c r="S292" s="70">
        <f t="shared" si="218"/>
        <v>8</v>
      </c>
      <c r="T292" s="70">
        <f t="shared" si="219"/>
        <v>0</v>
      </c>
      <c r="U292" s="70">
        <f t="shared" si="219"/>
        <v>0</v>
      </c>
      <c r="V292" s="70">
        <f t="shared" si="220"/>
        <v>0</v>
      </c>
      <c r="W292" s="70">
        <f t="shared" si="220"/>
        <v>24</v>
      </c>
      <c r="X292" s="70">
        <f t="shared" si="221"/>
        <v>0</v>
      </c>
      <c r="Y292" s="70">
        <f t="shared" si="221"/>
        <v>0</v>
      </c>
    </row>
    <row r="293" spans="1:25" ht="12.75" customHeight="1">
      <c r="A293" s="30" t="s">
        <v>102</v>
      </c>
      <c r="B293" s="85" t="s">
        <v>146</v>
      </c>
      <c r="C293" s="71" t="s">
        <v>226</v>
      </c>
      <c r="D293" s="66"/>
      <c r="E293" s="66"/>
      <c r="F293" s="66"/>
      <c r="G293" s="67" t="s">
        <v>65</v>
      </c>
      <c r="H293" s="73"/>
      <c r="I293" s="67" t="s">
        <v>44</v>
      </c>
      <c r="J293" s="67"/>
      <c r="K293" s="73">
        <v>2</v>
      </c>
      <c r="L293" s="73" t="s">
        <v>47</v>
      </c>
      <c r="M293" s="219">
        <v>1</v>
      </c>
      <c r="N293" s="114"/>
      <c r="O293" s="186"/>
      <c r="P293" s="164"/>
      <c r="R293" s="70">
        <f t="shared" si="217"/>
        <v>0</v>
      </c>
      <c r="S293" s="70">
        <f t="shared" si="218"/>
        <v>4</v>
      </c>
      <c r="T293" s="70">
        <f t="shared" si="219"/>
        <v>0</v>
      </c>
      <c r="U293" s="70">
        <f t="shared" si="219"/>
        <v>0</v>
      </c>
      <c r="V293" s="70">
        <f t="shared" si="220"/>
        <v>0</v>
      </c>
      <c r="W293" s="70">
        <f t="shared" si="220"/>
        <v>12</v>
      </c>
      <c r="X293" s="70">
        <f t="shared" si="221"/>
        <v>0</v>
      </c>
      <c r="Y293" s="70">
        <f t="shared" si="221"/>
        <v>0</v>
      </c>
    </row>
    <row r="294" spans="1:25" ht="12.75" customHeight="1">
      <c r="A294" s="30" t="s">
        <v>102</v>
      </c>
      <c r="B294" s="134" t="s">
        <v>147</v>
      </c>
      <c r="C294" s="71" t="s">
        <v>30</v>
      </c>
      <c r="D294" s="66"/>
      <c r="E294" s="66"/>
      <c r="F294" s="66"/>
      <c r="G294" s="67" t="s">
        <v>65</v>
      </c>
      <c r="H294" s="73"/>
      <c r="I294" s="67" t="s">
        <v>44</v>
      </c>
      <c r="J294" s="67"/>
      <c r="K294" s="73">
        <v>0.5</v>
      </c>
      <c r="L294" s="73" t="s">
        <v>31</v>
      </c>
      <c r="M294" s="219">
        <v>3</v>
      </c>
      <c r="N294" s="114"/>
      <c r="O294" s="186"/>
      <c r="P294" s="160"/>
      <c r="R294" s="70">
        <f t="shared" si="217"/>
        <v>0</v>
      </c>
      <c r="S294" s="70">
        <f t="shared" si="218"/>
        <v>0.3333333333333333</v>
      </c>
      <c r="T294" s="70">
        <f t="shared" si="219"/>
        <v>0</v>
      </c>
      <c r="U294" s="70">
        <f t="shared" si="219"/>
        <v>0</v>
      </c>
      <c r="V294" s="70">
        <f t="shared" si="220"/>
        <v>0</v>
      </c>
      <c r="W294" s="70">
        <f t="shared" si="220"/>
        <v>1</v>
      </c>
      <c r="X294" s="70">
        <f t="shared" si="221"/>
        <v>0</v>
      </c>
      <c r="Y294" s="70">
        <f t="shared" si="221"/>
        <v>0</v>
      </c>
    </row>
    <row r="295" spans="1:25" ht="12.75">
      <c r="A295" s="30" t="s">
        <v>102</v>
      </c>
      <c r="B295" s="138"/>
      <c r="C295" s="90" t="s">
        <v>32</v>
      </c>
      <c r="D295" s="91"/>
      <c r="E295" s="91"/>
      <c r="F295" s="91"/>
      <c r="G295" s="67" t="s">
        <v>65</v>
      </c>
      <c r="H295" s="73"/>
      <c r="I295" s="67" t="s">
        <v>44</v>
      </c>
      <c r="J295" s="67"/>
      <c r="K295" s="73">
        <v>0.5</v>
      </c>
      <c r="L295" s="73" t="s">
        <v>31</v>
      </c>
      <c r="M295" s="219">
        <v>3</v>
      </c>
      <c r="N295" s="114"/>
      <c r="O295" s="186"/>
      <c r="P295" s="160"/>
      <c r="R295" s="70">
        <f t="shared" si="217"/>
        <v>0</v>
      </c>
      <c r="S295" s="70">
        <f t="shared" si="218"/>
        <v>0.3333333333333333</v>
      </c>
      <c r="T295" s="70">
        <f t="shared" si="219"/>
        <v>0</v>
      </c>
      <c r="U295" s="70">
        <f t="shared" si="219"/>
        <v>0</v>
      </c>
      <c r="V295" s="70">
        <f t="shared" si="220"/>
        <v>0</v>
      </c>
      <c r="W295" s="70">
        <f t="shared" si="220"/>
        <v>1</v>
      </c>
      <c r="X295" s="70">
        <f t="shared" si="221"/>
        <v>0</v>
      </c>
      <c r="Y295" s="70">
        <f t="shared" si="221"/>
        <v>0</v>
      </c>
    </row>
    <row r="296" spans="1:25" ht="12.75" customHeight="1">
      <c r="A296" s="30" t="s">
        <v>102</v>
      </c>
      <c r="B296" s="93"/>
      <c r="C296" s="78" t="s">
        <v>148</v>
      </c>
      <c r="D296" s="74"/>
      <c r="E296" s="74"/>
      <c r="F296" s="74"/>
      <c r="G296" s="67" t="s">
        <v>65</v>
      </c>
      <c r="H296" s="73"/>
      <c r="I296" s="73" t="s">
        <v>44</v>
      </c>
      <c r="J296" s="73"/>
      <c r="K296" s="73">
        <v>1</v>
      </c>
      <c r="L296" s="73" t="s">
        <v>45</v>
      </c>
      <c r="M296" s="219">
        <v>1</v>
      </c>
      <c r="N296" s="114"/>
      <c r="O296" s="186"/>
      <c r="P296" s="160"/>
      <c r="R296" s="70">
        <f t="shared" si="217"/>
        <v>0</v>
      </c>
      <c r="S296" s="70">
        <f t="shared" si="218"/>
        <v>2</v>
      </c>
      <c r="T296" s="70">
        <f t="shared" si="219"/>
        <v>0</v>
      </c>
      <c r="U296" s="70">
        <f t="shared" si="219"/>
        <v>0</v>
      </c>
      <c r="V296" s="70">
        <f t="shared" si="220"/>
        <v>0</v>
      </c>
      <c r="W296" s="70">
        <f t="shared" si="220"/>
        <v>6</v>
      </c>
      <c r="X296" s="70">
        <f t="shared" si="221"/>
        <v>0</v>
      </c>
      <c r="Y296" s="70">
        <f t="shared" si="221"/>
        <v>0</v>
      </c>
    </row>
    <row r="297" spans="1:25" s="31" customFormat="1" ht="12.75" customHeight="1">
      <c r="A297" s="19" t="s">
        <v>33</v>
      </c>
      <c r="B297" s="135"/>
      <c r="C297" s="20"/>
      <c r="D297" s="20"/>
      <c r="E297" s="20"/>
      <c r="F297" s="20"/>
      <c r="G297" s="21"/>
      <c r="H297" s="21"/>
      <c r="I297" s="22"/>
      <c r="J297" s="22"/>
      <c r="K297" s="22"/>
      <c r="L297" s="22"/>
      <c r="M297" s="218"/>
      <c r="N297" s="23"/>
      <c r="O297" s="23"/>
      <c r="P297" s="22"/>
      <c r="Q297" s="22"/>
      <c r="R297" s="23"/>
      <c r="S297" s="24"/>
      <c r="T297" s="25">
        <f>SUM(T291:T296)</f>
        <v>0</v>
      </c>
      <c r="U297" s="25">
        <f>SUM(U291:U296)</f>
        <v>0</v>
      </c>
      <c r="V297" s="27"/>
      <c r="W297" s="24"/>
      <c r="X297" s="25">
        <f>SUM(X291:X296)</f>
        <v>0</v>
      </c>
      <c r="Y297" s="25">
        <f>SUM(Y291:Y296)</f>
        <v>0</v>
      </c>
    </row>
    <row r="298" spans="1:25" s="31" customFormat="1" ht="12.75" customHeight="1">
      <c r="A298" s="33" t="s">
        <v>149</v>
      </c>
      <c r="B298" s="142"/>
      <c r="C298" s="34"/>
      <c r="D298" s="34"/>
      <c r="E298" s="34"/>
      <c r="F298" s="34"/>
      <c r="G298" s="35"/>
      <c r="H298" s="35"/>
      <c r="I298" s="36"/>
      <c r="J298" s="36"/>
      <c r="K298" s="36"/>
      <c r="L298" s="36"/>
      <c r="M298" s="220"/>
      <c r="N298" s="37"/>
      <c r="O298" s="37"/>
      <c r="P298" s="36"/>
      <c r="Q298" s="36"/>
      <c r="R298" s="37"/>
      <c r="S298" s="38"/>
      <c r="T298" s="25">
        <f>T179+T194+T212+T232+T250+T255+T261+T273+T283+T290+T297+T267+T242+T220+T203+T185</f>
        <v>0</v>
      </c>
      <c r="U298" s="25">
        <f>U179+U194+U212+U232+U250+U255+U261+U273+U283+U290+U297+U267+U242+U220+U203+U185</f>
        <v>0</v>
      </c>
      <c r="V298" s="39"/>
      <c r="W298" s="38"/>
      <c r="X298" s="25">
        <f>X179+X194+X212+X232+X250+X255+X261+X273+X283+X290+X297+X267+X242+X220+X203+X185</f>
        <v>0</v>
      </c>
      <c r="Y298" s="25">
        <f>Y179+Y194+Y212+Y232+Y250+Y255+Y261+Y273+Y283+Y290+Y297+Y267+Y242+Y220+Y203+Y185</f>
        <v>0</v>
      </c>
    </row>
    <row r="299" spans="1:26" s="28" customFormat="1" ht="12.75" customHeight="1">
      <c r="A299" s="117"/>
      <c r="B299" s="143"/>
      <c r="C299" s="118"/>
      <c r="D299" s="118"/>
      <c r="E299" s="118"/>
      <c r="F299" s="118"/>
      <c r="G299" s="12"/>
      <c r="H299" s="12"/>
      <c r="I299" s="119"/>
      <c r="J299" s="119"/>
      <c r="K299" s="119"/>
      <c r="L299" s="119"/>
      <c r="M299" s="221"/>
      <c r="N299" s="120"/>
      <c r="O299" s="120"/>
      <c r="P299" s="119"/>
      <c r="Q299" s="119"/>
      <c r="R299" s="120"/>
      <c r="S299" s="120"/>
      <c r="T299" s="120"/>
      <c r="U299" s="120"/>
      <c r="V299" s="120"/>
      <c r="W299" s="120"/>
      <c r="X299" s="120"/>
      <c r="Y299" s="120"/>
      <c r="Z299" s="126"/>
    </row>
    <row r="300" spans="1:26" s="122" customFormat="1" ht="15" customHeight="1">
      <c r="A300" s="121"/>
      <c r="B300" s="144"/>
      <c r="C300" s="123"/>
      <c r="D300" s="123"/>
      <c r="E300" s="123"/>
      <c r="F300" s="123"/>
      <c r="G300" s="124"/>
      <c r="H300" s="124"/>
      <c r="I300" s="124"/>
      <c r="J300" s="124"/>
      <c r="K300" s="127" t="s">
        <v>216</v>
      </c>
      <c r="L300" s="128"/>
      <c r="M300" s="222"/>
      <c r="N300" s="129"/>
      <c r="O300" s="188"/>
      <c r="P300" s="165"/>
      <c r="Q300" s="165"/>
      <c r="R300" s="129"/>
      <c r="S300" s="129"/>
      <c r="T300" s="129"/>
      <c r="U300" s="129"/>
      <c r="V300" s="129"/>
      <c r="W300" s="129"/>
      <c r="X300" s="129"/>
      <c r="Y300" s="130" t="s">
        <v>213</v>
      </c>
      <c r="Z300" s="125">
        <f>X298+Y298</f>
        <v>0</v>
      </c>
    </row>
    <row r="301" spans="1:15" ht="12.75" customHeight="1">
      <c r="A301" s="41" t="s">
        <v>150</v>
      </c>
      <c r="N301" s="59"/>
      <c r="O301" s="59"/>
    </row>
    <row r="302" spans="1:15" ht="12.75" customHeight="1">
      <c r="A302" s="81" t="s">
        <v>249</v>
      </c>
      <c r="N302" s="59"/>
      <c r="O302" s="59"/>
    </row>
    <row r="303" spans="1:15" ht="12.75" customHeight="1">
      <c r="A303" s="81" t="s">
        <v>232</v>
      </c>
      <c r="N303" s="59"/>
      <c r="O303" s="59"/>
    </row>
    <row r="304" spans="1:15" ht="12.75" customHeight="1">
      <c r="A304" s="81" t="s">
        <v>292</v>
      </c>
      <c r="N304" s="59"/>
      <c r="O304" s="59"/>
    </row>
    <row r="305" spans="1:15" ht="12.75" customHeight="1">
      <c r="A305" s="81" t="s">
        <v>233</v>
      </c>
      <c r="N305" s="59"/>
      <c r="O305" s="59"/>
    </row>
    <row r="306" spans="1:15" ht="12.75" customHeight="1">
      <c r="A306" s="81" t="s">
        <v>288</v>
      </c>
      <c r="N306" s="59"/>
      <c r="O306" s="59"/>
    </row>
    <row r="307" spans="1:15" ht="12.75" customHeight="1">
      <c r="A307" s="81" t="s">
        <v>234</v>
      </c>
      <c r="N307" s="59"/>
      <c r="O307" s="59"/>
    </row>
    <row r="308" spans="1:15" ht="12.75" customHeight="1">
      <c r="A308" s="81" t="s">
        <v>279</v>
      </c>
      <c r="N308" s="59"/>
      <c r="O308" s="59"/>
    </row>
    <row r="309" spans="1:42" s="59" customFormat="1" ht="12.75" customHeight="1">
      <c r="A309" s="81" t="s">
        <v>243</v>
      </c>
      <c r="B309" s="95"/>
      <c r="C309" s="58"/>
      <c r="D309" s="58"/>
      <c r="E309" s="58"/>
      <c r="F309" s="58"/>
      <c r="G309" s="52"/>
      <c r="H309" s="52"/>
      <c r="I309" s="52"/>
      <c r="J309" s="52"/>
      <c r="K309" s="52"/>
      <c r="L309" s="52"/>
      <c r="M309" s="223"/>
      <c r="P309" s="159"/>
      <c r="Q309" s="159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</row>
    <row r="310" spans="1:42" s="59" customFormat="1" ht="12.75" customHeight="1">
      <c r="A310" s="81" t="s">
        <v>297</v>
      </c>
      <c r="B310" s="95"/>
      <c r="C310" s="58"/>
      <c r="D310" s="58"/>
      <c r="E310" s="58"/>
      <c r="F310" s="58"/>
      <c r="G310" s="52"/>
      <c r="H310" s="52"/>
      <c r="I310" s="52"/>
      <c r="J310" s="52"/>
      <c r="K310" s="52"/>
      <c r="L310" s="52"/>
      <c r="M310" s="223"/>
      <c r="P310" s="159"/>
      <c r="Q310" s="159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</row>
    <row r="311" spans="1:42" s="59" customFormat="1" ht="12.75" customHeight="1">
      <c r="A311" s="81" t="s">
        <v>294</v>
      </c>
      <c r="B311" s="95"/>
      <c r="C311" s="58"/>
      <c r="D311" s="58"/>
      <c r="E311" s="58"/>
      <c r="F311" s="58"/>
      <c r="G311" s="52"/>
      <c r="H311" s="52"/>
      <c r="I311" s="52"/>
      <c r="J311" s="52"/>
      <c r="K311" s="52"/>
      <c r="L311" s="52"/>
      <c r="M311" s="223"/>
      <c r="P311" s="159"/>
      <c r="Q311" s="159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</row>
    <row r="312" spans="1:15" ht="12.75" customHeight="1">
      <c r="A312" s="81"/>
      <c r="N312" s="59"/>
      <c r="O312" s="59"/>
    </row>
    <row r="313" spans="1:25" ht="19.5">
      <c r="A313" s="17" t="s">
        <v>151</v>
      </c>
      <c r="B313" s="133"/>
      <c r="C313" s="60"/>
      <c r="D313" s="60"/>
      <c r="E313" s="60"/>
      <c r="F313" s="60"/>
      <c r="G313" s="61"/>
      <c r="H313" s="62"/>
      <c r="I313" s="62"/>
      <c r="J313" s="62"/>
      <c r="K313" s="61"/>
      <c r="L313" s="62"/>
      <c r="M313" s="215"/>
      <c r="N313" s="63"/>
      <c r="O313" s="63"/>
      <c r="P313" s="62"/>
      <c r="Q313" s="62"/>
      <c r="R313" s="63"/>
      <c r="S313" s="63"/>
      <c r="T313" s="63"/>
      <c r="U313" s="63"/>
      <c r="V313" s="63"/>
      <c r="W313" s="63"/>
      <c r="X313" s="63"/>
      <c r="Y313" s="64"/>
    </row>
    <row r="314" spans="1:25" ht="12.75" customHeight="1">
      <c r="A314" s="30" t="s">
        <v>152</v>
      </c>
      <c r="B314" s="134" t="s">
        <v>153</v>
      </c>
      <c r="C314" s="71" t="s">
        <v>58</v>
      </c>
      <c r="D314" s="71" t="s">
        <v>204</v>
      </c>
      <c r="E314" s="72"/>
      <c r="F314" s="72"/>
      <c r="G314" s="67" t="s">
        <v>50</v>
      </c>
      <c r="H314" s="67"/>
      <c r="I314" s="67" t="s">
        <v>44</v>
      </c>
      <c r="J314" s="67" t="s">
        <v>26</v>
      </c>
      <c r="K314" s="67">
        <v>4</v>
      </c>
      <c r="L314" s="67" t="s">
        <v>47</v>
      </c>
      <c r="M314" s="219">
        <v>1</v>
      </c>
      <c r="N314" s="182"/>
      <c r="O314" s="183"/>
      <c r="P314" s="160">
        <v>4</v>
      </c>
      <c r="R314" s="69">
        <f>K314*$P$314/M314</f>
        <v>16</v>
      </c>
      <c r="S314" s="69">
        <f>K314*$Q$314/M314</f>
        <v>0</v>
      </c>
      <c r="T314" s="69">
        <f aca="true" t="shared" si="222" ref="T314:U317">R314*N314</f>
        <v>0</v>
      </c>
      <c r="U314" s="69">
        <f t="shared" si="222"/>
        <v>0</v>
      </c>
      <c r="V314" s="70">
        <f aca="true" t="shared" si="223" ref="V314:W317">R314*3</f>
        <v>48</v>
      </c>
      <c r="W314" s="70">
        <f t="shared" si="223"/>
        <v>0</v>
      </c>
      <c r="X314" s="70">
        <f aca="true" t="shared" si="224" ref="X314:Y317">V314*N314</f>
        <v>0</v>
      </c>
      <c r="Y314" s="70">
        <f t="shared" si="224"/>
        <v>0</v>
      </c>
    </row>
    <row r="315" spans="1:25" ht="25.5" customHeight="1">
      <c r="A315" s="30" t="s">
        <v>152</v>
      </c>
      <c r="B315" s="134" t="s">
        <v>154</v>
      </c>
      <c r="C315" s="116" t="s">
        <v>262</v>
      </c>
      <c r="D315" s="72"/>
      <c r="E315" s="72"/>
      <c r="F315" s="72"/>
      <c r="G315" s="67" t="s">
        <v>50</v>
      </c>
      <c r="H315" s="73"/>
      <c r="I315" s="73" t="s">
        <v>44</v>
      </c>
      <c r="J315" s="73"/>
      <c r="K315" s="73">
        <v>2</v>
      </c>
      <c r="L315" s="67" t="s">
        <v>47</v>
      </c>
      <c r="M315" s="219">
        <v>1</v>
      </c>
      <c r="N315" s="182"/>
      <c r="O315" s="183"/>
      <c r="P315" s="160"/>
      <c r="R315" s="69">
        <f>K315*$P$314/M315</f>
        <v>8</v>
      </c>
      <c r="S315" s="69">
        <f>K315*$Q$314/M315</f>
        <v>0</v>
      </c>
      <c r="T315" s="69">
        <f t="shared" si="222"/>
        <v>0</v>
      </c>
      <c r="U315" s="69">
        <f t="shared" si="222"/>
        <v>0</v>
      </c>
      <c r="V315" s="70">
        <f t="shared" si="223"/>
        <v>24</v>
      </c>
      <c r="W315" s="70">
        <f t="shared" si="223"/>
        <v>0</v>
      </c>
      <c r="X315" s="70">
        <f t="shared" si="224"/>
        <v>0</v>
      </c>
      <c r="Y315" s="70">
        <f t="shared" si="224"/>
        <v>0</v>
      </c>
    </row>
    <row r="316" spans="1:25" ht="12.75" customHeight="1">
      <c r="A316" s="30" t="s">
        <v>152</v>
      </c>
      <c r="B316" s="134" t="s">
        <v>155</v>
      </c>
      <c r="C316" s="71" t="s">
        <v>30</v>
      </c>
      <c r="D316" s="72"/>
      <c r="E316" s="72"/>
      <c r="F316" s="72"/>
      <c r="G316" s="67" t="s">
        <v>50</v>
      </c>
      <c r="H316" s="73"/>
      <c r="I316" s="73" t="s">
        <v>44</v>
      </c>
      <c r="J316" s="73"/>
      <c r="K316" s="73">
        <v>0.5</v>
      </c>
      <c r="L316" s="73" t="s">
        <v>31</v>
      </c>
      <c r="M316" s="219">
        <v>3</v>
      </c>
      <c r="N316" s="182"/>
      <c r="O316" s="183"/>
      <c r="P316" s="160"/>
      <c r="R316" s="69">
        <f>K316*$P$314/M316</f>
        <v>0.6666666666666666</v>
      </c>
      <c r="S316" s="69">
        <f>K316*$Q$314/M316</f>
        <v>0</v>
      </c>
      <c r="T316" s="69">
        <f t="shared" si="222"/>
        <v>0</v>
      </c>
      <c r="U316" s="69">
        <f t="shared" si="222"/>
        <v>0</v>
      </c>
      <c r="V316" s="70">
        <f t="shared" si="223"/>
        <v>2</v>
      </c>
      <c r="W316" s="70">
        <f t="shared" si="223"/>
        <v>0</v>
      </c>
      <c r="X316" s="70">
        <f t="shared" si="224"/>
        <v>0</v>
      </c>
      <c r="Y316" s="70">
        <f t="shared" si="224"/>
        <v>0</v>
      </c>
    </row>
    <row r="317" spans="1:25" ht="12.75">
      <c r="A317" s="44" t="s">
        <v>152</v>
      </c>
      <c r="B317" s="92"/>
      <c r="C317" s="71" t="s">
        <v>32</v>
      </c>
      <c r="D317" s="72"/>
      <c r="E317" s="72"/>
      <c r="F317" s="72"/>
      <c r="G317" s="67" t="s">
        <v>50</v>
      </c>
      <c r="H317" s="73"/>
      <c r="I317" s="73" t="s">
        <v>44</v>
      </c>
      <c r="J317" s="73"/>
      <c r="K317" s="73">
        <v>0.5</v>
      </c>
      <c r="L317" s="73" t="s">
        <v>31</v>
      </c>
      <c r="M317" s="219">
        <v>3</v>
      </c>
      <c r="N317" s="182"/>
      <c r="O317" s="183"/>
      <c r="P317" s="160"/>
      <c r="R317" s="69">
        <f>K317*$P$314/M317</f>
        <v>0.6666666666666666</v>
      </c>
      <c r="S317" s="69">
        <f>K317*$Q$314/M317</f>
        <v>0</v>
      </c>
      <c r="T317" s="69">
        <f t="shared" si="222"/>
        <v>0</v>
      </c>
      <c r="U317" s="69">
        <f t="shared" si="222"/>
        <v>0</v>
      </c>
      <c r="V317" s="70">
        <f t="shared" si="223"/>
        <v>2</v>
      </c>
      <c r="W317" s="70">
        <f t="shared" si="223"/>
        <v>0</v>
      </c>
      <c r="X317" s="70">
        <f t="shared" si="224"/>
        <v>0</v>
      </c>
      <c r="Y317" s="70">
        <f t="shared" si="224"/>
        <v>0</v>
      </c>
    </row>
    <row r="318" spans="1:25" s="31" customFormat="1" ht="12.75" customHeight="1">
      <c r="A318" s="19" t="s">
        <v>33</v>
      </c>
      <c r="B318" s="135"/>
      <c r="C318" s="20"/>
      <c r="D318" s="20"/>
      <c r="E318" s="20"/>
      <c r="F318" s="20"/>
      <c r="G318" s="21"/>
      <c r="H318" s="21"/>
      <c r="I318" s="22"/>
      <c r="J318" s="22"/>
      <c r="K318" s="22"/>
      <c r="L318" s="22"/>
      <c r="M318" s="218"/>
      <c r="N318" s="23"/>
      <c r="O318" s="23"/>
      <c r="P318" s="22"/>
      <c r="Q318" s="22"/>
      <c r="R318" s="23"/>
      <c r="S318" s="24"/>
      <c r="T318" s="25">
        <f>SUM(T314:T317)</f>
        <v>0</v>
      </c>
      <c r="U318" s="26">
        <f>SUM(U314:U317)</f>
        <v>0</v>
      </c>
      <c r="V318" s="27"/>
      <c r="W318" s="24"/>
      <c r="X318" s="25">
        <f>SUM(X314:X317)</f>
        <v>0</v>
      </c>
      <c r="Y318" s="25">
        <f>SUM(Y314:Y317)</f>
        <v>0</v>
      </c>
    </row>
    <row r="319" spans="1:25" ht="12.75" customHeight="1">
      <c r="A319" s="32" t="s">
        <v>152</v>
      </c>
      <c r="B319" s="136" t="s">
        <v>153</v>
      </c>
      <c r="C319" s="71" t="s">
        <v>58</v>
      </c>
      <c r="D319" s="71" t="s">
        <v>204</v>
      </c>
      <c r="E319" s="72"/>
      <c r="F319" s="72"/>
      <c r="G319" s="73" t="s">
        <v>65</v>
      </c>
      <c r="H319" s="73"/>
      <c r="I319" s="73" t="s">
        <v>44</v>
      </c>
      <c r="J319" s="67" t="s">
        <v>26</v>
      </c>
      <c r="K319" s="73">
        <v>4</v>
      </c>
      <c r="L319" s="67" t="s">
        <v>47</v>
      </c>
      <c r="M319" s="219">
        <v>1</v>
      </c>
      <c r="N319" s="114"/>
      <c r="O319" s="186"/>
      <c r="P319" s="160"/>
      <c r="Q319" s="159">
        <v>2</v>
      </c>
      <c r="R319" s="70">
        <f>K319*$P$319/M319</f>
        <v>0</v>
      </c>
      <c r="S319" s="70">
        <f>K319*$Q$319/M319</f>
        <v>8</v>
      </c>
      <c r="T319" s="70">
        <f aca="true" t="shared" si="225" ref="T319:U322">R319*N319</f>
        <v>0</v>
      </c>
      <c r="U319" s="70">
        <f t="shared" si="225"/>
        <v>0</v>
      </c>
      <c r="V319" s="70">
        <f aca="true" t="shared" si="226" ref="V319:W322">R319*3</f>
        <v>0</v>
      </c>
      <c r="W319" s="70">
        <f t="shared" si="226"/>
        <v>24</v>
      </c>
      <c r="X319" s="70">
        <f aca="true" t="shared" si="227" ref="X319:Y322">V319*N319</f>
        <v>0</v>
      </c>
      <c r="Y319" s="70">
        <f t="shared" si="227"/>
        <v>0</v>
      </c>
    </row>
    <row r="320" spans="1:25" ht="25.5">
      <c r="A320" s="30" t="s">
        <v>152</v>
      </c>
      <c r="B320" s="134" t="s">
        <v>156</v>
      </c>
      <c r="C320" s="88" t="s">
        <v>263</v>
      </c>
      <c r="D320" s="72"/>
      <c r="E320" s="72"/>
      <c r="F320" s="72"/>
      <c r="G320" s="73" t="s">
        <v>65</v>
      </c>
      <c r="H320" s="73"/>
      <c r="I320" s="73" t="s">
        <v>44</v>
      </c>
      <c r="J320" s="73"/>
      <c r="K320" s="73">
        <v>2</v>
      </c>
      <c r="L320" s="67" t="s">
        <v>47</v>
      </c>
      <c r="M320" s="219">
        <v>1</v>
      </c>
      <c r="N320" s="114"/>
      <c r="O320" s="186"/>
      <c r="P320" s="160"/>
      <c r="R320" s="70">
        <f>K320*$P$319/M320</f>
        <v>0</v>
      </c>
      <c r="S320" s="70">
        <f>K320*$Q$319/M320</f>
        <v>4</v>
      </c>
      <c r="T320" s="70">
        <f t="shared" si="225"/>
        <v>0</v>
      </c>
      <c r="U320" s="70">
        <f t="shared" si="225"/>
        <v>0</v>
      </c>
      <c r="V320" s="70">
        <f t="shared" si="226"/>
        <v>0</v>
      </c>
      <c r="W320" s="70">
        <f t="shared" si="226"/>
        <v>12</v>
      </c>
      <c r="X320" s="70">
        <f t="shared" si="227"/>
        <v>0</v>
      </c>
      <c r="Y320" s="70">
        <f t="shared" si="227"/>
        <v>0</v>
      </c>
    </row>
    <row r="321" spans="1:25" ht="12.75" customHeight="1">
      <c r="A321" s="30" t="s">
        <v>152</v>
      </c>
      <c r="B321" s="134"/>
      <c r="C321" s="71" t="s">
        <v>30</v>
      </c>
      <c r="D321" s="72"/>
      <c r="E321" s="72"/>
      <c r="F321" s="72"/>
      <c r="G321" s="73" t="s">
        <v>65</v>
      </c>
      <c r="H321" s="73"/>
      <c r="I321" s="73" t="s">
        <v>44</v>
      </c>
      <c r="J321" s="73"/>
      <c r="K321" s="73">
        <v>0.5</v>
      </c>
      <c r="L321" s="73" t="s">
        <v>31</v>
      </c>
      <c r="M321" s="219">
        <v>3</v>
      </c>
      <c r="N321" s="114"/>
      <c r="O321" s="186"/>
      <c r="P321" s="160"/>
      <c r="R321" s="70">
        <f>K321*$P$319/M321</f>
        <v>0</v>
      </c>
      <c r="S321" s="70">
        <f>K321*$Q$319/M321</f>
        <v>0.3333333333333333</v>
      </c>
      <c r="T321" s="70">
        <f t="shared" si="225"/>
        <v>0</v>
      </c>
      <c r="U321" s="70">
        <f t="shared" si="225"/>
        <v>0</v>
      </c>
      <c r="V321" s="70">
        <f t="shared" si="226"/>
        <v>0</v>
      </c>
      <c r="W321" s="70">
        <f t="shared" si="226"/>
        <v>1</v>
      </c>
      <c r="X321" s="70">
        <f t="shared" si="227"/>
        <v>0</v>
      </c>
      <c r="Y321" s="70">
        <f t="shared" si="227"/>
        <v>0</v>
      </c>
    </row>
    <row r="322" spans="1:25" ht="12.75">
      <c r="A322" s="44" t="s">
        <v>152</v>
      </c>
      <c r="B322" s="92"/>
      <c r="C322" s="71" t="s">
        <v>32</v>
      </c>
      <c r="D322" s="72"/>
      <c r="E322" s="72"/>
      <c r="F322" s="72"/>
      <c r="G322" s="73" t="s">
        <v>65</v>
      </c>
      <c r="H322" s="73"/>
      <c r="I322" s="73" t="s">
        <v>44</v>
      </c>
      <c r="J322" s="73"/>
      <c r="K322" s="73">
        <v>0.5</v>
      </c>
      <c r="L322" s="73" t="s">
        <v>31</v>
      </c>
      <c r="M322" s="219">
        <v>3</v>
      </c>
      <c r="N322" s="114"/>
      <c r="O322" s="186"/>
      <c r="P322" s="160"/>
      <c r="R322" s="70">
        <f>K322*$P$319/M322</f>
        <v>0</v>
      </c>
      <c r="S322" s="70">
        <f>K322*$Q$319/M322</f>
        <v>0.3333333333333333</v>
      </c>
      <c r="T322" s="70">
        <f t="shared" si="225"/>
        <v>0</v>
      </c>
      <c r="U322" s="70">
        <f t="shared" si="225"/>
        <v>0</v>
      </c>
      <c r="V322" s="70">
        <f t="shared" si="226"/>
        <v>0</v>
      </c>
      <c r="W322" s="70">
        <f t="shared" si="226"/>
        <v>1</v>
      </c>
      <c r="X322" s="70">
        <f t="shared" si="227"/>
        <v>0</v>
      </c>
      <c r="Y322" s="70">
        <f t="shared" si="227"/>
        <v>0</v>
      </c>
    </row>
    <row r="323" spans="1:25" s="31" customFormat="1" ht="12.75" customHeight="1">
      <c r="A323" s="19" t="s">
        <v>33</v>
      </c>
      <c r="B323" s="135"/>
      <c r="C323" s="20"/>
      <c r="D323" s="20"/>
      <c r="E323" s="20"/>
      <c r="F323" s="20"/>
      <c r="G323" s="21"/>
      <c r="H323" s="21"/>
      <c r="I323" s="22"/>
      <c r="J323" s="22"/>
      <c r="K323" s="22"/>
      <c r="L323" s="22"/>
      <c r="M323" s="218"/>
      <c r="N323" s="23"/>
      <c r="O323" s="23"/>
      <c r="P323" s="22"/>
      <c r="Q323" s="22"/>
      <c r="R323" s="23"/>
      <c r="S323" s="24"/>
      <c r="T323" s="25">
        <f>SUM(T319:T322)</f>
        <v>0</v>
      </c>
      <c r="U323" s="25">
        <f>SUM(U319:U322)</f>
        <v>0</v>
      </c>
      <c r="V323" s="27"/>
      <c r="W323" s="24"/>
      <c r="X323" s="25">
        <f>SUM(X319:X322)</f>
        <v>0</v>
      </c>
      <c r="Y323" s="25">
        <f>SUM(Y319:Y322)</f>
        <v>0</v>
      </c>
    </row>
    <row r="324" spans="1:25" ht="12.75" customHeight="1">
      <c r="A324" s="30" t="s">
        <v>152</v>
      </c>
      <c r="B324" s="134" t="s">
        <v>157</v>
      </c>
      <c r="C324" s="65" t="s">
        <v>158</v>
      </c>
      <c r="D324" s="66"/>
      <c r="E324" s="66"/>
      <c r="F324" s="66"/>
      <c r="G324" s="67" t="s">
        <v>40</v>
      </c>
      <c r="H324" s="73"/>
      <c r="I324" s="67" t="s">
        <v>44</v>
      </c>
      <c r="J324" s="67" t="s">
        <v>26</v>
      </c>
      <c r="K324" s="67">
        <v>4</v>
      </c>
      <c r="L324" s="67" t="s">
        <v>47</v>
      </c>
      <c r="M324" s="219">
        <v>1</v>
      </c>
      <c r="N324" s="182"/>
      <c r="O324" s="183"/>
      <c r="P324" s="160">
        <f>50-7</f>
        <v>43</v>
      </c>
      <c r="R324" s="70">
        <f>K324*$P$324/M324</f>
        <v>172</v>
      </c>
      <c r="S324" s="70">
        <f>K324*$Q$324/M324</f>
        <v>0</v>
      </c>
      <c r="T324" s="70">
        <f aca="true" t="shared" si="228" ref="T324:U328">R324*N324</f>
        <v>0</v>
      </c>
      <c r="U324" s="70">
        <f t="shared" si="228"/>
        <v>0</v>
      </c>
      <c r="V324" s="70">
        <f aca="true" t="shared" si="229" ref="V324:W328">R324*3</f>
        <v>516</v>
      </c>
      <c r="W324" s="70">
        <f t="shared" si="229"/>
        <v>0</v>
      </c>
      <c r="X324" s="70">
        <f aca="true" t="shared" si="230" ref="X324:Y328">V324*N324</f>
        <v>0</v>
      </c>
      <c r="Y324" s="70">
        <f t="shared" si="230"/>
        <v>0</v>
      </c>
    </row>
    <row r="325" spans="1:25" ht="12.75" customHeight="1">
      <c r="A325" s="30" t="s">
        <v>152</v>
      </c>
      <c r="B325" s="134" t="s">
        <v>159</v>
      </c>
      <c r="C325" s="71" t="s">
        <v>28</v>
      </c>
      <c r="D325" s="72"/>
      <c r="E325" s="72"/>
      <c r="F325" s="72"/>
      <c r="G325" s="67" t="s">
        <v>40</v>
      </c>
      <c r="H325" s="73"/>
      <c r="I325" s="73" t="s">
        <v>44</v>
      </c>
      <c r="J325" s="73"/>
      <c r="K325" s="73">
        <v>1</v>
      </c>
      <c r="L325" s="67" t="s">
        <v>47</v>
      </c>
      <c r="M325" s="219">
        <v>1</v>
      </c>
      <c r="N325" s="182"/>
      <c r="O325" s="183"/>
      <c r="P325" s="160"/>
      <c r="R325" s="70">
        <f>K325*$P$324/M325</f>
        <v>43</v>
      </c>
      <c r="S325" s="70">
        <f>K325*$Q$324/M325</f>
        <v>0</v>
      </c>
      <c r="T325" s="70">
        <f t="shared" si="228"/>
        <v>0</v>
      </c>
      <c r="U325" s="70">
        <f t="shared" si="228"/>
        <v>0</v>
      </c>
      <c r="V325" s="70">
        <f t="shared" si="229"/>
        <v>129</v>
      </c>
      <c r="W325" s="70">
        <f t="shared" si="229"/>
        <v>0</v>
      </c>
      <c r="X325" s="70">
        <f t="shared" si="230"/>
        <v>0</v>
      </c>
      <c r="Y325" s="70">
        <f t="shared" si="230"/>
        <v>0</v>
      </c>
    </row>
    <row r="326" spans="1:25" ht="12.75" customHeight="1">
      <c r="A326" s="30" t="s">
        <v>152</v>
      </c>
      <c r="B326" s="134" t="s">
        <v>160</v>
      </c>
      <c r="C326" s="71" t="s">
        <v>161</v>
      </c>
      <c r="D326" s="72"/>
      <c r="E326" s="72"/>
      <c r="F326" s="72"/>
      <c r="G326" s="67" t="s">
        <v>40</v>
      </c>
      <c r="H326" s="73"/>
      <c r="I326" s="73" t="s">
        <v>44</v>
      </c>
      <c r="J326" s="73"/>
      <c r="K326" s="73">
        <v>1</v>
      </c>
      <c r="L326" s="67" t="s">
        <v>47</v>
      </c>
      <c r="M326" s="219">
        <v>1</v>
      </c>
      <c r="N326" s="182"/>
      <c r="O326" s="183"/>
      <c r="P326" s="160"/>
      <c r="R326" s="70">
        <f>K326*$P$324/M326</f>
        <v>43</v>
      </c>
      <c r="S326" s="70">
        <f>K326*$Q$324/M326</f>
        <v>0</v>
      </c>
      <c r="T326" s="70">
        <f t="shared" si="228"/>
        <v>0</v>
      </c>
      <c r="U326" s="70">
        <f t="shared" si="228"/>
        <v>0</v>
      </c>
      <c r="V326" s="70">
        <f t="shared" si="229"/>
        <v>129</v>
      </c>
      <c r="W326" s="70">
        <f t="shared" si="229"/>
        <v>0</v>
      </c>
      <c r="X326" s="70">
        <f t="shared" si="230"/>
        <v>0</v>
      </c>
      <c r="Y326" s="70">
        <f t="shared" si="230"/>
        <v>0</v>
      </c>
    </row>
    <row r="327" spans="1:25" ht="12.75" customHeight="1">
      <c r="A327" s="30" t="s">
        <v>152</v>
      </c>
      <c r="B327" s="93" t="s">
        <v>162</v>
      </c>
      <c r="C327" s="71" t="s">
        <v>30</v>
      </c>
      <c r="D327" s="72"/>
      <c r="E327" s="72"/>
      <c r="F327" s="72"/>
      <c r="G327" s="67" t="s">
        <v>40</v>
      </c>
      <c r="H327" s="73"/>
      <c r="I327" s="73" t="s">
        <v>44</v>
      </c>
      <c r="J327" s="73"/>
      <c r="K327" s="73">
        <v>0.5</v>
      </c>
      <c r="L327" s="73" t="s">
        <v>31</v>
      </c>
      <c r="M327" s="219">
        <v>3</v>
      </c>
      <c r="N327" s="182"/>
      <c r="O327" s="183"/>
      <c r="P327" s="160"/>
      <c r="R327" s="70">
        <f>K327*$P$324/M327</f>
        <v>7.166666666666667</v>
      </c>
      <c r="S327" s="70">
        <f>K327*$Q$324/M327</f>
        <v>0</v>
      </c>
      <c r="T327" s="70">
        <f t="shared" si="228"/>
        <v>0</v>
      </c>
      <c r="U327" s="70">
        <f t="shared" si="228"/>
        <v>0</v>
      </c>
      <c r="V327" s="70">
        <f t="shared" si="229"/>
        <v>21.5</v>
      </c>
      <c r="W327" s="70">
        <f t="shared" si="229"/>
        <v>0</v>
      </c>
      <c r="X327" s="70">
        <f t="shared" si="230"/>
        <v>0</v>
      </c>
      <c r="Y327" s="70">
        <f t="shared" si="230"/>
        <v>0</v>
      </c>
    </row>
    <row r="328" spans="1:25" ht="25.5" customHeight="1">
      <c r="A328" s="30" t="s">
        <v>152</v>
      </c>
      <c r="B328" s="93" t="s">
        <v>163</v>
      </c>
      <c r="C328" s="71" t="s">
        <v>32</v>
      </c>
      <c r="D328" s="72"/>
      <c r="E328" s="72"/>
      <c r="F328" s="72"/>
      <c r="G328" s="67" t="s">
        <v>40</v>
      </c>
      <c r="H328" s="73"/>
      <c r="I328" s="73" t="s">
        <v>44</v>
      </c>
      <c r="J328" s="73"/>
      <c r="K328" s="73">
        <v>0.5</v>
      </c>
      <c r="L328" s="73" t="s">
        <v>31</v>
      </c>
      <c r="M328" s="219">
        <v>3</v>
      </c>
      <c r="N328" s="182"/>
      <c r="O328" s="183"/>
      <c r="P328" s="160"/>
      <c r="R328" s="70">
        <f>K328*$P$324/M328</f>
        <v>7.166666666666667</v>
      </c>
      <c r="S328" s="70">
        <f>K328*$Q$324/M328</f>
        <v>0</v>
      </c>
      <c r="T328" s="70">
        <f t="shared" si="228"/>
        <v>0</v>
      </c>
      <c r="U328" s="70">
        <f t="shared" si="228"/>
        <v>0</v>
      </c>
      <c r="V328" s="70">
        <f t="shared" si="229"/>
        <v>21.5</v>
      </c>
      <c r="W328" s="70">
        <f t="shared" si="229"/>
        <v>0</v>
      </c>
      <c r="X328" s="70">
        <f t="shared" si="230"/>
        <v>0</v>
      </c>
      <c r="Y328" s="70">
        <f t="shared" si="230"/>
        <v>0</v>
      </c>
    </row>
    <row r="329" spans="1:25" s="31" customFormat="1" ht="12.75" customHeight="1">
      <c r="A329" s="19" t="s">
        <v>33</v>
      </c>
      <c r="B329" s="135"/>
      <c r="C329" s="20"/>
      <c r="D329" s="20"/>
      <c r="E329" s="20"/>
      <c r="F329" s="20"/>
      <c r="G329" s="21"/>
      <c r="H329" s="21"/>
      <c r="I329" s="22"/>
      <c r="J329" s="22"/>
      <c r="K329" s="22"/>
      <c r="L329" s="22"/>
      <c r="M329" s="218"/>
      <c r="N329" s="23"/>
      <c r="O329" s="23"/>
      <c r="P329" s="22"/>
      <c r="Q329" s="22"/>
      <c r="R329" s="23"/>
      <c r="S329" s="24"/>
      <c r="T329" s="25">
        <f>SUM(T324:T328)</f>
        <v>0</v>
      </c>
      <c r="U329" s="25">
        <f>SUM(U324:U328)</f>
        <v>0</v>
      </c>
      <c r="V329" s="27"/>
      <c r="W329" s="24"/>
      <c r="X329" s="25">
        <f>SUM(X324:X328)</f>
        <v>0</v>
      </c>
      <c r="Y329" s="25">
        <f>SUM(Y324:Y328)</f>
        <v>0</v>
      </c>
    </row>
    <row r="330" spans="1:25" ht="12.75" customHeight="1">
      <c r="A330" s="30" t="s">
        <v>152</v>
      </c>
      <c r="B330" s="134" t="s">
        <v>157</v>
      </c>
      <c r="C330" s="71" t="s">
        <v>210</v>
      </c>
      <c r="D330" s="71" t="s">
        <v>204</v>
      </c>
      <c r="E330" s="72"/>
      <c r="F330" s="66"/>
      <c r="G330" s="73" t="s">
        <v>34</v>
      </c>
      <c r="H330" s="73"/>
      <c r="I330" s="67" t="s">
        <v>44</v>
      </c>
      <c r="J330" s="67"/>
      <c r="K330" s="67">
        <v>4</v>
      </c>
      <c r="L330" s="67" t="s">
        <v>47</v>
      </c>
      <c r="M330" s="219">
        <v>1</v>
      </c>
      <c r="N330" s="114"/>
      <c r="O330" s="186"/>
      <c r="P330" s="160"/>
      <c r="Q330" s="159">
        <v>2</v>
      </c>
      <c r="R330" s="70">
        <f>K330*$P$330/M330</f>
        <v>0</v>
      </c>
      <c r="S330" s="70">
        <f>K330*$Q$330/M330</f>
        <v>8</v>
      </c>
      <c r="T330" s="70">
        <f aca="true" t="shared" si="231" ref="T330:U333">R330*N330</f>
        <v>0</v>
      </c>
      <c r="U330" s="70">
        <f t="shared" si="231"/>
        <v>0</v>
      </c>
      <c r="V330" s="70">
        <f aca="true" t="shared" si="232" ref="V330:W333">R330*3</f>
        <v>0</v>
      </c>
      <c r="W330" s="70">
        <f t="shared" si="232"/>
        <v>24</v>
      </c>
      <c r="X330" s="70">
        <f aca="true" t="shared" si="233" ref="X330:Y333">V330*N330</f>
        <v>0</v>
      </c>
      <c r="Y330" s="70">
        <f t="shared" si="233"/>
        <v>0</v>
      </c>
    </row>
    <row r="331" spans="1:25" ht="24" customHeight="1">
      <c r="A331" s="30" t="s">
        <v>152</v>
      </c>
      <c r="B331" s="134" t="s">
        <v>164</v>
      </c>
      <c r="C331" s="88" t="s">
        <v>263</v>
      </c>
      <c r="D331" s="72"/>
      <c r="E331" s="72"/>
      <c r="F331" s="72"/>
      <c r="G331" s="73" t="s">
        <v>34</v>
      </c>
      <c r="H331" s="73"/>
      <c r="I331" s="73" t="s">
        <v>44</v>
      </c>
      <c r="J331" s="73"/>
      <c r="K331" s="73">
        <v>2</v>
      </c>
      <c r="L331" s="67" t="s">
        <v>47</v>
      </c>
      <c r="M331" s="219">
        <v>1</v>
      </c>
      <c r="N331" s="114"/>
      <c r="O331" s="186"/>
      <c r="P331" s="160"/>
      <c r="R331" s="70">
        <f>K331*$P$330/M331</f>
        <v>0</v>
      </c>
      <c r="S331" s="70">
        <f>K331*$Q$330/M331</f>
        <v>4</v>
      </c>
      <c r="T331" s="70">
        <f t="shared" si="231"/>
        <v>0</v>
      </c>
      <c r="U331" s="70">
        <f t="shared" si="231"/>
        <v>0</v>
      </c>
      <c r="V331" s="70">
        <f t="shared" si="232"/>
        <v>0</v>
      </c>
      <c r="W331" s="70">
        <f t="shared" si="232"/>
        <v>12</v>
      </c>
      <c r="X331" s="70">
        <f t="shared" si="233"/>
        <v>0</v>
      </c>
      <c r="Y331" s="70">
        <f t="shared" si="233"/>
        <v>0</v>
      </c>
    </row>
    <row r="332" spans="1:25" ht="12.75" customHeight="1">
      <c r="A332" s="30" t="s">
        <v>152</v>
      </c>
      <c r="B332" s="244" t="s">
        <v>165</v>
      </c>
      <c r="C332" s="71" t="s">
        <v>30</v>
      </c>
      <c r="D332" s="72"/>
      <c r="E332" s="72"/>
      <c r="F332" s="72"/>
      <c r="G332" s="73" t="s">
        <v>34</v>
      </c>
      <c r="H332" s="73"/>
      <c r="I332" s="73" t="s">
        <v>44</v>
      </c>
      <c r="J332" s="73"/>
      <c r="K332" s="73">
        <v>0.5</v>
      </c>
      <c r="L332" s="73" t="s">
        <v>31</v>
      </c>
      <c r="M332" s="219">
        <v>3</v>
      </c>
      <c r="N332" s="114"/>
      <c r="O332" s="186"/>
      <c r="P332" s="160"/>
      <c r="R332" s="70">
        <f>K332*$P$330/M332</f>
        <v>0</v>
      </c>
      <c r="S332" s="70">
        <f>K332*$Q$330/M332</f>
        <v>0.3333333333333333</v>
      </c>
      <c r="T332" s="70">
        <f t="shared" si="231"/>
        <v>0</v>
      </c>
      <c r="U332" s="70">
        <f t="shared" si="231"/>
        <v>0</v>
      </c>
      <c r="V332" s="70">
        <f t="shared" si="232"/>
        <v>0</v>
      </c>
      <c r="W332" s="70">
        <f t="shared" si="232"/>
        <v>1</v>
      </c>
      <c r="X332" s="70">
        <f t="shared" si="233"/>
        <v>0</v>
      </c>
      <c r="Y332" s="70">
        <f t="shared" si="233"/>
        <v>0</v>
      </c>
    </row>
    <row r="333" spans="1:25" ht="12.75" customHeight="1">
      <c r="A333" s="30" t="s">
        <v>152</v>
      </c>
      <c r="B333" s="245"/>
      <c r="C333" s="71" t="s">
        <v>32</v>
      </c>
      <c r="D333" s="72"/>
      <c r="E333" s="72"/>
      <c r="F333" s="72"/>
      <c r="G333" s="73" t="s">
        <v>34</v>
      </c>
      <c r="H333" s="73"/>
      <c r="I333" s="73" t="s">
        <v>44</v>
      </c>
      <c r="J333" s="73"/>
      <c r="K333" s="73">
        <v>0.5</v>
      </c>
      <c r="L333" s="73" t="s">
        <v>31</v>
      </c>
      <c r="M333" s="219">
        <v>3</v>
      </c>
      <c r="N333" s="114"/>
      <c r="O333" s="186"/>
      <c r="P333" s="160"/>
      <c r="R333" s="70">
        <f>K333*$P$330/M333</f>
        <v>0</v>
      </c>
      <c r="S333" s="70">
        <f>K333*$Q$330/M333</f>
        <v>0.3333333333333333</v>
      </c>
      <c r="T333" s="70">
        <f t="shared" si="231"/>
        <v>0</v>
      </c>
      <c r="U333" s="70">
        <f t="shared" si="231"/>
        <v>0</v>
      </c>
      <c r="V333" s="70">
        <f t="shared" si="232"/>
        <v>0</v>
      </c>
      <c r="W333" s="70">
        <f t="shared" si="232"/>
        <v>1</v>
      </c>
      <c r="X333" s="70">
        <f t="shared" si="233"/>
        <v>0</v>
      </c>
      <c r="Y333" s="70">
        <f t="shared" si="233"/>
        <v>0</v>
      </c>
    </row>
    <row r="334" spans="1:25" s="31" customFormat="1" ht="12.75" customHeight="1">
      <c r="A334" s="19" t="s">
        <v>33</v>
      </c>
      <c r="B334" s="135"/>
      <c r="C334" s="20"/>
      <c r="D334" s="20"/>
      <c r="E334" s="20"/>
      <c r="F334" s="20"/>
      <c r="G334" s="21"/>
      <c r="H334" s="21"/>
      <c r="I334" s="22"/>
      <c r="J334" s="22"/>
      <c r="K334" s="22"/>
      <c r="L334" s="22"/>
      <c r="M334" s="218"/>
      <c r="N334" s="23"/>
      <c r="O334" s="23"/>
      <c r="P334" s="22"/>
      <c r="Q334" s="22"/>
      <c r="R334" s="23"/>
      <c r="S334" s="24"/>
      <c r="T334" s="25">
        <f>SUM(T330:T333)</f>
        <v>0</v>
      </c>
      <c r="U334" s="25">
        <f>SUM(U330:U333)</f>
        <v>0</v>
      </c>
      <c r="V334" s="27"/>
      <c r="W334" s="24"/>
      <c r="X334" s="25">
        <f>SUM(X330:X333)</f>
        <v>0</v>
      </c>
      <c r="Y334" s="25">
        <f>SUM(Y330:Y333)</f>
        <v>0</v>
      </c>
    </row>
    <row r="335" spans="1:25" ht="12.75" customHeight="1">
      <c r="A335" s="30" t="s">
        <v>152</v>
      </c>
      <c r="B335" s="134" t="s">
        <v>166</v>
      </c>
      <c r="C335" s="65" t="s">
        <v>167</v>
      </c>
      <c r="D335" s="66"/>
      <c r="E335" s="66"/>
      <c r="F335" s="66"/>
      <c r="G335" s="67" t="s">
        <v>142</v>
      </c>
      <c r="H335" s="73"/>
      <c r="I335" s="67" t="s">
        <v>44</v>
      </c>
      <c r="J335" s="67"/>
      <c r="K335" s="67">
        <v>4</v>
      </c>
      <c r="L335" s="67" t="s">
        <v>47</v>
      </c>
      <c r="M335" s="219">
        <v>1</v>
      </c>
      <c r="N335" s="182"/>
      <c r="O335" s="183"/>
      <c r="P335" s="160">
        <v>6</v>
      </c>
      <c r="R335" s="70">
        <f>K335*$P$335/M335</f>
        <v>24</v>
      </c>
      <c r="S335" s="70">
        <f>K335*Q335/M335</f>
        <v>0</v>
      </c>
      <c r="T335" s="70">
        <f aca="true" t="shared" si="234" ref="T335:U339">R335*N335</f>
        <v>0</v>
      </c>
      <c r="U335" s="70">
        <f t="shared" si="234"/>
        <v>0</v>
      </c>
      <c r="V335" s="70">
        <f aca="true" t="shared" si="235" ref="V335:W339">R335*3</f>
        <v>72</v>
      </c>
      <c r="W335" s="70">
        <f t="shared" si="235"/>
        <v>0</v>
      </c>
      <c r="X335" s="70">
        <f aca="true" t="shared" si="236" ref="X335:Y339">V335*N335</f>
        <v>0</v>
      </c>
      <c r="Y335" s="70">
        <f t="shared" si="236"/>
        <v>0</v>
      </c>
    </row>
    <row r="336" spans="1:25" ht="25.5">
      <c r="A336" s="30" t="s">
        <v>152</v>
      </c>
      <c r="B336" s="134" t="s">
        <v>168</v>
      </c>
      <c r="C336" s="88" t="s">
        <v>263</v>
      </c>
      <c r="D336" s="72"/>
      <c r="E336" s="72"/>
      <c r="F336" s="72"/>
      <c r="G336" s="67" t="s">
        <v>142</v>
      </c>
      <c r="H336" s="73"/>
      <c r="I336" s="73" t="s">
        <v>44</v>
      </c>
      <c r="J336" s="73"/>
      <c r="K336" s="73">
        <v>1</v>
      </c>
      <c r="L336" s="67" t="s">
        <v>47</v>
      </c>
      <c r="M336" s="219">
        <v>1</v>
      </c>
      <c r="N336" s="182"/>
      <c r="O336" s="183"/>
      <c r="P336" s="160"/>
      <c r="R336" s="70">
        <f>K336*$P$335/M336</f>
        <v>6</v>
      </c>
      <c r="S336" s="70">
        <f>K336*Q336/M336</f>
        <v>0</v>
      </c>
      <c r="T336" s="70">
        <f t="shared" si="234"/>
        <v>0</v>
      </c>
      <c r="U336" s="70">
        <f t="shared" si="234"/>
        <v>0</v>
      </c>
      <c r="V336" s="70">
        <f t="shared" si="235"/>
        <v>18</v>
      </c>
      <c r="W336" s="70">
        <f t="shared" si="235"/>
        <v>0</v>
      </c>
      <c r="X336" s="70">
        <f t="shared" si="236"/>
        <v>0</v>
      </c>
      <c r="Y336" s="70">
        <f t="shared" si="236"/>
        <v>0</v>
      </c>
    </row>
    <row r="337" spans="1:25" ht="25.5" customHeight="1">
      <c r="A337" s="30" t="s">
        <v>152</v>
      </c>
      <c r="B337" s="93" t="s">
        <v>169</v>
      </c>
      <c r="C337" s="116" t="s">
        <v>264</v>
      </c>
      <c r="D337" s="72"/>
      <c r="E337" s="72"/>
      <c r="F337" s="72"/>
      <c r="G337" s="67" t="s">
        <v>142</v>
      </c>
      <c r="H337" s="73"/>
      <c r="I337" s="73" t="s">
        <v>44</v>
      </c>
      <c r="J337" s="73"/>
      <c r="K337" s="73">
        <v>1</v>
      </c>
      <c r="L337" s="67" t="s">
        <v>47</v>
      </c>
      <c r="M337" s="219">
        <v>1</v>
      </c>
      <c r="N337" s="182"/>
      <c r="O337" s="183"/>
      <c r="P337" s="160"/>
      <c r="R337" s="70">
        <f>K337*$P$335/M337</f>
        <v>6</v>
      </c>
      <c r="S337" s="70">
        <f>K337*Q337/M337</f>
        <v>0</v>
      </c>
      <c r="T337" s="70">
        <f t="shared" si="234"/>
        <v>0</v>
      </c>
      <c r="U337" s="70">
        <f t="shared" si="234"/>
        <v>0</v>
      </c>
      <c r="V337" s="70">
        <f t="shared" si="235"/>
        <v>18</v>
      </c>
      <c r="W337" s="70">
        <f t="shared" si="235"/>
        <v>0</v>
      </c>
      <c r="X337" s="70">
        <f t="shared" si="236"/>
        <v>0</v>
      </c>
      <c r="Y337" s="70">
        <f t="shared" si="236"/>
        <v>0</v>
      </c>
    </row>
    <row r="338" spans="1:25" ht="12.75" customHeight="1">
      <c r="A338" s="30" t="s">
        <v>152</v>
      </c>
      <c r="B338" s="93"/>
      <c r="C338" s="71" t="s">
        <v>30</v>
      </c>
      <c r="D338" s="72"/>
      <c r="E338" s="72"/>
      <c r="F338" s="72"/>
      <c r="G338" s="67" t="s">
        <v>142</v>
      </c>
      <c r="H338" s="73"/>
      <c r="I338" s="73" t="s">
        <v>44</v>
      </c>
      <c r="J338" s="73"/>
      <c r="K338" s="73">
        <v>0.5</v>
      </c>
      <c r="L338" s="73" t="s">
        <v>31</v>
      </c>
      <c r="M338" s="219">
        <v>3</v>
      </c>
      <c r="N338" s="182"/>
      <c r="O338" s="183"/>
      <c r="P338" s="160"/>
      <c r="R338" s="70">
        <f>K338*$P$335/M338</f>
        <v>1</v>
      </c>
      <c r="S338" s="70">
        <f>K338*Q338/M338</f>
        <v>0</v>
      </c>
      <c r="T338" s="70">
        <f t="shared" si="234"/>
        <v>0</v>
      </c>
      <c r="U338" s="70">
        <f t="shared" si="234"/>
        <v>0</v>
      </c>
      <c r="V338" s="70">
        <f t="shared" si="235"/>
        <v>3</v>
      </c>
      <c r="W338" s="70">
        <f t="shared" si="235"/>
        <v>0</v>
      </c>
      <c r="X338" s="70">
        <f t="shared" si="236"/>
        <v>0</v>
      </c>
      <c r="Y338" s="70">
        <f t="shared" si="236"/>
        <v>0</v>
      </c>
    </row>
    <row r="339" spans="1:25" ht="12.75" customHeight="1">
      <c r="A339" s="30" t="s">
        <v>152</v>
      </c>
      <c r="B339" s="94"/>
      <c r="C339" s="71" t="s">
        <v>32</v>
      </c>
      <c r="D339" s="72"/>
      <c r="E339" s="72"/>
      <c r="F339" s="72"/>
      <c r="G339" s="67" t="s">
        <v>142</v>
      </c>
      <c r="H339" s="73"/>
      <c r="I339" s="73" t="s">
        <v>44</v>
      </c>
      <c r="J339" s="73"/>
      <c r="K339" s="73">
        <v>0.5</v>
      </c>
      <c r="L339" s="73" t="s">
        <v>31</v>
      </c>
      <c r="M339" s="219">
        <v>3</v>
      </c>
      <c r="N339" s="182"/>
      <c r="O339" s="183"/>
      <c r="P339" s="160"/>
      <c r="R339" s="70">
        <f>K339*$P$335/M339</f>
        <v>1</v>
      </c>
      <c r="S339" s="70">
        <f>K339*Q339/M339</f>
        <v>0</v>
      </c>
      <c r="T339" s="70">
        <f t="shared" si="234"/>
        <v>0</v>
      </c>
      <c r="U339" s="70">
        <f t="shared" si="234"/>
        <v>0</v>
      </c>
      <c r="V339" s="70">
        <f t="shared" si="235"/>
        <v>3</v>
      </c>
      <c r="W339" s="70">
        <f t="shared" si="235"/>
        <v>0</v>
      </c>
      <c r="X339" s="70">
        <f t="shared" si="236"/>
        <v>0</v>
      </c>
      <c r="Y339" s="70">
        <f t="shared" si="236"/>
        <v>0</v>
      </c>
    </row>
    <row r="340" spans="1:25" s="31" customFormat="1" ht="12.75" customHeight="1">
      <c r="A340" s="19" t="s">
        <v>33</v>
      </c>
      <c r="B340" s="135"/>
      <c r="C340" s="20"/>
      <c r="D340" s="20"/>
      <c r="E340" s="20"/>
      <c r="F340" s="20"/>
      <c r="G340" s="21"/>
      <c r="H340" s="21"/>
      <c r="I340" s="22"/>
      <c r="J340" s="22"/>
      <c r="K340" s="22"/>
      <c r="L340" s="22"/>
      <c r="M340" s="218"/>
      <c r="N340" s="23"/>
      <c r="O340" s="23"/>
      <c r="P340" s="22"/>
      <c r="Q340" s="22"/>
      <c r="R340" s="23"/>
      <c r="S340" s="24"/>
      <c r="T340" s="25">
        <f>SUM(T335:T339)</f>
        <v>0</v>
      </c>
      <c r="U340" s="25">
        <f>SUM(U335:U339)</f>
        <v>0</v>
      </c>
      <c r="V340" s="27"/>
      <c r="W340" s="24"/>
      <c r="X340" s="25">
        <f>SUM(X335:X339)</f>
        <v>0</v>
      </c>
      <c r="Y340" s="25">
        <f>SUM(Y335:Y339)</f>
        <v>0</v>
      </c>
    </row>
    <row r="341" spans="1:25" s="31" customFormat="1" ht="12.75" customHeight="1">
      <c r="A341" s="33" t="s">
        <v>170</v>
      </c>
      <c r="B341" s="142"/>
      <c r="C341" s="34"/>
      <c r="D341" s="34"/>
      <c r="E341" s="34"/>
      <c r="F341" s="34"/>
      <c r="G341" s="35"/>
      <c r="H341" s="35"/>
      <c r="I341" s="36"/>
      <c r="J341" s="36"/>
      <c r="K341" s="36"/>
      <c r="L341" s="36"/>
      <c r="M341" s="220"/>
      <c r="N341" s="37"/>
      <c r="O341" s="37"/>
      <c r="P341" s="36"/>
      <c r="Q341" s="36"/>
      <c r="R341" s="37"/>
      <c r="S341" s="38"/>
      <c r="T341" s="25">
        <f>T318+T329+T340+T323+T334</f>
        <v>0</v>
      </c>
      <c r="U341" s="25">
        <f>U318+U329+U340+U323+U334</f>
        <v>0</v>
      </c>
      <c r="V341" s="39"/>
      <c r="W341" s="38"/>
      <c r="X341" s="25">
        <f>X318+X329+X340+X323+X334</f>
        <v>0</v>
      </c>
      <c r="Y341" s="25">
        <f>Y318+Y329+Y340+Y323+Y334</f>
        <v>0</v>
      </c>
    </row>
    <row r="342" spans="1:26" s="28" customFormat="1" ht="12.75" customHeight="1">
      <c r="A342" s="117"/>
      <c r="B342" s="143"/>
      <c r="C342" s="118"/>
      <c r="D342" s="118"/>
      <c r="E342" s="118"/>
      <c r="F342" s="118"/>
      <c r="G342" s="12"/>
      <c r="H342" s="12"/>
      <c r="I342" s="119"/>
      <c r="J342" s="119"/>
      <c r="K342" s="119"/>
      <c r="L342" s="119"/>
      <c r="M342" s="221"/>
      <c r="N342" s="120"/>
      <c r="O342" s="120"/>
      <c r="P342" s="119"/>
      <c r="Q342" s="119"/>
      <c r="R342" s="120"/>
      <c r="S342" s="120"/>
      <c r="T342" s="120"/>
      <c r="U342" s="120"/>
      <c r="V342" s="120"/>
      <c r="W342" s="120"/>
      <c r="X342" s="120"/>
      <c r="Y342" s="120"/>
      <c r="Z342" s="126"/>
    </row>
    <row r="343" spans="1:26" s="122" customFormat="1" ht="15" customHeight="1">
      <c r="A343" s="121"/>
      <c r="B343" s="144"/>
      <c r="C343" s="123"/>
      <c r="D343" s="123"/>
      <c r="E343" s="123"/>
      <c r="F343" s="123"/>
      <c r="G343" s="124"/>
      <c r="H343" s="124"/>
      <c r="I343" s="124"/>
      <c r="J343" s="124"/>
      <c r="K343" s="127" t="s">
        <v>215</v>
      </c>
      <c r="L343" s="128"/>
      <c r="M343" s="222"/>
      <c r="N343" s="129"/>
      <c r="O343" s="188"/>
      <c r="P343" s="165"/>
      <c r="Q343" s="129"/>
      <c r="R343" s="129"/>
      <c r="S343" s="129"/>
      <c r="T343" s="129"/>
      <c r="U343" s="129"/>
      <c r="V343" s="129"/>
      <c r="W343" s="129"/>
      <c r="X343" s="129"/>
      <c r="Y343" s="130" t="s">
        <v>213</v>
      </c>
      <c r="Z343" s="125">
        <f>X341+Y341</f>
        <v>0</v>
      </c>
    </row>
    <row r="344" spans="1:42" s="59" customFormat="1" ht="12.75" customHeight="1">
      <c r="A344" s="41" t="s">
        <v>171</v>
      </c>
      <c r="B344" s="95"/>
      <c r="C344" s="58"/>
      <c r="D344" s="58"/>
      <c r="E344" s="58"/>
      <c r="F344" s="58"/>
      <c r="G344" s="52"/>
      <c r="H344" s="52"/>
      <c r="I344" s="52"/>
      <c r="J344" s="52"/>
      <c r="K344" s="52"/>
      <c r="L344" s="52"/>
      <c r="M344" s="223"/>
      <c r="P344" s="159"/>
      <c r="Q344" s="159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</row>
    <row r="345" spans="1:42" s="59" customFormat="1" ht="12.75" customHeight="1">
      <c r="A345" s="81" t="s">
        <v>302</v>
      </c>
      <c r="B345" s="95"/>
      <c r="C345" s="58"/>
      <c r="D345" s="58"/>
      <c r="E345" s="58"/>
      <c r="F345" s="58"/>
      <c r="G345" s="52"/>
      <c r="H345" s="52"/>
      <c r="I345" s="52"/>
      <c r="J345" s="52"/>
      <c r="K345" s="52"/>
      <c r="L345" s="52"/>
      <c r="M345" s="223"/>
      <c r="P345" s="159"/>
      <c r="Q345" s="159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</row>
    <row r="346" spans="1:42" s="59" customFormat="1" ht="12.75" customHeight="1">
      <c r="A346" s="95" t="s">
        <v>212</v>
      </c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225"/>
      <c r="N346" s="192"/>
      <c r="O346" s="192"/>
      <c r="P346" s="169"/>
      <c r="Q346" s="169"/>
      <c r="R346" s="95"/>
      <c r="S346" s="95"/>
      <c r="T346" s="95"/>
      <c r="U346" s="95"/>
      <c r="V346" s="95"/>
      <c r="W346" s="95"/>
      <c r="X346" s="95"/>
      <c r="Y346" s="95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</row>
    <row r="347" spans="1:42" s="59" customFormat="1" ht="12.75" customHeight="1">
      <c r="A347" s="132" t="s">
        <v>238</v>
      </c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226"/>
      <c r="N347" s="193"/>
      <c r="O347" s="193"/>
      <c r="P347" s="40"/>
      <c r="Q347" s="40"/>
      <c r="R347" s="132"/>
      <c r="S347" s="132"/>
      <c r="T347" s="132"/>
      <c r="U347" s="132"/>
      <c r="V347" s="132"/>
      <c r="W347" s="132"/>
      <c r="X347" s="132"/>
      <c r="Y347" s="132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</row>
    <row r="348" spans="1:42" s="59" customFormat="1" ht="12.75" customHeight="1">
      <c r="A348" s="132" t="s">
        <v>237</v>
      </c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226"/>
      <c r="N348" s="193"/>
      <c r="O348" s="193"/>
      <c r="P348" s="40"/>
      <c r="Q348" s="40"/>
      <c r="R348" s="132"/>
      <c r="S348" s="132"/>
      <c r="T348" s="132"/>
      <c r="U348" s="132"/>
      <c r="V348" s="132"/>
      <c r="W348" s="132"/>
      <c r="X348" s="132"/>
      <c r="Y348" s="132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</row>
    <row r="349" spans="1:42" s="59" customFormat="1" ht="12.75" customHeight="1">
      <c r="A349" s="81" t="s">
        <v>219</v>
      </c>
      <c r="B349" s="95"/>
      <c r="C349" s="58"/>
      <c r="D349" s="58"/>
      <c r="E349" s="58"/>
      <c r="F349" s="58"/>
      <c r="G349" s="52"/>
      <c r="H349" s="52"/>
      <c r="I349" s="52"/>
      <c r="J349" s="52"/>
      <c r="K349" s="52"/>
      <c r="L349" s="52"/>
      <c r="M349" s="223"/>
      <c r="P349" s="159"/>
      <c r="Q349" s="159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</row>
    <row r="350" spans="1:42" s="59" customFormat="1" ht="12.75" customHeight="1">
      <c r="A350" s="81" t="s">
        <v>288</v>
      </c>
      <c r="B350" s="95"/>
      <c r="C350" s="58"/>
      <c r="D350" s="58"/>
      <c r="E350" s="58"/>
      <c r="F350" s="58"/>
      <c r="G350" s="52"/>
      <c r="H350" s="52"/>
      <c r="I350" s="52"/>
      <c r="J350" s="52"/>
      <c r="K350" s="52"/>
      <c r="L350" s="52"/>
      <c r="M350" s="223"/>
      <c r="P350" s="159"/>
      <c r="Q350" s="159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</row>
    <row r="351" spans="1:42" s="59" customFormat="1" ht="12.75" customHeight="1">
      <c r="A351" s="81" t="s">
        <v>234</v>
      </c>
      <c r="B351" s="95"/>
      <c r="C351" s="58"/>
      <c r="D351" s="58"/>
      <c r="E351" s="58"/>
      <c r="F351" s="58"/>
      <c r="G351" s="52"/>
      <c r="H351" s="52"/>
      <c r="I351" s="52"/>
      <c r="J351" s="52"/>
      <c r="K351" s="52"/>
      <c r="L351" s="52"/>
      <c r="M351" s="223"/>
      <c r="P351" s="159"/>
      <c r="Q351" s="159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</row>
    <row r="352" spans="1:15" ht="12.75" customHeight="1">
      <c r="A352" s="81" t="s">
        <v>303</v>
      </c>
      <c r="N352" s="59"/>
      <c r="O352" s="59"/>
    </row>
    <row r="353" spans="1:42" s="59" customFormat="1" ht="12.75" customHeight="1">
      <c r="A353" s="81" t="s">
        <v>243</v>
      </c>
      <c r="B353" s="95"/>
      <c r="C353" s="58"/>
      <c r="D353" s="58"/>
      <c r="E353" s="58"/>
      <c r="F353" s="58"/>
      <c r="G353" s="52"/>
      <c r="H353" s="52"/>
      <c r="I353" s="52"/>
      <c r="J353" s="52"/>
      <c r="K353" s="52"/>
      <c r="L353" s="52"/>
      <c r="M353" s="223"/>
      <c r="P353" s="159"/>
      <c r="Q353" s="159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</row>
    <row r="354" spans="1:42" s="59" customFormat="1" ht="12.75" customHeight="1">
      <c r="A354" s="81" t="s">
        <v>296</v>
      </c>
      <c r="B354" s="95"/>
      <c r="C354" s="58"/>
      <c r="D354" s="58"/>
      <c r="E354" s="58"/>
      <c r="F354" s="58"/>
      <c r="G354" s="52"/>
      <c r="H354" s="52"/>
      <c r="I354" s="52"/>
      <c r="J354" s="52"/>
      <c r="K354" s="52"/>
      <c r="L354" s="52"/>
      <c r="M354" s="223"/>
      <c r="P354" s="159"/>
      <c r="Q354" s="159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</row>
    <row r="355" spans="1:42" s="59" customFormat="1" ht="12.75" customHeight="1">
      <c r="A355" s="81" t="s">
        <v>295</v>
      </c>
      <c r="B355" s="95"/>
      <c r="C355" s="58"/>
      <c r="D355" s="58"/>
      <c r="E355" s="58"/>
      <c r="F355" s="58"/>
      <c r="G355" s="52"/>
      <c r="H355" s="52"/>
      <c r="I355" s="52"/>
      <c r="J355" s="52"/>
      <c r="K355" s="52"/>
      <c r="L355" s="52"/>
      <c r="M355" s="223"/>
      <c r="P355" s="159"/>
      <c r="Q355" s="159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</row>
    <row r="356" spans="1:42" s="59" customFormat="1" ht="12.75" customHeight="1">
      <c r="A356" s="40"/>
      <c r="B356" s="95"/>
      <c r="C356" s="58"/>
      <c r="D356" s="58"/>
      <c r="E356" s="58"/>
      <c r="F356" s="58"/>
      <c r="G356" s="52"/>
      <c r="H356" s="52"/>
      <c r="I356" s="52"/>
      <c r="J356" s="52"/>
      <c r="K356" s="52"/>
      <c r="L356" s="52"/>
      <c r="M356" s="223"/>
      <c r="P356" s="159"/>
      <c r="Q356" s="159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</row>
    <row r="357" spans="1:42" s="59" customFormat="1" ht="19.5">
      <c r="A357" s="17" t="s">
        <v>172</v>
      </c>
      <c r="B357" s="133"/>
      <c r="C357" s="60"/>
      <c r="D357" s="60"/>
      <c r="E357" s="60"/>
      <c r="F357" s="60"/>
      <c r="G357" s="61"/>
      <c r="H357" s="62"/>
      <c r="I357" s="62"/>
      <c r="J357" s="62"/>
      <c r="K357" s="61"/>
      <c r="L357" s="62"/>
      <c r="M357" s="215"/>
      <c r="N357" s="63"/>
      <c r="O357" s="63"/>
      <c r="P357" s="62"/>
      <c r="Q357" s="62"/>
      <c r="R357" s="63"/>
      <c r="S357" s="63"/>
      <c r="T357" s="63"/>
      <c r="U357" s="63"/>
      <c r="V357" s="63"/>
      <c r="W357" s="63"/>
      <c r="X357" s="63"/>
      <c r="Y357" s="64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</row>
    <row r="358" spans="1:42" s="59" customFormat="1" ht="12.75" customHeight="1">
      <c r="A358" s="30" t="s">
        <v>173</v>
      </c>
      <c r="B358" s="134" t="s">
        <v>174</v>
      </c>
      <c r="C358" s="71" t="s">
        <v>209</v>
      </c>
      <c r="D358" s="71" t="s">
        <v>204</v>
      </c>
      <c r="E358" s="77"/>
      <c r="F358" s="72"/>
      <c r="G358" s="67" t="s">
        <v>94</v>
      </c>
      <c r="H358" s="67"/>
      <c r="I358" s="67" t="s">
        <v>44</v>
      </c>
      <c r="J358" s="67"/>
      <c r="K358" s="67">
        <v>2</v>
      </c>
      <c r="L358" s="67" t="s">
        <v>47</v>
      </c>
      <c r="M358" s="224">
        <v>1</v>
      </c>
      <c r="N358" s="189"/>
      <c r="O358" s="190"/>
      <c r="P358" s="160">
        <v>3</v>
      </c>
      <c r="Q358" s="159"/>
      <c r="R358" s="69">
        <f aca="true" t="shared" si="237" ref="R358:R364">K358*$P$358/M358</f>
        <v>6</v>
      </c>
      <c r="S358" s="69">
        <f aca="true" t="shared" si="238" ref="S358:S364">K358*$Q$358/M358</f>
        <v>0</v>
      </c>
      <c r="T358" s="69">
        <f aca="true" t="shared" si="239" ref="T358:U364">R358*N358</f>
        <v>0</v>
      </c>
      <c r="U358" s="69">
        <f t="shared" si="239"/>
        <v>0</v>
      </c>
      <c r="V358" s="70">
        <f aca="true" t="shared" si="240" ref="V358:W364">R358*3</f>
        <v>18</v>
      </c>
      <c r="W358" s="70">
        <f t="shared" si="240"/>
        <v>0</v>
      </c>
      <c r="X358" s="70">
        <f aca="true" t="shared" si="241" ref="X358:Y364">V358*N358</f>
        <v>0</v>
      </c>
      <c r="Y358" s="70">
        <f t="shared" si="241"/>
        <v>0</v>
      </c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</row>
    <row r="359" spans="1:42" s="59" customFormat="1" ht="12.75">
      <c r="A359" s="30" t="s">
        <v>173</v>
      </c>
      <c r="B359" s="134" t="s">
        <v>175</v>
      </c>
      <c r="C359" s="88" t="s">
        <v>250</v>
      </c>
      <c r="D359" s="77"/>
      <c r="E359" s="77"/>
      <c r="F359" s="77"/>
      <c r="G359" s="67" t="s">
        <v>94</v>
      </c>
      <c r="H359" s="73"/>
      <c r="I359" s="73" t="s">
        <v>44</v>
      </c>
      <c r="J359" s="73"/>
      <c r="K359" s="73">
        <v>2</v>
      </c>
      <c r="L359" s="73" t="s">
        <v>47</v>
      </c>
      <c r="M359" s="219">
        <v>1</v>
      </c>
      <c r="N359" s="182"/>
      <c r="O359" s="183"/>
      <c r="P359" s="160"/>
      <c r="Q359" s="159"/>
      <c r="R359" s="69">
        <f t="shared" si="237"/>
        <v>6</v>
      </c>
      <c r="S359" s="69">
        <f t="shared" si="238"/>
        <v>0</v>
      </c>
      <c r="T359" s="69">
        <f t="shared" si="239"/>
        <v>0</v>
      </c>
      <c r="U359" s="69">
        <f t="shared" si="239"/>
        <v>0</v>
      </c>
      <c r="V359" s="70">
        <f t="shared" si="240"/>
        <v>18</v>
      </c>
      <c r="W359" s="70">
        <f t="shared" si="240"/>
        <v>0</v>
      </c>
      <c r="X359" s="70">
        <f t="shared" si="241"/>
        <v>0</v>
      </c>
      <c r="Y359" s="70">
        <f t="shared" si="241"/>
        <v>0</v>
      </c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</row>
    <row r="360" spans="1:42" s="59" customFormat="1" ht="12.75" customHeight="1">
      <c r="A360" s="30" t="s">
        <v>173</v>
      </c>
      <c r="B360" s="134" t="s">
        <v>176</v>
      </c>
      <c r="C360" s="71" t="s">
        <v>177</v>
      </c>
      <c r="D360" s="72"/>
      <c r="E360" s="72"/>
      <c r="F360" s="72"/>
      <c r="G360" s="67" t="s">
        <v>94</v>
      </c>
      <c r="H360" s="73"/>
      <c r="I360" s="73" t="s">
        <v>44</v>
      </c>
      <c r="J360" s="73"/>
      <c r="K360" s="73">
        <v>1</v>
      </c>
      <c r="L360" s="73" t="s">
        <v>31</v>
      </c>
      <c r="M360" s="219">
        <v>3</v>
      </c>
      <c r="N360" s="182"/>
      <c r="O360" s="183"/>
      <c r="P360" s="160"/>
      <c r="Q360" s="159"/>
      <c r="R360" s="69">
        <f t="shared" si="237"/>
        <v>1</v>
      </c>
      <c r="S360" s="69">
        <f t="shared" si="238"/>
        <v>0</v>
      </c>
      <c r="T360" s="69">
        <f t="shared" si="239"/>
        <v>0</v>
      </c>
      <c r="U360" s="69">
        <f t="shared" si="239"/>
        <v>0</v>
      </c>
      <c r="V360" s="70">
        <f t="shared" si="240"/>
        <v>3</v>
      </c>
      <c r="W360" s="70">
        <f t="shared" si="240"/>
        <v>0</v>
      </c>
      <c r="X360" s="70">
        <f t="shared" si="241"/>
        <v>0</v>
      </c>
      <c r="Y360" s="70">
        <f t="shared" si="241"/>
        <v>0</v>
      </c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</row>
    <row r="361" spans="1:42" s="59" customFormat="1" ht="12.75" customHeight="1">
      <c r="A361" s="30" t="s">
        <v>173</v>
      </c>
      <c r="B361" s="134" t="s">
        <v>178</v>
      </c>
      <c r="C361" s="71" t="s">
        <v>179</v>
      </c>
      <c r="D361" s="72"/>
      <c r="E361" s="72"/>
      <c r="F361" s="72"/>
      <c r="G361" s="67" t="s">
        <v>94</v>
      </c>
      <c r="H361" s="73"/>
      <c r="I361" s="73" t="s">
        <v>44</v>
      </c>
      <c r="J361" s="73"/>
      <c r="K361" s="73">
        <v>1</v>
      </c>
      <c r="L361" s="73" t="s">
        <v>31</v>
      </c>
      <c r="M361" s="219">
        <v>3</v>
      </c>
      <c r="N361" s="182"/>
      <c r="O361" s="183"/>
      <c r="P361" s="160"/>
      <c r="Q361" s="159"/>
      <c r="R361" s="69">
        <f t="shared" si="237"/>
        <v>1</v>
      </c>
      <c r="S361" s="69">
        <f t="shared" si="238"/>
        <v>0</v>
      </c>
      <c r="T361" s="69">
        <f t="shared" si="239"/>
        <v>0</v>
      </c>
      <c r="U361" s="69">
        <f t="shared" si="239"/>
        <v>0</v>
      </c>
      <c r="V361" s="70">
        <f t="shared" si="240"/>
        <v>3</v>
      </c>
      <c r="W361" s="70">
        <f t="shared" si="240"/>
        <v>0</v>
      </c>
      <c r="X361" s="70">
        <f t="shared" si="241"/>
        <v>0</v>
      </c>
      <c r="Y361" s="70">
        <f t="shared" si="241"/>
        <v>0</v>
      </c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</row>
    <row r="362" spans="1:25" s="58" customFormat="1" ht="12.75" customHeight="1">
      <c r="A362" s="30" t="s">
        <v>173</v>
      </c>
      <c r="B362" s="140"/>
      <c r="C362" s="88" t="s">
        <v>30</v>
      </c>
      <c r="D362" s="77"/>
      <c r="E362" s="77"/>
      <c r="F362" s="77"/>
      <c r="G362" s="67" t="s">
        <v>94</v>
      </c>
      <c r="H362" s="89"/>
      <c r="I362" s="73" t="s">
        <v>44</v>
      </c>
      <c r="J362" s="73"/>
      <c r="K362" s="73">
        <v>0.4</v>
      </c>
      <c r="L362" s="73" t="s">
        <v>27</v>
      </c>
      <c r="M362" s="227">
        <v>2</v>
      </c>
      <c r="N362" s="182"/>
      <c r="O362" s="183"/>
      <c r="P362" s="164"/>
      <c r="Q362" s="52"/>
      <c r="R362" s="69">
        <f t="shared" si="237"/>
        <v>0.6000000000000001</v>
      </c>
      <c r="S362" s="69">
        <f t="shared" si="238"/>
        <v>0</v>
      </c>
      <c r="T362" s="69">
        <f t="shared" si="239"/>
        <v>0</v>
      </c>
      <c r="U362" s="69">
        <f t="shared" si="239"/>
        <v>0</v>
      </c>
      <c r="V362" s="70">
        <f t="shared" si="240"/>
        <v>1.8000000000000003</v>
      </c>
      <c r="W362" s="70">
        <f t="shared" si="240"/>
        <v>0</v>
      </c>
      <c r="X362" s="70">
        <f t="shared" si="241"/>
        <v>0</v>
      </c>
      <c r="Y362" s="70">
        <f t="shared" si="241"/>
        <v>0</v>
      </c>
    </row>
    <row r="363" spans="1:25" s="58" customFormat="1" ht="12.75" customHeight="1">
      <c r="A363" s="30" t="s">
        <v>173</v>
      </c>
      <c r="B363" s="140"/>
      <c r="C363" s="88" t="s">
        <v>32</v>
      </c>
      <c r="D363" s="77"/>
      <c r="E363" s="77"/>
      <c r="F363" s="77"/>
      <c r="G363" s="67" t="s">
        <v>94</v>
      </c>
      <c r="H363" s="89"/>
      <c r="I363" s="73" t="s">
        <v>44</v>
      </c>
      <c r="J363" s="73"/>
      <c r="K363" s="73">
        <v>0.4</v>
      </c>
      <c r="L363" s="73" t="s">
        <v>27</v>
      </c>
      <c r="M363" s="227">
        <v>2</v>
      </c>
      <c r="N363" s="182"/>
      <c r="O363" s="183"/>
      <c r="P363" s="164"/>
      <c r="Q363" s="52"/>
      <c r="R363" s="69">
        <f t="shared" si="237"/>
        <v>0.6000000000000001</v>
      </c>
      <c r="S363" s="69">
        <f t="shared" si="238"/>
        <v>0</v>
      </c>
      <c r="T363" s="69">
        <f t="shared" si="239"/>
        <v>0</v>
      </c>
      <c r="U363" s="69">
        <f t="shared" si="239"/>
        <v>0</v>
      </c>
      <c r="V363" s="70">
        <f t="shared" si="240"/>
        <v>1.8000000000000003</v>
      </c>
      <c r="W363" s="70">
        <f t="shared" si="240"/>
        <v>0</v>
      </c>
      <c r="X363" s="70">
        <f t="shared" si="241"/>
        <v>0</v>
      </c>
      <c r="Y363" s="70">
        <f t="shared" si="241"/>
        <v>0</v>
      </c>
    </row>
    <row r="364" spans="1:25" s="58" customFormat="1" ht="12.75" customHeight="1">
      <c r="A364" s="30" t="s">
        <v>173</v>
      </c>
      <c r="B364" s="140"/>
      <c r="C364" s="88" t="s">
        <v>180</v>
      </c>
      <c r="D364" s="77"/>
      <c r="E364" s="77"/>
      <c r="F364" s="77"/>
      <c r="G364" s="67" t="s">
        <v>94</v>
      </c>
      <c r="H364" s="73"/>
      <c r="I364" s="73" t="s">
        <v>44</v>
      </c>
      <c r="J364" s="73"/>
      <c r="K364" s="73">
        <v>0.6</v>
      </c>
      <c r="L364" s="73" t="s">
        <v>27</v>
      </c>
      <c r="M364" s="217">
        <v>2</v>
      </c>
      <c r="N364" s="182"/>
      <c r="O364" s="183"/>
      <c r="P364" s="164"/>
      <c r="Q364" s="52"/>
      <c r="R364" s="69">
        <f t="shared" si="237"/>
        <v>0.8999999999999999</v>
      </c>
      <c r="S364" s="69">
        <f t="shared" si="238"/>
        <v>0</v>
      </c>
      <c r="T364" s="69">
        <f t="shared" si="239"/>
        <v>0</v>
      </c>
      <c r="U364" s="69">
        <f t="shared" si="239"/>
        <v>0</v>
      </c>
      <c r="V364" s="70">
        <f t="shared" si="240"/>
        <v>2.6999999999999997</v>
      </c>
      <c r="W364" s="70">
        <f t="shared" si="240"/>
        <v>0</v>
      </c>
      <c r="X364" s="70">
        <f t="shared" si="241"/>
        <v>0</v>
      </c>
      <c r="Y364" s="70">
        <f t="shared" si="241"/>
        <v>0</v>
      </c>
    </row>
    <row r="365" spans="1:25" s="58" customFormat="1" ht="12.75" customHeight="1">
      <c r="A365" s="30" t="s">
        <v>173</v>
      </c>
      <c r="B365" s="140"/>
      <c r="C365" s="71"/>
      <c r="D365" s="88"/>
      <c r="E365" s="88"/>
      <c r="F365" s="88"/>
      <c r="G365" s="67"/>
      <c r="H365" s="67"/>
      <c r="I365" s="67"/>
      <c r="J365" s="67"/>
      <c r="K365" s="73"/>
      <c r="L365" s="73"/>
      <c r="M365" s="219"/>
      <c r="N365" s="114"/>
      <c r="O365" s="183"/>
      <c r="P365" s="164"/>
      <c r="Q365" s="52"/>
      <c r="R365" s="170"/>
      <c r="S365" s="170"/>
      <c r="T365" s="170"/>
      <c r="U365" s="170"/>
      <c r="V365" s="114"/>
      <c r="W365" s="114"/>
      <c r="X365" s="114"/>
      <c r="Y365" s="114"/>
    </row>
    <row r="366" spans="1:25" s="31" customFormat="1" ht="12.75" customHeight="1">
      <c r="A366" s="19" t="s">
        <v>33</v>
      </c>
      <c r="B366" s="135"/>
      <c r="C366" s="20"/>
      <c r="D366" s="20"/>
      <c r="E366" s="20"/>
      <c r="F366" s="20"/>
      <c r="G366" s="21"/>
      <c r="H366" s="21"/>
      <c r="I366" s="22"/>
      <c r="J366" s="22"/>
      <c r="K366" s="22"/>
      <c r="L366" s="22"/>
      <c r="M366" s="218"/>
      <c r="N366" s="23"/>
      <c r="O366" s="23"/>
      <c r="P366" s="22"/>
      <c r="Q366" s="22"/>
      <c r="R366" s="23"/>
      <c r="S366" s="24"/>
      <c r="T366" s="25">
        <f>SUM(T358:T365)</f>
        <v>0</v>
      </c>
      <c r="U366" s="25">
        <f>SUM(U358:U365)</f>
        <v>0</v>
      </c>
      <c r="V366" s="27"/>
      <c r="W366" s="24"/>
      <c r="X366" s="25">
        <f>SUM(X358:X365)</f>
        <v>0</v>
      </c>
      <c r="Y366" s="25">
        <f>SUM(Y358:Y365)</f>
        <v>0</v>
      </c>
    </row>
    <row r="367" spans="1:25" ht="12.75" customHeight="1">
      <c r="A367" s="32" t="s">
        <v>173</v>
      </c>
      <c r="B367" s="136" t="s">
        <v>174</v>
      </c>
      <c r="C367" s="71" t="s">
        <v>209</v>
      </c>
      <c r="D367" s="71" t="s">
        <v>204</v>
      </c>
      <c r="E367" s="72"/>
      <c r="F367" s="72"/>
      <c r="G367" s="73" t="s">
        <v>181</v>
      </c>
      <c r="H367" s="73"/>
      <c r="I367" s="73" t="s">
        <v>44</v>
      </c>
      <c r="J367" s="73"/>
      <c r="K367" s="73">
        <v>2</v>
      </c>
      <c r="L367" s="73" t="s">
        <v>47</v>
      </c>
      <c r="M367" s="217">
        <v>1</v>
      </c>
      <c r="N367" s="114"/>
      <c r="O367" s="186"/>
      <c r="P367" s="160"/>
      <c r="Q367" s="159">
        <v>4</v>
      </c>
      <c r="R367" s="70">
        <f aca="true" t="shared" si="242" ref="R367:R373">K367*$P$367/M367</f>
        <v>0</v>
      </c>
      <c r="S367" s="70">
        <f aca="true" t="shared" si="243" ref="S367:S371">K367*$Q$367/M367</f>
        <v>8</v>
      </c>
      <c r="T367" s="70">
        <f aca="true" t="shared" si="244" ref="T367:U373">R367*N367</f>
        <v>0</v>
      </c>
      <c r="U367" s="70">
        <f t="shared" si="244"/>
        <v>0</v>
      </c>
      <c r="V367" s="70">
        <f aca="true" t="shared" si="245" ref="V367:W373">R367*3</f>
        <v>0</v>
      </c>
      <c r="W367" s="70">
        <f t="shared" si="245"/>
        <v>24</v>
      </c>
      <c r="X367" s="70">
        <f aca="true" t="shared" si="246" ref="X367:Y373">V367*N367</f>
        <v>0</v>
      </c>
      <c r="Y367" s="70">
        <f t="shared" si="246"/>
        <v>0</v>
      </c>
    </row>
    <row r="368" spans="1:25" ht="12.75" customHeight="1">
      <c r="A368" s="30" t="s">
        <v>173</v>
      </c>
      <c r="B368" s="134" t="s">
        <v>175</v>
      </c>
      <c r="C368" s="88" t="s">
        <v>200</v>
      </c>
      <c r="D368" s="71" t="s">
        <v>204</v>
      </c>
      <c r="E368" s="77"/>
      <c r="F368" s="77"/>
      <c r="G368" s="73" t="s">
        <v>181</v>
      </c>
      <c r="H368" s="73"/>
      <c r="I368" s="73" t="s">
        <v>44</v>
      </c>
      <c r="J368" s="73"/>
      <c r="K368" s="73">
        <v>2</v>
      </c>
      <c r="L368" s="67" t="s">
        <v>47</v>
      </c>
      <c r="M368" s="219">
        <v>1</v>
      </c>
      <c r="N368" s="114"/>
      <c r="O368" s="186"/>
      <c r="P368" s="160"/>
      <c r="R368" s="70">
        <f t="shared" si="242"/>
        <v>0</v>
      </c>
      <c r="S368" s="70">
        <f t="shared" si="243"/>
        <v>8</v>
      </c>
      <c r="T368" s="70">
        <f t="shared" si="244"/>
        <v>0</v>
      </c>
      <c r="U368" s="70">
        <f t="shared" si="244"/>
        <v>0</v>
      </c>
      <c r="V368" s="70">
        <f t="shared" si="245"/>
        <v>0</v>
      </c>
      <c r="W368" s="70">
        <f t="shared" si="245"/>
        <v>24</v>
      </c>
      <c r="X368" s="70">
        <f t="shared" si="246"/>
        <v>0</v>
      </c>
      <c r="Y368" s="70">
        <f t="shared" si="246"/>
        <v>0</v>
      </c>
    </row>
    <row r="369" spans="1:25" ht="12.75" customHeight="1">
      <c r="A369" s="30" t="s">
        <v>173</v>
      </c>
      <c r="B369" s="134" t="s">
        <v>176</v>
      </c>
      <c r="C369" s="71" t="s">
        <v>177</v>
      </c>
      <c r="D369" s="72"/>
      <c r="E369" s="72"/>
      <c r="F369" s="72"/>
      <c r="G369" s="73" t="s">
        <v>181</v>
      </c>
      <c r="H369" s="73"/>
      <c r="I369" s="73" t="s">
        <v>44</v>
      </c>
      <c r="J369" s="73"/>
      <c r="K369" s="73">
        <v>1</v>
      </c>
      <c r="L369" s="73" t="s">
        <v>31</v>
      </c>
      <c r="M369" s="217">
        <v>3</v>
      </c>
      <c r="N369" s="114"/>
      <c r="O369" s="186"/>
      <c r="P369" s="160"/>
      <c r="R369" s="70">
        <f t="shared" si="242"/>
        <v>0</v>
      </c>
      <c r="S369" s="70">
        <f t="shared" si="243"/>
        <v>1.3333333333333333</v>
      </c>
      <c r="T369" s="70">
        <f t="shared" si="244"/>
        <v>0</v>
      </c>
      <c r="U369" s="70">
        <f t="shared" si="244"/>
        <v>0</v>
      </c>
      <c r="V369" s="70">
        <f t="shared" si="245"/>
        <v>0</v>
      </c>
      <c r="W369" s="70">
        <f t="shared" si="245"/>
        <v>4</v>
      </c>
      <c r="X369" s="70">
        <f t="shared" si="246"/>
        <v>0</v>
      </c>
      <c r="Y369" s="70">
        <f t="shared" si="246"/>
        <v>0</v>
      </c>
    </row>
    <row r="370" spans="1:25" ht="12.75" customHeight="1">
      <c r="A370" s="30" t="s">
        <v>173</v>
      </c>
      <c r="B370" s="134" t="s">
        <v>178</v>
      </c>
      <c r="C370" s="71" t="s">
        <v>179</v>
      </c>
      <c r="D370" s="72"/>
      <c r="E370" s="72"/>
      <c r="F370" s="72"/>
      <c r="G370" s="73" t="s">
        <v>181</v>
      </c>
      <c r="H370" s="73"/>
      <c r="I370" s="73" t="s">
        <v>44</v>
      </c>
      <c r="J370" s="73"/>
      <c r="K370" s="73">
        <v>1</v>
      </c>
      <c r="L370" s="73" t="s">
        <v>31</v>
      </c>
      <c r="M370" s="217">
        <v>3</v>
      </c>
      <c r="N370" s="114"/>
      <c r="O370" s="186"/>
      <c r="P370" s="160"/>
      <c r="R370" s="70">
        <f t="shared" si="242"/>
        <v>0</v>
      </c>
      <c r="S370" s="70">
        <f t="shared" si="243"/>
        <v>1.3333333333333333</v>
      </c>
      <c r="T370" s="70">
        <f t="shared" si="244"/>
        <v>0</v>
      </c>
      <c r="U370" s="70">
        <f t="shared" si="244"/>
        <v>0</v>
      </c>
      <c r="V370" s="70">
        <f t="shared" si="245"/>
        <v>0</v>
      </c>
      <c r="W370" s="70">
        <f t="shared" si="245"/>
        <v>4</v>
      </c>
      <c r="X370" s="70">
        <f t="shared" si="246"/>
        <v>0</v>
      </c>
      <c r="Y370" s="70">
        <f t="shared" si="246"/>
        <v>0</v>
      </c>
    </row>
    <row r="371" spans="1:25" s="58" customFormat="1" ht="12.75" customHeight="1">
      <c r="A371" s="30" t="s">
        <v>173</v>
      </c>
      <c r="B371" s="140"/>
      <c r="C371" s="88" t="s">
        <v>203</v>
      </c>
      <c r="D371" s="71" t="s">
        <v>204</v>
      </c>
      <c r="E371" s="77"/>
      <c r="F371" s="77"/>
      <c r="G371" s="73" t="s">
        <v>181</v>
      </c>
      <c r="H371" s="89"/>
      <c r="I371" s="73" t="s">
        <v>44</v>
      </c>
      <c r="J371" s="73"/>
      <c r="K371" s="73">
        <v>2</v>
      </c>
      <c r="L371" s="67" t="s">
        <v>47</v>
      </c>
      <c r="M371" s="219">
        <v>1</v>
      </c>
      <c r="N371" s="114"/>
      <c r="O371" s="186"/>
      <c r="P371" s="164"/>
      <c r="Q371" s="52"/>
      <c r="R371" s="70">
        <f t="shared" si="242"/>
        <v>0</v>
      </c>
      <c r="S371" s="70">
        <f t="shared" si="243"/>
        <v>8</v>
      </c>
      <c r="T371" s="70">
        <f t="shared" si="244"/>
        <v>0</v>
      </c>
      <c r="U371" s="70">
        <f t="shared" si="244"/>
        <v>0</v>
      </c>
      <c r="V371" s="70">
        <f t="shared" si="245"/>
        <v>0</v>
      </c>
      <c r="W371" s="70">
        <f t="shared" si="245"/>
        <v>24</v>
      </c>
      <c r="X371" s="70">
        <f t="shared" si="246"/>
        <v>0</v>
      </c>
      <c r="Y371" s="70">
        <f t="shared" si="246"/>
        <v>0</v>
      </c>
    </row>
    <row r="372" spans="1:25" s="58" customFormat="1" ht="12.75" customHeight="1">
      <c r="A372" s="30" t="s">
        <v>173</v>
      </c>
      <c r="B372" s="140"/>
      <c r="C372" s="71" t="s">
        <v>206</v>
      </c>
      <c r="D372" s="71" t="s">
        <v>204</v>
      </c>
      <c r="E372" s="77"/>
      <c r="F372" s="77"/>
      <c r="G372" s="73"/>
      <c r="H372" s="89"/>
      <c r="I372" s="73"/>
      <c r="J372" s="73"/>
      <c r="K372" s="73">
        <v>1</v>
      </c>
      <c r="L372" s="73" t="s">
        <v>45</v>
      </c>
      <c r="M372" s="217">
        <v>1</v>
      </c>
      <c r="N372" s="114"/>
      <c r="O372" s="186"/>
      <c r="P372" s="164"/>
      <c r="Q372" s="52"/>
      <c r="R372" s="70">
        <f aca="true" t="shared" si="247" ref="R372">K372*$P$367/M372</f>
        <v>0</v>
      </c>
      <c r="S372" s="70">
        <v>2</v>
      </c>
      <c r="T372" s="70">
        <f aca="true" t="shared" si="248" ref="T372">R372*N372</f>
        <v>0</v>
      </c>
      <c r="U372" s="70">
        <f aca="true" t="shared" si="249" ref="U372">S372*O372</f>
        <v>0</v>
      </c>
      <c r="V372" s="70">
        <f aca="true" t="shared" si="250" ref="V372">R372*3</f>
        <v>0</v>
      </c>
      <c r="W372" s="70">
        <f aca="true" t="shared" si="251" ref="W372">S372*3</f>
        <v>6</v>
      </c>
      <c r="X372" s="70">
        <f aca="true" t="shared" si="252" ref="X372">V372*N372</f>
        <v>0</v>
      </c>
      <c r="Y372" s="70">
        <f aca="true" t="shared" si="253" ref="Y372">W372*O372</f>
        <v>0</v>
      </c>
    </row>
    <row r="373" spans="1:25" ht="12.75" customHeight="1">
      <c r="A373" s="30" t="s">
        <v>173</v>
      </c>
      <c r="B373" s="93"/>
      <c r="C373" s="71" t="s">
        <v>205</v>
      </c>
      <c r="D373" s="71" t="s">
        <v>204</v>
      </c>
      <c r="E373" s="77"/>
      <c r="F373" s="77"/>
      <c r="G373" s="73" t="s">
        <v>94</v>
      </c>
      <c r="H373" s="73"/>
      <c r="I373" s="73" t="s">
        <v>44</v>
      </c>
      <c r="J373" s="73"/>
      <c r="K373" s="73">
        <v>1</v>
      </c>
      <c r="L373" s="73" t="s">
        <v>45</v>
      </c>
      <c r="M373" s="217">
        <v>1</v>
      </c>
      <c r="N373" s="114"/>
      <c r="O373" s="186"/>
      <c r="P373" s="160"/>
      <c r="R373" s="70">
        <f t="shared" si="242"/>
        <v>0</v>
      </c>
      <c r="S373" s="70">
        <v>2</v>
      </c>
      <c r="T373" s="70">
        <f t="shared" si="244"/>
        <v>0</v>
      </c>
      <c r="U373" s="70">
        <f t="shared" si="244"/>
        <v>0</v>
      </c>
      <c r="V373" s="70">
        <f t="shared" si="245"/>
        <v>0</v>
      </c>
      <c r="W373" s="70">
        <f t="shared" si="245"/>
        <v>6</v>
      </c>
      <c r="X373" s="70">
        <f t="shared" si="246"/>
        <v>0</v>
      </c>
      <c r="Y373" s="70">
        <f t="shared" si="246"/>
        <v>0</v>
      </c>
    </row>
    <row r="374" spans="1:25" s="31" customFormat="1" ht="12.75" customHeight="1">
      <c r="A374" s="19" t="s">
        <v>33</v>
      </c>
      <c r="B374" s="135"/>
      <c r="C374" s="20"/>
      <c r="D374" s="20"/>
      <c r="E374" s="20"/>
      <c r="F374" s="20"/>
      <c r="G374" s="21"/>
      <c r="H374" s="21"/>
      <c r="I374" s="22"/>
      <c r="J374" s="22"/>
      <c r="K374" s="22"/>
      <c r="L374" s="22"/>
      <c r="M374" s="218"/>
      <c r="N374" s="23"/>
      <c r="O374" s="23"/>
      <c r="P374" s="22"/>
      <c r="Q374" s="22"/>
      <c r="R374" s="23"/>
      <c r="S374" s="24"/>
      <c r="T374" s="25">
        <f>SUM(T367:T373)</f>
        <v>0</v>
      </c>
      <c r="U374" s="25">
        <f>SUM(U367:U373)</f>
        <v>0</v>
      </c>
      <c r="V374" s="27"/>
      <c r="W374" s="24"/>
      <c r="X374" s="25">
        <f>SUM(X367:X373)</f>
        <v>0</v>
      </c>
      <c r="Y374" s="25">
        <f>SUM(Y367:Y373)</f>
        <v>0</v>
      </c>
    </row>
    <row r="375" spans="1:25" ht="12.75" customHeight="1">
      <c r="A375" s="18" t="s">
        <v>173</v>
      </c>
      <c r="B375" s="136" t="s">
        <v>182</v>
      </c>
      <c r="C375" s="71" t="s">
        <v>209</v>
      </c>
      <c r="D375" s="71" t="s">
        <v>204</v>
      </c>
      <c r="E375" s="72"/>
      <c r="F375" s="68"/>
      <c r="G375" s="67" t="s">
        <v>40</v>
      </c>
      <c r="H375" s="73"/>
      <c r="I375" s="67" t="s">
        <v>44</v>
      </c>
      <c r="J375" s="67"/>
      <c r="K375" s="67">
        <v>2</v>
      </c>
      <c r="L375" s="67" t="s">
        <v>47</v>
      </c>
      <c r="M375" s="219">
        <v>1</v>
      </c>
      <c r="N375" s="182"/>
      <c r="O375" s="183"/>
      <c r="P375" s="160">
        <v>2</v>
      </c>
      <c r="R375" s="70">
        <f>K375*$P$375/M375</f>
        <v>4</v>
      </c>
      <c r="S375" s="70">
        <f>K375*$Q$375/M375</f>
        <v>0</v>
      </c>
      <c r="T375" s="70">
        <f aca="true" t="shared" si="254" ref="T375:U379">R375*N375</f>
        <v>0</v>
      </c>
      <c r="U375" s="70">
        <f t="shared" si="254"/>
        <v>0</v>
      </c>
      <c r="V375" s="70">
        <f aca="true" t="shared" si="255" ref="V375:W379">R375*3</f>
        <v>12</v>
      </c>
      <c r="W375" s="70">
        <f t="shared" si="255"/>
        <v>0</v>
      </c>
      <c r="X375" s="70">
        <f aca="true" t="shared" si="256" ref="X375:Y379">V375*N375</f>
        <v>0</v>
      </c>
      <c r="Y375" s="70">
        <f t="shared" si="256"/>
        <v>0</v>
      </c>
    </row>
    <row r="376" spans="1:25" ht="25.5">
      <c r="A376" s="18" t="s">
        <v>173</v>
      </c>
      <c r="B376" s="134"/>
      <c r="C376" s="115" t="s">
        <v>285</v>
      </c>
      <c r="D376" s="71" t="s">
        <v>204</v>
      </c>
      <c r="E376" s="68"/>
      <c r="F376" s="68"/>
      <c r="G376" s="67" t="s">
        <v>40</v>
      </c>
      <c r="H376" s="73"/>
      <c r="I376" s="67" t="s">
        <v>44</v>
      </c>
      <c r="J376" s="67"/>
      <c r="K376" s="67">
        <v>2</v>
      </c>
      <c r="L376" s="67" t="s">
        <v>47</v>
      </c>
      <c r="M376" s="219">
        <v>1</v>
      </c>
      <c r="N376" s="182"/>
      <c r="O376" s="183"/>
      <c r="P376" s="160"/>
      <c r="R376" s="70">
        <f>K376*$P$375/M376</f>
        <v>4</v>
      </c>
      <c r="S376" s="70">
        <f>K376*$Q$375/M376</f>
        <v>0</v>
      </c>
      <c r="T376" s="70">
        <f t="shared" si="254"/>
        <v>0</v>
      </c>
      <c r="U376" s="70">
        <f t="shared" si="254"/>
        <v>0</v>
      </c>
      <c r="V376" s="70">
        <f t="shared" si="255"/>
        <v>12</v>
      </c>
      <c r="W376" s="70">
        <f t="shared" si="255"/>
        <v>0</v>
      </c>
      <c r="X376" s="70">
        <f t="shared" si="256"/>
        <v>0</v>
      </c>
      <c r="Y376" s="70">
        <f t="shared" si="256"/>
        <v>0</v>
      </c>
    </row>
    <row r="377" spans="1:25" ht="12.75" customHeight="1">
      <c r="A377" s="18" t="s">
        <v>173</v>
      </c>
      <c r="B377" s="244" t="s">
        <v>183</v>
      </c>
      <c r="C377" s="82" t="s">
        <v>30</v>
      </c>
      <c r="D377" s="68"/>
      <c r="E377" s="68"/>
      <c r="F377" s="68"/>
      <c r="G377" s="67" t="s">
        <v>40</v>
      </c>
      <c r="H377" s="73"/>
      <c r="I377" s="67" t="s">
        <v>44</v>
      </c>
      <c r="J377" s="67"/>
      <c r="K377" s="67">
        <v>0.5</v>
      </c>
      <c r="L377" s="67" t="s">
        <v>47</v>
      </c>
      <c r="M377" s="219">
        <v>1</v>
      </c>
      <c r="N377" s="182"/>
      <c r="O377" s="183"/>
      <c r="P377" s="160"/>
      <c r="R377" s="70">
        <f>K377*$P$375/M377</f>
        <v>1</v>
      </c>
      <c r="S377" s="70">
        <f>K377*$Q$375/M377</f>
        <v>0</v>
      </c>
      <c r="T377" s="70">
        <f t="shared" si="254"/>
        <v>0</v>
      </c>
      <c r="U377" s="70">
        <f t="shared" si="254"/>
        <v>0</v>
      </c>
      <c r="V377" s="70">
        <f t="shared" si="255"/>
        <v>3</v>
      </c>
      <c r="W377" s="70">
        <f t="shared" si="255"/>
        <v>0</v>
      </c>
      <c r="X377" s="70">
        <f t="shared" si="256"/>
        <v>0</v>
      </c>
      <c r="Y377" s="70">
        <f t="shared" si="256"/>
        <v>0</v>
      </c>
    </row>
    <row r="378" spans="1:25" ht="12.75" customHeight="1">
      <c r="A378" s="18" t="s">
        <v>173</v>
      </c>
      <c r="B378" s="244"/>
      <c r="C378" s="82" t="s">
        <v>32</v>
      </c>
      <c r="D378" s="68"/>
      <c r="E378" s="68"/>
      <c r="F378" s="68"/>
      <c r="G378" s="67" t="s">
        <v>40</v>
      </c>
      <c r="H378" s="73"/>
      <c r="I378" s="67" t="s">
        <v>44</v>
      </c>
      <c r="J378" s="67"/>
      <c r="K378" s="67">
        <v>0.5</v>
      </c>
      <c r="L378" s="67" t="s">
        <v>47</v>
      </c>
      <c r="M378" s="219">
        <v>1</v>
      </c>
      <c r="N378" s="182"/>
      <c r="O378" s="183"/>
      <c r="P378" s="160"/>
      <c r="R378" s="70">
        <f>K378*$P$375/M378</f>
        <v>1</v>
      </c>
      <c r="S378" s="70">
        <f>K378*$Q$375/M378</f>
        <v>0</v>
      </c>
      <c r="T378" s="70">
        <f t="shared" si="254"/>
        <v>0</v>
      </c>
      <c r="U378" s="70">
        <f t="shared" si="254"/>
        <v>0</v>
      </c>
      <c r="V378" s="70">
        <f t="shared" si="255"/>
        <v>3</v>
      </c>
      <c r="W378" s="70">
        <f t="shared" si="255"/>
        <v>0</v>
      </c>
      <c r="X378" s="70">
        <f t="shared" si="256"/>
        <v>0</v>
      </c>
      <c r="Y378" s="70">
        <f t="shared" si="256"/>
        <v>0</v>
      </c>
    </row>
    <row r="379" spans="1:25" ht="12.75" customHeight="1">
      <c r="A379" s="18" t="s">
        <v>173</v>
      </c>
      <c r="B379" s="134"/>
      <c r="C379" s="71" t="s">
        <v>179</v>
      </c>
      <c r="D379" s="66"/>
      <c r="E379" s="66"/>
      <c r="F379" s="66"/>
      <c r="G379" s="67" t="s">
        <v>40</v>
      </c>
      <c r="H379" s="73"/>
      <c r="I379" s="67" t="s">
        <v>44</v>
      </c>
      <c r="J379" s="67"/>
      <c r="K379" s="73">
        <v>1</v>
      </c>
      <c r="L379" s="73" t="s">
        <v>31</v>
      </c>
      <c r="M379" s="219">
        <v>3</v>
      </c>
      <c r="N379" s="182"/>
      <c r="O379" s="183"/>
      <c r="P379" s="160"/>
      <c r="R379" s="70">
        <f>K379*$P$375/M379</f>
        <v>0.6666666666666666</v>
      </c>
      <c r="S379" s="70">
        <f>K379*$Q$375/M379</f>
        <v>0</v>
      </c>
      <c r="T379" s="70">
        <f t="shared" si="254"/>
        <v>0</v>
      </c>
      <c r="U379" s="70">
        <f t="shared" si="254"/>
        <v>0</v>
      </c>
      <c r="V379" s="70">
        <f t="shared" si="255"/>
        <v>2</v>
      </c>
      <c r="W379" s="70">
        <f t="shared" si="255"/>
        <v>0</v>
      </c>
      <c r="X379" s="70">
        <f t="shared" si="256"/>
        <v>0</v>
      </c>
      <c r="Y379" s="70">
        <f t="shared" si="256"/>
        <v>0</v>
      </c>
    </row>
    <row r="380" spans="1:25" s="31" customFormat="1" ht="12.75" customHeight="1">
      <c r="A380" s="19" t="s">
        <v>33</v>
      </c>
      <c r="B380" s="135"/>
      <c r="C380" s="20"/>
      <c r="D380" s="20"/>
      <c r="E380" s="20"/>
      <c r="F380" s="20"/>
      <c r="G380" s="21"/>
      <c r="H380" s="21"/>
      <c r="I380" s="22"/>
      <c r="J380" s="22"/>
      <c r="K380" s="22"/>
      <c r="L380" s="22"/>
      <c r="M380" s="218"/>
      <c r="N380" s="23"/>
      <c r="O380" s="23"/>
      <c r="P380" s="22"/>
      <c r="Q380" s="22"/>
      <c r="R380" s="23"/>
      <c r="S380" s="24"/>
      <c r="T380" s="25">
        <f>SUM(T375:T379)</f>
        <v>0</v>
      </c>
      <c r="U380" s="25">
        <f>SUM(U375:U379)</f>
        <v>0</v>
      </c>
      <c r="V380" s="27"/>
      <c r="W380" s="24"/>
      <c r="X380" s="25">
        <f>SUM(X375:X379)</f>
        <v>0</v>
      </c>
      <c r="Y380" s="25">
        <f>SUM(Y375:Y379)</f>
        <v>0</v>
      </c>
    </row>
    <row r="381" spans="1:25" ht="12.75" customHeight="1">
      <c r="A381" s="18" t="s">
        <v>173</v>
      </c>
      <c r="B381" s="136" t="s">
        <v>182</v>
      </c>
      <c r="C381" s="71" t="s">
        <v>209</v>
      </c>
      <c r="D381" s="71" t="s">
        <v>204</v>
      </c>
      <c r="E381" s="72"/>
      <c r="F381" s="68"/>
      <c r="G381" s="73" t="s">
        <v>34</v>
      </c>
      <c r="H381" s="73"/>
      <c r="I381" s="67" t="s">
        <v>44</v>
      </c>
      <c r="J381" s="67"/>
      <c r="K381" s="67">
        <v>2</v>
      </c>
      <c r="L381" s="67" t="s">
        <v>47</v>
      </c>
      <c r="M381" s="219">
        <v>1</v>
      </c>
      <c r="N381" s="114"/>
      <c r="O381" s="186"/>
      <c r="P381" s="160"/>
      <c r="Q381" s="159">
        <v>6</v>
      </c>
      <c r="R381" s="70">
        <f>K381*$P$381/M381</f>
        <v>0</v>
      </c>
      <c r="S381" s="70">
        <f>K381*$Q$381/M381</f>
        <v>12</v>
      </c>
      <c r="T381" s="70">
        <f aca="true" t="shared" si="257" ref="T381:U385">R381*N381</f>
        <v>0</v>
      </c>
      <c r="U381" s="70">
        <f t="shared" si="257"/>
        <v>0</v>
      </c>
      <c r="V381" s="70">
        <f aca="true" t="shared" si="258" ref="V381:W385">R381*3</f>
        <v>0</v>
      </c>
      <c r="W381" s="70">
        <f t="shared" si="258"/>
        <v>36</v>
      </c>
      <c r="X381" s="70">
        <f aca="true" t="shared" si="259" ref="X381:Y385">V381*N381</f>
        <v>0</v>
      </c>
      <c r="Y381" s="70">
        <f t="shared" si="259"/>
        <v>0</v>
      </c>
    </row>
    <row r="382" spans="1:25" ht="12.75" customHeight="1">
      <c r="A382" s="18" t="s">
        <v>173</v>
      </c>
      <c r="B382" s="244" t="s">
        <v>184</v>
      </c>
      <c r="C382" s="82" t="s">
        <v>201</v>
      </c>
      <c r="D382" s="71" t="s">
        <v>204</v>
      </c>
      <c r="E382" s="68"/>
      <c r="F382" s="68"/>
      <c r="G382" s="73" t="s">
        <v>34</v>
      </c>
      <c r="H382" s="73"/>
      <c r="I382" s="67" t="s">
        <v>44</v>
      </c>
      <c r="J382" s="67"/>
      <c r="K382" s="67">
        <v>1</v>
      </c>
      <c r="L382" s="67" t="s">
        <v>47</v>
      </c>
      <c r="M382" s="219">
        <v>1</v>
      </c>
      <c r="N382" s="114"/>
      <c r="O382" s="186"/>
      <c r="P382" s="160"/>
      <c r="R382" s="70">
        <f>K382*$P$381/M382</f>
        <v>0</v>
      </c>
      <c r="S382" s="70">
        <f>K382*$Q$381/M382</f>
        <v>6</v>
      </c>
      <c r="T382" s="70">
        <f t="shared" si="257"/>
        <v>0</v>
      </c>
      <c r="U382" s="70">
        <f t="shared" si="257"/>
        <v>0</v>
      </c>
      <c r="V382" s="70">
        <f t="shared" si="258"/>
        <v>0</v>
      </c>
      <c r="W382" s="70">
        <f t="shared" si="258"/>
        <v>18</v>
      </c>
      <c r="X382" s="70">
        <f t="shared" si="259"/>
        <v>0</v>
      </c>
      <c r="Y382" s="70">
        <f t="shared" si="259"/>
        <v>0</v>
      </c>
    </row>
    <row r="383" spans="1:25" ht="12.75" customHeight="1">
      <c r="A383" s="18" t="s">
        <v>173</v>
      </c>
      <c r="B383" s="244"/>
      <c r="C383" s="82" t="s">
        <v>202</v>
      </c>
      <c r="D383" s="71" t="s">
        <v>204</v>
      </c>
      <c r="E383" s="68"/>
      <c r="F383" s="68"/>
      <c r="G383" s="73"/>
      <c r="H383" s="73"/>
      <c r="I383" s="67"/>
      <c r="J383" s="67"/>
      <c r="K383" s="67">
        <v>1</v>
      </c>
      <c r="L383" s="67" t="s">
        <v>47</v>
      </c>
      <c r="M383" s="219">
        <v>1</v>
      </c>
      <c r="N383" s="114"/>
      <c r="O383" s="186"/>
      <c r="P383" s="160"/>
      <c r="R383" s="70">
        <f>K383*$P$381/M383</f>
        <v>0</v>
      </c>
      <c r="S383" s="70">
        <f>K383*$Q$381/M383</f>
        <v>6</v>
      </c>
      <c r="T383" s="70">
        <f aca="true" t="shared" si="260" ref="T383">R383*N383</f>
        <v>0</v>
      </c>
      <c r="U383" s="70">
        <f aca="true" t="shared" si="261" ref="U383">S383*O383</f>
        <v>0</v>
      </c>
      <c r="V383" s="70">
        <f aca="true" t="shared" si="262" ref="V383">R383*3</f>
        <v>0</v>
      </c>
      <c r="W383" s="70">
        <f aca="true" t="shared" si="263" ref="W383">S383*3</f>
        <v>18</v>
      </c>
      <c r="X383" s="70">
        <f aca="true" t="shared" si="264" ref="X383">V383*N383</f>
        <v>0</v>
      </c>
      <c r="Y383" s="70">
        <f aca="true" t="shared" si="265" ref="Y383">W383*O383</f>
        <v>0</v>
      </c>
    </row>
    <row r="384" spans="1:25" ht="12.75" customHeight="1">
      <c r="A384" s="18" t="s">
        <v>173</v>
      </c>
      <c r="B384" s="244"/>
      <c r="C384" s="82" t="s">
        <v>203</v>
      </c>
      <c r="D384" s="71" t="s">
        <v>204</v>
      </c>
      <c r="E384" s="68"/>
      <c r="F384" s="68"/>
      <c r="G384" s="73" t="s">
        <v>34</v>
      </c>
      <c r="H384" s="73"/>
      <c r="I384" s="67" t="s">
        <v>44</v>
      </c>
      <c r="J384" s="67"/>
      <c r="K384" s="67">
        <v>2</v>
      </c>
      <c r="L384" s="67" t="s">
        <v>47</v>
      </c>
      <c r="M384" s="219">
        <v>1</v>
      </c>
      <c r="N384" s="114"/>
      <c r="O384" s="186"/>
      <c r="P384" s="160"/>
      <c r="R384" s="70">
        <f>K384*$P$381/M384</f>
        <v>0</v>
      </c>
      <c r="S384" s="70">
        <f>K384*$Q$381/M384</f>
        <v>12</v>
      </c>
      <c r="T384" s="70">
        <f t="shared" si="257"/>
        <v>0</v>
      </c>
      <c r="U384" s="70">
        <f t="shared" si="257"/>
        <v>0</v>
      </c>
      <c r="V384" s="70">
        <f t="shared" si="258"/>
        <v>0</v>
      </c>
      <c r="W384" s="70">
        <f t="shared" si="258"/>
        <v>36</v>
      </c>
      <c r="X384" s="70">
        <f t="shared" si="259"/>
        <v>0</v>
      </c>
      <c r="Y384" s="70">
        <f t="shared" si="259"/>
        <v>0</v>
      </c>
    </row>
    <row r="385" spans="1:25" ht="12.75" customHeight="1">
      <c r="A385" s="18" t="s">
        <v>173</v>
      </c>
      <c r="B385" s="245"/>
      <c r="C385" s="78" t="s">
        <v>179</v>
      </c>
      <c r="D385" s="66"/>
      <c r="E385" s="66"/>
      <c r="F385" s="66"/>
      <c r="G385" s="73" t="s">
        <v>34</v>
      </c>
      <c r="H385" s="73"/>
      <c r="I385" s="67" t="s">
        <v>44</v>
      </c>
      <c r="J385" s="67"/>
      <c r="K385" s="73">
        <v>1</v>
      </c>
      <c r="L385" s="73" t="s">
        <v>31</v>
      </c>
      <c r="M385" s="219">
        <v>3</v>
      </c>
      <c r="N385" s="114"/>
      <c r="O385" s="186"/>
      <c r="P385" s="160"/>
      <c r="R385" s="70">
        <f>K385*$P$381/M385</f>
        <v>0</v>
      </c>
      <c r="S385" s="70">
        <f>K385*$Q$381/M385</f>
        <v>2</v>
      </c>
      <c r="T385" s="70">
        <f t="shared" si="257"/>
        <v>0</v>
      </c>
      <c r="U385" s="70">
        <f t="shared" si="257"/>
        <v>0</v>
      </c>
      <c r="V385" s="70">
        <f t="shared" si="258"/>
        <v>0</v>
      </c>
      <c r="W385" s="70">
        <f t="shared" si="258"/>
        <v>6</v>
      </c>
      <c r="X385" s="70">
        <f t="shared" si="259"/>
        <v>0</v>
      </c>
      <c r="Y385" s="70">
        <f t="shared" si="259"/>
        <v>0</v>
      </c>
    </row>
    <row r="386" spans="1:25" s="31" customFormat="1" ht="12.75" customHeight="1">
      <c r="A386" s="19" t="s">
        <v>33</v>
      </c>
      <c r="B386" s="135"/>
      <c r="C386" s="20"/>
      <c r="D386" s="20"/>
      <c r="E386" s="20"/>
      <c r="F386" s="20"/>
      <c r="G386" s="21"/>
      <c r="H386" s="21"/>
      <c r="I386" s="22"/>
      <c r="J386" s="22"/>
      <c r="K386" s="22"/>
      <c r="L386" s="22"/>
      <c r="M386" s="218"/>
      <c r="N386" s="23"/>
      <c r="O386" s="23"/>
      <c r="P386" s="22"/>
      <c r="Q386" s="22"/>
      <c r="R386" s="23"/>
      <c r="S386" s="24"/>
      <c r="T386" s="25">
        <f>SUM(T381:T385)</f>
        <v>0</v>
      </c>
      <c r="U386" s="25">
        <f>SUM(U381:U385)</f>
        <v>0</v>
      </c>
      <c r="V386" s="27"/>
      <c r="W386" s="24"/>
      <c r="X386" s="25">
        <f>SUM(X381:X385)</f>
        <v>0</v>
      </c>
      <c r="Y386" s="25">
        <f>SUM(Y381:Y385)</f>
        <v>0</v>
      </c>
    </row>
    <row r="387" spans="1:25" ht="12.75" customHeight="1">
      <c r="A387" s="32" t="s">
        <v>173</v>
      </c>
      <c r="B387" s="134" t="s">
        <v>185</v>
      </c>
      <c r="C387" s="71" t="s">
        <v>209</v>
      </c>
      <c r="D387" s="71" t="s">
        <v>204</v>
      </c>
      <c r="E387" s="72"/>
      <c r="F387" s="66"/>
      <c r="G387" s="73" t="s">
        <v>181</v>
      </c>
      <c r="H387" s="73"/>
      <c r="I387" s="67" t="s">
        <v>44</v>
      </c>
      <c r="J387" s="67"/>
      <c r="K387" s="73">
        <v>2</v>
      </c>
      <c r="L387" s="67" t="s">
        <v>47</v>
      </c>
      <c r="M387" s="219">
        <v>1</v>
      </c>
      <c r="N387" s="114"/>
      <c r="O387" s="186"/>
      <c r="P387" s="160"/>
      <c r="Q387" s="159">
        <v>2</v>
      </c>
      <c r="R387" s="70">
        <f>K387*$P$387/M387</f>
        <v>0</v>
      </c>
      <c r="S387" s="70">
        <f>K387*$Q$387/M387</f>
        <v>4</v>
      </c>
      <c r="T387" s="70">
        <f aca="true" t="shared" si="266" ref="T387:U390">R387*N387</f>
        <v>0</v>
      </c>
      <c r="U387" s="70">
        <f t="shared" si="266"/>
        <v>0</v>
      </c>
      <c r="V387" s="70">
        <f aca="true" t="shared" si="267" ref="V387:W390">R387*3</f>
        <v>0</v>
      </c>
      <c r="W387" s="70">
        <f t="shared" si="267"/>
        <v>12</v>
      </c>
      <c r="X387" s="70">
        <f aca="true" t="shared" si="268" ref="X387:Y390">V387*N387</f>
        <v>0</v>
      </c>
      <c r="Y387" s="70">
        <f t="shared" si="268"/>
        <v>0</v>
      </c>
    </row>
    <row r="388" spans="1:25" ht="12.75" customHeight="1">
      <c r="A388" s="30" t="s">
        <v>173</v>
      </c>
      <c r="B388" s="134"/>
      <c r="C388" s="65" t="s">
        <v>201</v>
      </c>
      <c r="D388" s="71" t="s">
        <v>204</v>
      </c>
      <c r="E388" s="66"/>
      <c r="F388" s="66"/>
      <c r="G388" s="73" t="s">
        <v>181</v>
      </c>
      <c r="H388" s="73"/>
      <c r="I388" s="67" t="s">
        <v>44</v>
      </c>
      <c r="J388" s="67"/>
      <c r="K388" s="67">
        <v>2</v>
      </c>
      <c r="L388" s="67" t="s">
        <v>47</v>
      </c>
      <c r="M388" s="219">
        <v>1</v>
      </c>
      <c r="N388" s="114"/>
      <c r="O388" s="186"/>
      <c r="P388" s="160"/>
      <c r="R388" s="70">
        <f>K388*$P$387/M388</f>
        <v>0</v>
      </c>
      <c r="S388" s="70">
        <f>K388*$Q$387/M388</f>
        <v>4</v>
      </c>
      <c r="T388" s="70">
        <f t="shared" si="266"/>
        <v>0</v>
      </c>
      <c r="U388" s="70">
        <f t="shared" si="266"/>
        <v>0</v>
      </c>
      <c r="V388" s="70">
        <f t="shared" si="267"/>
        <v>0</v>
      </c>
      <c r="W388" s="70">
        <f t="shared" si="267"/>
        <v>12</v>
      </c>
      <c r="X388" s="70">
        <f t="shared" si="268"/>
        <v>0</v>
      </c>
      <c r="Y388" s="70">
        <f t="shared" si="268"/>
        <v>0</v>
      </c>
    </row>
    <row r="389" spans="1:25" ht="12.75" customHeight="1">
      <c r="A389" s="30" t="s">
        <v>173</v>
      </c>
      <c r="B389" s="134"/>
      <c r="C389" s="65" t="s">
        <v>208</v>
      </c>
      <c r="D389" s="66"/>
      <c r="E389" s="66"/>
      <c r="F389" s="66"/>
      <c r="G389" s="73" t="s">
        <v>181</v>
      </c>
      <c r="H389" s="73"/>
      <c r="I389" s="67" t="s">
        <v>44</v>
      </c>
      <c r="J389" s="67"/>
      <c r="K389" s="67">
        <v>2</v>
      </c>
      <c r="L389" s="67" t="s">
        <v>47</v>
      </c>
      <c r="M389" s="219">
        <v>1</v>
      </c>
      <c r="N389" s="114"/>
      <c r="O389" s="186"/>
      <c r="P389" s="160"/>
      <c r="R389" s="70">
        <f>K389*$P$387/M389</f>
        <v>0</v>
      </c>
      <c r="S389" s="70">
        <f>K389*$Q$387/M389</f>
        <v>4</v>
      </c>
      <c r="T389" s="70">
        <f t="shared" si="266"/>
        <v>0</v>
      </c>
      <c r="U389" s="70">
        <f t="shared" si="266"/>
        <v>0</v>
      </c>
      <c r="V389" s="70">
        <f t="shared" si="267"/>
        <v>0</v>
      </c>
      <c r="W389" s="70">
        <f t="shared" si="267"/>
        <v>12</v>
      </c>
      <c r="X389" s="70">
        <f t="shared" si="268"/>
        <v>0</v>
      </c>
      <c r="Y389" s="70">
        <f t="shared" si="268"/>
        <v>0</v>
      </c>
    </row>
    <row r="390" spans="1:25" ht="12.75" customHeight="1">
      <c r="A390" s="30" t="s">
        <v>173</v>
      </c>
      <c r="B390" s="134"/>
      <c r="C390" s="71" t="s">
        <v>179</v>
      </c>
      <c r="D390" s="66"/>
      <c r="E390" s="66"/>
      <c r="F390" s="66"/>
      <c r="G390" s="73" t="s">
        <v>181</v>
      </c>
      <c r="H390" s="73"/>
      <c r="I390" s="67" t="s">
        <v>44</v>
      </c>
      <c r="J390" s="67"/>
      <c r="K390" s="73">
        <v>1</v>
      </c>
      <c r="L390" s="73" t="s">
        <v>31</v>
      </c>
      <c r="M390" s="219">
        <v>3</v>
      </c>
      <c r="N390" s="114"/>
      <c r="O390" s="186"/>
      <c r="P390" s="160"/>
      <c r="R390" s="70">
        <f>K390*$P$387/M390</f>
        <v>0</v>
      </c>
      <c r="S390" s="70">
        <f>K390*$Q$387/M390</f>
        <v>0.6666666666666666</v>
      </c>
      <c r="T390" s="70">
        <f t="shared" si="266"/>
        <v>0</v>
      </c>
      <c r="U390" s="70">
        <f t="shared" si="266"/>
        <v>0</v>
      </c>
      <c r="V390" s="70">
        <f t="shared" si="267"/>
        <v>0</v>
      </c>
      <c r="W390" s="70">
        <f t="shared" si="267"/>
        <v>2</v>
      </c>
      <c r="X390" s="70">
        <f t="shared" si="268"/>
        <v>0</v>
      </c>
      <c r="Y390" s="70">
        <f t="shared" si="268"/>
        <v>0</v>
      </c>
    </row>
    <row r="391" spans="1:25" s="31" customFormat="1" ht="12.75" customHeight="1">
      <c r="A391" s="19" t="s">
        <v>33</v>
      </c>
      <c r="B391" s="135"/>
      <c r="C391" s="20"/>
      <c r="D391" s="20"/>
      <c r="E391" s="20"/>
      <c r="F391" s="20"/>
      <c r="G391" s="21"/>
      <c r="H391" s="21"/>
      <c r="I391" s="22"/>
      <c r="J391" s="22"/>
      <c r="K391" s="22"/>
      <c r="L391" s="22"/>
      <c r="M391" s="218"/>
      <c r="N391" s="23"/>
      <c r="O391" s="23"/>
      <c r="P391" s="22"/>
      <c r="Q391" s="22"/>
      <c r="R391" s="23"/>
      <c r="S391" s="24"/>
      <c r="T391" s="25">
        <f>SUM(T387:T390)</f>
        <v>0</v>
      </c>
      <c r="U391" s="25">
        <f>SUM(U387:U390)</f>
        <v>0</v>
      </c>
      <c r="V391" s="27"/>
      <c r="W391" s="24"/>
      <c r="X391" s="25">
        <f>SUM(X387:X390)</f>
        <v>0</v>
      </c>
      <c r="Y391" s="25">
        <f>SUM(Y387:Y390)</f>
        <v>0</v>
      </c>
    </row>
    <row r="392" spans="1:25" ht="12.75" customHeight="1">
      <c r="A392" s="30" t="s">
        <v>173</v>
      </c>
      <c r="B392" s="136" t="s">
        <v>186</v>
      </c>
      <c r="C392" s="71" t="s">
        <v>209</v>
      </c>
      <c r="D392" s="71" t="s">
        <v>204</v>
      </c>
      <c r="E392" s="72"/>
      <c r="F392" s="66"/>
      <c r="G392" s="73" t="s">
        <v>94</v>
      </c>
      <c r="H392" s="67"/>
      <c r="I392" s="67" t="s">
        <v>44</v>
      </c>
      <c r="J392" s="67" t="s">
        <v>26</v>
      </c>
      <c r="K392" s="73">
        <v>2</v>
      </c>
      <c r="L392" s="67" t="s">
        <v>47</v>
      </c>
      <c r="M392" s="219">
        <v>1</v>
      </c>
      <c r="N392" s="114"/>
      <c r="O392" s="186"/>
      <c r="P392" s="160"/>
      <c r="Q392" s="159">
        <v>13</v>
      </c>
      <c r="R392" s="70">
        <f aca="true" t="shared" si="269" ref="R392:R398">K392*$P$392/M392</f>
        <v>0</v>
      </c>
      <c r="S392" s="70">
        <f aca="true" t="shared" si="270" ref="S392:S398">K392*$Q$392/M392</f>
        <v>26</v>
      </c>
      <c r="T392" s="70">
        <f aca="true" t="shared" si="271" ref="T392:U398">R392*N392</f>
        <v>0</v>
      </c>
      <c r="U392" s="70">
        <f t="shared" si="271"/>
        <v>0</v>
      </c>
      <c r="V392" s="70">
        <f aca="true" t="shared" si="272" ref="V392:W398">R392*3</f>
        <v>0</v>
      </c>
      <c r="W392" s="70">
        <f t="shared" si="272"/>
        <v>78</v>
      </c>
      <c r="X392" s="70">
        <f aca="true" t="shared" si="273" ref="X392:Y398">V392*N392</f>
        <v>0</v>
      </c>
      <c r="Y392" s="70">
        <f t="shared" si="273"/>
        <v>0</v>
      </c>
    </row>
    <row r="393" spans="1:25" ht="12.75" customHeight="1">
      <c r="A393" s="30" t="s">
        <v>173</v>
      </c>
      <c r="B393" s="134"/>
      <c r="C393" s="71" t="s">
        <v>187</v>
      </c>
      <c r="D393" s="66"/>
      <c r="E393" s="66"/>
      <c r="F393" s="66"/>
      <c r="G393" s="73" t="s">
        <v>94</v>
      </c>
      <c r="H393" s="67"/>
      <c r="I393" s="67" t="s">
        <v>44</v>
      </c>
      <c r="J393" s="67"/>
      <c r="K393" s="73">
        <v>2</v>
      </c>
      <c r="L393" s="67" t="s">
        <v>47</v>
      </c>
      <c r="M393" s="219">
        <v>1</v>
      </c>
      <c r="N393" s="114"/>
      <c r="O393" s="186"/>
      <c r="P393" s="160"/>
      <c r="R393" s="70">
        <f t="shared" si="269"/>
        <v>0</v>
      </c>
      <c r="S393" s="70">
        <f t="shared" si="270"/>
        <v>26</v>
      </c>
      <c r="T393" s="70">
        <f t="shared" si="271"/>
        <v>0</v>
      </c>
      <c r="U393" s="70">
        <f t="shared" si="271"/>
        <v>0</v>
      </c>
      <c r="V393" s="70">
        <f t="shared" si="272"/>
        <v>0</v>
      </c>
      <c r="W393" s="70">
        <f t="shared" si="272"/>
        <v>78</v>
      </c>
      <c r="X393" s="70">
        <f t="shared" si="273"/>
        <v>0</v>
      </c>
      <c r="Y393" s="70">
        <f t="shared" si="273"/>
        <v>0</v>
      </c>
    </row>
    <row r="394" spans="1:25" ht="12.75" customHeight="1">
      <c r="A394" s="30" t="s">
        <v>173</v>
      </c>
      <c r="B394" s="134"/>
      <c r="C394" s="65" t="s">
        <v>201</v>
      </c>
      <c r="D394" s="71" t="s">
        <v>204</v>
      </c>
      <c r="E394" s="66"/>
      <c r="F394" s="66"/>
      <c r="G394" s="73" t="s">
        <v>94</v>
      </c>
      <c r="H394" s="73"/>
      <c r="I394" s="67" t="s">
        <v>44</v>
      </c>
      <c r="J394" s="67"/>
      <c r="K394" s="67">
        <v>2</v>
      </c>
      <c r="L394" s="67" t="s">
        <v>47</v>
      </c>
      <c r="M394" s="219">
        <v>1</v>
      </c>
      <c r="N394" s="114"/>
      <c r="O394" s="186"/>
      <c r="P394" s="160"/>
      <c r="R394" s="70">
        <f t="shared" si="269"/>
        <v>0</v>
      </c>
      <c r="S394" s="70">
        <f t="shared" si="270"/>
        <v>26</v>
      </c>
      <c r="T394" s="70">
        <f t="shared" si="271"/>
        <v>0</v>
      </c>
      <c r="U394" s="70">
        <f t="shared" si="271"/>
        <v>0</v>
      </c>
      <c r="V394" s="70">
        <f t="shared" si="272"/>
        <v>0</v>
      </c>
      <c r="W394" s="70">
        <f t="shared" si="272"/>
        <v>78</v>
      </c>
      <c r="X394" s="70">
        <f t="shared" si="273"/>
        <v>0</v>
      </c>
      <c r="Y394" s="70">
        <f t="shared" si="273"/>
        <v>0</v>
      </c>
    </row>
    <row r="395" spans="1:25" ht="12.75" customHeight="1">
      <c r="A395" s="30" t="s">
        <v>173</v>
      </c>
      <c r="B395" s="134"/>
      <c r="C395" s="65" t="s">
        <v>208</v>
      </c>
      <c r="D395" s="71" t="s">
        <v>204</v>
      </c>
      <c r="E395" s="66"/>
      <c r="F395" s="66"/>
      <c r="G395" s="73" t="s">
        <v>94</v>
      </c>
      <c r="H395" s="73"/>
      <c r="I395" s="67" t="s">
        <v>44</v>
      </c>
      <c r="J395" s="67"/>
      <c r="K395" s="67">
        <v>2</v>
      </c>
      <c r="L395" s="67" t="s">
        <v>47</v>
      </c>
      <c r="M395" s="219">
        <v>1</v>
      </c>
      <c r="N395" s="114"/>
      <c r="O395" s="186"/>
      <c r="P395" s="160"/>
      <c r="R395" s="70">
        <f t="shared" si="269"/>
        <v>0</v>
      </c>
      <c r="S395" s="70">
        <f t="shared" si="270"/>
        <v>26</v>
      </c>
      <c r="T395" s="70">
        <f t="shared" si="271"/>
        <v>0</v>
      </c>
      <c r="U395" s="70">
        <f t="shared" si="271"/>
        <v>0</v>
      </c>
      <c r="V395" s="70">
        <f t="shared" si="272"/>
        <v>0</v>
      </c>
      <c r="W395" s="70">
        <f t="shared" si="272"/>
        <v>78</v>
      </c>
      <c r="X395" s="70">
        <f t="shared" si="273"/>
        <v>0</v>
      </c>
      <c r="Y395" s="70">
        <f t="shared" si="273"/>
        <v>0</v>
      </c>
    </row>
    <row r="396" spans="1:25" ht="12.75" customHeight="1">
      <c r="A396" s="30" t="s">
        <v>173</v>
      </c>
      <c r="B396" s="134"/>
      <c r="C396" s="71" t="s">
        <v>188</v>
      </c>
      <c r="D396" s="66"/>
      <c r="E396" s="66"/>
      <c r="F396" s="66"/>
      <c r="G396" s="73" t="s">
        <v>94</v>
      </c>
      <c r="H396" s="73"/>
      <c r="I396" s="67" t="s">
        <v>44</v>
      </c>
      <c r="J396" s="67"/>
      <c r="K396" s="73">
        <v>1</v>
      </c>
      <c r="L396" s="73" t="s">
        <v>31</v>
      </c>
      <c r="M396" s="219">
        <v>3</v>
      </c>
      <c r="N396" s="114"/>
      <c r="O396" s="186"/>
      <c r="P396" s="160"/>
      <c r="R396" s="70">
        <f t="shared" si="269"/>
        <v>0</v>
      </c>
      <c r="S396" s="70">
        <f t="shared" si="270"/>
        <v>4.333333333333333</v>
      </c>
      <c r="T396" s="70">
        <f t="shared" si="271"/>
        <v>0</v>
      </c>
      <c r="U396" s="70">
        <f t="shared" si="271"/>
        <v>0</v>
      </c>
      <c r="V396" s="70">
        <f t="shared" si="272"/>
        <v>0</v>
      </c>
      <c r="W396" s="70">
        <f t="shared" si="272"/>
        <v>13</v>
      </c>
      <c r="X396" s="70">
        <f t="shared" si="273"/>
        <v>0</v>
      </c>
      <c r="Y396" s="70">
        <f t="shared" si="273"/>
        <v>0</v>
      </c>
    </row>
    <row r="397" spans="1:25" ht="12.75" customHeight="1">
      <c r="A397" s="30" t="s">
        <v>173</v>
      </c>
      <c r="B397" s="134"/>
      <c r="C397" s="71" t="s">
        <v>251</v>
      </c>
      <c r="D397" s="66"/>
      <c r="E397" s="66"/>
      <c r="F397" s="66"/>
      <c r="G397" s="73" t="s">
        <v>94</v>
      </c>
      <c r="H397" s="73"/>
      <c r="I397" s="67" t="s">
        <v>44</v>
      </c>
      <c r="J397" s="67"/>
      <c r="K397" s="73">
        <v>2</v>
      </c>
      <c r="L397" s="73" t="s">
        <v>27</v>
      </c>
      <c r="M397" s="219">
        <v>2</v>
      </c>
      <c r="N397" s="114"/>
      <c r="O397" s="186"/>
      <c r="P397" s="160"/>
      <c r="R397" s="70">
        <f t="shared" si="269"/>
        <v>0</v>
      </c>
      <c r="S397" s="70">
        <f t="shared" si="270"/>
        <v>13</v>
      </c>
      <c r="T397" s="70">
        <f t="shared" si="271"/>
        <v>0</v>
      </c>
      <c r="U397" s="70">
        <f t="shared" si="271"/>
        <v>0</v>
      </c>
      <c r="V397" s="70">
        <f t="shared" si="272"/>
        <v>0</v>
      </c>
      <c r="W397" s="70">
        <f t="shared" si="272"/>
        <v>39</v>
      </c>
      <c r="X397" s="70">
        <f t="shared" si="273"/>
        <v>0</v>
      </c>
      <c r="Y397" s="70">
        <f t="shared" si="273"/>
        <v>0</v>
      </c>
    </row>
    <row r="398" spans="1:25" ht="12.75" customHeight="1">
      <c r="A398" s="30" t="s">
        <v>173</v>
      </c>
      <c r="B398" s="134"/>
      <c r="C398" s="71" t="s">
        <v>189</v>
      </c>
      <c r="D398" s="71" t="s">
        <v>204</v>
      </c>
      <c r="E398" s="66"/>
      <c r="F398" s="66"/>
      <c r="G398" s="73" t="s">
        <v>94</v>
      </c>
      <c r="H398" s="73"/>
      <c r="I398" s="67" t="s">
        <v>44</v>
      </c>
      <c r="J398" s="67"/>
      <c r="K398" s="73">
        <v>2</v>
      </c>
      <c r="L398" s="73" t="s">
        <v>31</v>
      </c>
      <c r="M398" s="219">
        <v>3</v>
      </c>
      <c r="N398" s="114"/>
      <c r="O398" s="186"/>
      <c r="P398" s="160"/>
      <c r="R398" s="70">
        <f t="shared" si="269"/>
        <v>0</v>
      </c>
      <c r="S398" s="70">
        <f t="shared" si="270"/>
        <v>8.666666666666666</v>
      </c>
      <c r="T398" s="70">
        <f t="shared" si="271"/>
        <v>0</v>
      </c>
      <c r="U398" s="70">
        <f t="shared" si="271"/>
        <v>0</v>
      </c>
      <c r="V398" s="70">
        <f t="shared" si="272"/>
        <v>0</v>
      </c>
      <c r="W398" s="70">
        <f t="shared" si="272"/>
        <v>26</v>
      </c>
      <c r="X398" s="70">
        <f t="shared" si="273"/>
        <v>0</v>
      </c>
      <c r="Y398" s="70">
        <f t="shared" si="273"/>
        <v>0</v>
      </c>
    </row>
    <row r="399" spans="1:25" s="31" customFormat="1" ht="12.75" customHeight="1">
      <c r="A399" s="19" t="s">
        <v>33</v>
      </c>
      <c r="B399" s="135"/>
      <c r="C399" s="20"/>
      <c r="D399" s="20"/>
      <c r="E399" s="20"/>
      <c r="F399" s="20"/>
      <c r="G399" s="21"/>
      <c r="H399" s="21"/>
      <c r="I399" s="22"/>
      <c r="J399" s="22"/>
      <c r="K399" s="22"/>
      <c r="L399" s="22"/>
      <c r="M399" s="218"/>
      <c r="N399" s="23"/>
      <c r="O399" s="23"/>
      <c r="P399" s="22"/>
      <c r="Q399" s="22"/>
      <c r="R399" s="23"/>
      <c r="S399" s="24"/>
      <c r="T399" s="25">
        <f>SUM(T392:T398)</f>
        <v>0</v>
      </c>
      <c r="U399" s="25">
        <f>SUM(U392:U398)</f>
        <v>0</v>
      </c>
      <c r="V399" s="27"/>
      <c r="W399" s="24"/>
      <c r="X399" s="25">
        <f>SUM(X392:X398)</f>
        <v>0</v>
      </c>
      <c r="Y399" s="25">
        <f>SUM(Y392:Y398)</f>
        <v>0</v>
      </c>
    </row>
    <row r="400" spans="1:25" ht="12.75" customHeight="1">
      <c r="A400" s="32" t="s">
        <v>173</v>
      </c>
      <c r="B400" s="136" t="s">
        <v>190</v>
      </c>
      <c r="C400" s="71" t="s">
        <v>209</v>
      </c>
      <c r="D400" s="71" t="s">
        <v>204</v>
      </c>
      <c r="E400" s="72"/>
      <c r="F400" s="72"/>
      <c r="G400" s="73" t="s">
        <v>94</v>
      </c>
      <c r="H400" s="73"/>
      <c r="I400" s="73" t="s">
        <v>44</v>
      </c>
      <c r="J400" s="73"/>
      <c r="K400" s="73">
        <v>2</v>
      </c>
      <c r="L400" s="67" t="s">
        <v>47</v>
      </c>
      <c r="M400" s="219">
        <v>1</v>
      </c>
      <c r="N400" s="114"/>
      <c r="O400" s="186"/>
      <c r="P400" s="160"/>
      <c r="Q400" s="159">
        <v>5</v>
      </c>
      <c r="R400" s="70">
        <f>K400*$P$400/M400</f>
        <v>0</v>
      </c>
      <c r="S400" s="70">
        <f>K400*$Q$400/M400</f>
        <v>10</v>
      </c>
      <c r="T400" s="70">
        <f aca="true" t="shared" si="274" ref="T400:U403">R400*N400</f>
        <v>0</v>
      </c>
      <c r="U400" s="70">
        <f t="shared" si="274"/>
        <v>0</v>
      </c>
      <c r="V400" s="70">
        <f aca="true" t="shared" si="275" ref="V400:W403">R400*3</f>
        <v>0</v>
      </c>
      <c r="W400" s="70">
        <f t="shared" si="275"/>
        <v>30</v>
      </c>
      <c r="X400" s="70">
        <f aca="true" t="shared" si="276" ref="X400:Y403">V400*N400</f>
        <v>0</v>
      </c>
      <c r="Y400" s="70">
        <f t="shared" si="276"/>
        <v>0</v>
      </c>
    </row>
    <row r="401" spans="1:25" ht="12.75" customHeight="1">
      <c r="A401" s="30" t="s">
        <v>173</v>
      </c>
      <c r="B401" s="134"/>
      <c r="C401" s="65" t="s">
        <v>201</v>
      </c>
      <c r="D401" s="71" t="s">
        <v>204</v>
      </c>
      <c r="E401" s="66"/>
      <c r="F401" s="66"/>
      <c r="G401" s="73" t="s">
        <v>94</v>
      </c>
      <c r="H401" s="73"/>
      <c r="I401" s="67" t="s">
        <v>44</v>
      </c>
      <c r="J401" s="67"/>
      <c r="K401" s="67">
        <v>2</v>
      </c>
      <c r="L401" s="67" t="s">
        <v>47</v>
      </c>
      <c r="M401" s="219">
        <v>1</v>
      </c>
      <c r="N401" s="114"/>
      <c r="O401" s="186"/>
      <c r="P401" s="160"/>
      <c r="R401" s="70">
        <f>K401*$P$400/M401</f>
        <v>0</v>
      </c>
      <c r="S401" s="70">
        <f>K401*$Q$400/M401</f>
        <v>10</v>
      </c>
      <c r="T401" s="70">
        <f t="shared" si="274"/>
        <v>0</v>
      </c>
      <c r="U401" s="70">
        <f t="shared" si="274"/>
        <v>0</v>
      </c>
      <c r="V401" s="70">
        <f t="shared" si="275"/>
        <v>0</v>
      </c>
      <c r="W401" s="70">
        <f t="shared" si="275"/>
        <v>30</v>
      </c>
      <c r="X401" s="70">
        <f t="shared" si="276"/>
        <v>0</v>
      </c>
      <c r="Y401" s="70">
        <f t="shared" si="276"/>
        <v>0</v>
      </c>
    </row>
    <row r="402" spans="1:25" ht="12.75" customHeight="1">
      <c r="A402" s="30" t="s">
        <v>173</v>
      </c>
      <c r="B402" s="134"/>
      <c r="C402" s="65" t="s">
        <v>207</v>
      </c>
      <c r="D402" s="71" t="s">
        <v>204</v>
      </c>
      <c r="E402" s="66"/>
      <c r="F402" s="66"/>
      <c r="G402" s="73" t="s">
        <v>94</v>
      </c>
      <c r="H402" s="73"/>
      <c r="I402" s="67" t="s">
        <v>44</v>
      </c>
      <c r="J402" s="67"/>
      <c r="K402" s="67">
        <v>2</v>
      </c>
      <c r="L402" s="67" t="s">
        <v>47</v>
      </c>
      <c r="M402" s="219">
        <v>1</v>
      </c>
      <c r="N402" s="114"/>
      <c r="O402" s="186"/>
      <c r="P402" s="160"/>
      <c r="R402" s="70">
        <f>K402*$P$400/M402</f>
        <v>0</v>
      </c>
      <c r="S402" s="70">
        <f>K402*$Q$400/M402</f>
        <v>10</v>
      </c>
      <c r="T402" s="70">
        <f t="shared" si="274"/>
        <v>0</v>
      </c>
      <c r="U402" s="70">
        <f t="shared" si="274"/>
        <v>0</v>
      </c>
      <c r="V402" s="70">
        <f t="shared" si="275"/>
        <v>0</v>
      </c>
      <c r="W402" s="70">
        <f t="shared" si="275"/>
        <v>30</v>
      </c>
      <c r="X402" s="70">
        <f t="shared" si="276"/>
        <v>0</v>
      </c>
      <c r="Y402" s="70">
        <f t="shared" si="276"/>
        <v>0</v>
      </c>
    </row>
    <row r="403" spans="1:25" ht="12.75" customHeight="1">
      <c r="A403" s="30" t="s">
        <v>173</v>
      </c>
      <c r="B403" s="134"/>
      <c r="C403" s="71" t="s">
        <v>179</v>
      </c>
      <c r="D403" s="66"/>
      <c r="E403" s="66"/>
      <c r="F403" s="66"/>
      <c r="G403" s="73" t="s">
        <v>94</v>
      </c>
      <c r="H403" s="73"/>
      <c r="I403" s="67" t="s">
        <v>44</v>
      </c>
      <c r="J403" s="67"/>
      <c r="K403" s="73">
        <v>1</v>
      </c>
      <c r="L403" s="73" t="s">
        <v>31</v>
      </c>
      <c r="M403" s="219">
        <v>3</v>
      </c>
      <c r="N403" s="114"/>
      <c r="O403" s="186"/>
      <c r="P403" s="160"/>
      <c r="R403" s="70">
        <f>K403*$P$400/M403</f>
        <v>0</v>
      </c>
      <c r="S403" s="70">
        <f>K403*$Q$400/M403</f>
        <v>1.6666666666666667</v>
      </c>
      <c r="T403" s="70">
        <f t="shared" si="274"/>
        <v>0</v>
      </c>
      <c r="U403" s="70">
        <f t="shared" si="274"/>
        <v>0</v>
      </c>
      <c r="V403" s="70">
        <f t="shared" si="275"/>
        <v>0</v>
      </c>
      <c r="W403" s="70">
        <f t="shared" si="275"/>
        <v>5</v>
      </c>
      <c r="X403" s="70">
        <f t="shared" si="276"/>
        <v>0</v>
      </c>
      <c r="Y403" s="70">
        <f t="shared" si="276"/>
        <v>0</v>
      </c>
    </row>
    <row r="404" spans="1:25" s="31" customFormat="1" ht="12.75" customHeight="1">
      <c r="A404" s="19" t="s">
        <v>33</v>
      </c>
      <c r="B404" s="135"/>
      <c r="C404" s="20"/>
      <c r="D404" s="20"/>
      <c r="E404" s="20"/>
      <c r="F404" s="20"/>
      <c r="G404" s="21"/>
      <c r="H404" s="21"/>
      <c r="I404" s="22"/>
      <c r="J404" s="22"/>
      <c r="K404" s="22"/>
      <c r="L404" s="22"/>
      <c r="M404" s="218"/>
      <c r="N404" s="23"/>
      <c r="O404" s="23"/>
      <c r="P404" s="22"/>
      <c r="Q404" s="22"/>
      <c r="R404" s="23"/>
      <c r="S404" s="24"/>
      <c r="T404" s="25">
        <f>SUM(T400:T403)</f>
        <v>0</v>
      </c>
      <c r="U404" s="25">
        <f>SUM(U400:U403)</f>
        <v>0</v>
      </c>
      <c r="V404" s="27"/>
      <c r="W404" s="24"/>
      <c r="X404" s="25">
        <f>SUM(X400:X403)</f>
        <v>0</v>
      </c>
      <c r="Y404" s="25">
        <f>SUM(Y400:Y403)</f>
        <v>0</v>
      </c>
    </row>
    <row r="405" spans="1:25" ht="12.75" customHeight="1">
      <c r="A405" s="45" t="s">
        <v>173</v>
      </c>
      <c r="B405" s="196" t="s">
        <v>255</v>
      </c>
      <c r="C405" s="71" t="s">
        <v>177</v>
      </c>
      <c r="D405" s="72"/>
      <c r="E405" s="72"/>
      <c r="F405" s="72"/>
      <c r="G405" s="73" t="s">
        <v>191</v>
      </c>
      <c r="H405" s="73"/>
      <c r="I405" s="73" t="s">
        <v>44</v>
      </c>
      <c r="J405" s="73"/>
      <c r="K405" s="73">
        <v>1</v>
      </c>
      <c r="L405" s="73" t="s">
        <v>27</v>
      </c>
      <c r="M405" s="219">
        <v>2</v>
      </c>
      <c r="N405" s="114"/>
      <c r="O405" s="186"/>
      <c r="P405" s="160"/>
      <c r="Q405" s="159">
        <v>4</v>
      </c>
      <c r="R405" s="70">
        <f>K405*$P$405/M405</f>
        <v>0</v>
      </c>
      <c r="S405" s="70">
        <f>K405*$Q$405/M405</f>
        <v>2</v>
      </c>
      <c r="T405" s="70">
        <f aca="true" t="shared" si="277" ref="T405:U407">R405*N405</f>
        <v>0</v>
      </c>
      <c r="U405" s="70">
        <f t="shared" si="277"/>
        <v>0</v>
      </c>
      <c r="V405" s="70">
        <f aca="true" t="shared" si="278" ref="V405:W407">R405*3</f>
        <v>0</v>
      </c>
      <c r="W405" s="70">
        <f t="shared" si="278"/>
        <v>6</v>
      </c>
      <c r="X405" s="70">
        <f aca="true" t="shared" si="279" ref="X405:Y407">V405*N405</f>
        <v>0</v>
      </c>
      <c r="Y405" s="70">
        <f t="shared" si="279"/>
        <v>0</v>
      </c>
    </row>
    <row r="406" spans="1:25" ht="12.75" customHeight="1">
      <c r="A406" s="46" t="s">
        <v>173</v>
      </c>
      <c r="B406" s="172" t="s">
        <v>192</v>
      </c>
      <c r="C406" s="71" t="s">
        <v>201</v>
      </c>
      <c r="D406" s="71" t="s">
        <v>204</v>
      </c>
      <c r="E406" s="72"/>
      <c r="F406" s="72"/>
      <c r="G406" s="73" t="s">
        <v>191</v>
      </c>
      <c r="H406" s="73"/>
      <c r="I406" s="73" t="s">
        <v>44</v>
      </c>
      <c r="J406" s="73"/>
      <c r="K406" s="73">
        <v>1</v>
      </c>
      <c r="L406" s="73" t="s">
        <v>27</v>
      </c>
      <c r="M406" s="219">
        <v>2</v>
      </c>
      <c r="N406" s="114"/>
      <c r="O406" s="186"/>
      <c r="P406" s="160"/>
      <c r="R406" s="70">
        <f>K406*$P$405/M406</f>
        <v>0</v>
      </c>
      <c r="S406" s="70">
        <f>K406*$Q$405/M406</f>
        <v>2</v>
      </c>
      <c r="T406" s="70">
        <f t="shared" si="277"/>
        <v>0</v>
      </c>
      <c r="U406" s="70">
        <f t="shared" si="277"/>
        <v>0</v>
      </c>
      <c r="V406" s="70">
        <f t="shared" si="278"/>
        <v>0</v>
      </c>
      <c r="W406" s="70">
        <f t="shared" si="278"/>
        <v>6</v>
      </c>
      <c r="X406" s="70">
        <f t="shared" si="279"/>
        <v>0</v>
      </c>
      <c r="Y406" s="70">
        <f t="shared" si="279"/>
        <v>0</v>
      </c>
    </row>
    <row r="407" spans="1:25" ht="12.75" customHeight="1">
      <c r="A407" s="46" t="s">
        <v>173</v>
      </c>
      <c r="B407" s="172" t="s">
        <v>254</v>
      </c>
      <c r="C407" s="65" t="s">
        <v>207</v>
      </c>
      <c r="D407" s="71" t="s">
        <v>204</v>
      </c>
      <c r="E407" s="72"/>
      <c r="F407" s="72"/>
      <c r="G407" s="73" t="s">
        <v>191</v>
      </c>
      <c r="H407" s="73"/>
      <c r="I407" s="73" t="s">
        <v>44</v>
      </c>
      <c r="J407" s="73"/>
      <c r="K407" s="73">
        <v>1</v>
      </c>
      <c r="L407" s="73" t="s">
        <v>27</v>
      </c>
      <c r="M407" s="219">
        <v>2</v>
      </c>
      <c r="N407" s="114"/>
      <c r="O407" s="186"/>
      <c r="P407" s="160"/>
      <c r="R407" s="70">
        <f>K407*$P$405/M407</f>
        <v>0</v>
      </c>
      <c r="S407" s="70">
        <f>K407*$Q$405/M407</f>
        <v>2</v>
      </c>
      <c r="T407" s="70">
        <f t="shared" si="277"/>
        <v>0</v>
      </c>
      <c r="U407" s="70">
        <f t="shared" si="277"/>
        <v>0</v>
      </c>
      <c r="V407" s="70">
        <f t="shared" si="278"/>
        <v>0</v>
      </c>
      <c r="W407" s="70">
        <f t="shared" si="278"/>
        <v>6</v>
      </c>
      <c r="X407" s="70">
        <f t="shared" si="279"/>
        <v>0</v>
      </c>
      <c r="Y407" s="70">
        <f t="shared" si="279"/>
        <v>0</v>
      </c>
    </row>
    <row r="408" spans="1:27" ht="12.75" customHeight="1">
      <c r="A408" s="46" t="s">
        <v>173</v>
      </c>
      <c r="B408" s="134" t="s">
        <v>193</v>
      </c>
      <c r="C408" s="71"/>
      <c r="D408" s="71"/>
      <c r="E408" s="71"/>
      <c r="F408" s="71"/>
      <c r="G408" s="73"/>
      <c r="H408" s="73"/>
      <c r="I408" s="73"/>
      <c r="J408" s="73"/>
      <c r="K408" s="73"/>
      <c r="L408" s="73"/>
      <c r="M408" s="219"/>
      <c r="N408" s="194"/>
      <c r="O408" s="194"/>
      <c r="P408" s="164"/>
      <c r="Q408" s="52"/>
      <c r="R408" s="114"/>
      <c r="S408" s="114"/>
      <c r="T408" s="114"/>
      <c r="U408" s="114"/>
      <c r="V408" s="114"/>
      <c r="W408" s="114"/>
      <c r="X408" s="114"/>
      <c r="Y408" s="114"/>
      <c r="Z408" s="58"/>
      <c r="AA408" s="58"/>
    </row>
    <row r="409" spans="1:25" s="31" customFormat="1" ht="12.75" customHeight="1">
      <c r="A409" s="19" t="s">
        <v>33</v>
      </c>
      <c r="B409" s="135"/>
      <c r="C409" s="20"/>
      <c r="D409" s="20"/>
      <c r="E409" s="20"/>
      <c r="F409" s="20"/>
      <c r="G409" s="21"/>
      <c r="H409" s="21"/>
      <c r="I409" s="22"/>
      <c r="J409" s="22"/>
      <c r="K409" s="22"/>
      <c r="L409" s="22"/>
      <c r="M409" s="218"/>
      <c r="N409" s="23"/>
      <c r="O409" s="23"/>
      <c r="P409" s="22"/>
      <c r="Q409" s="22"/>
      <c r="R409" s="23"/>
      <c r="S409" s="24"/>
      <c r="T409" s="25">
        <f>SUM(T405:T408)</f>
        <v>0</v>
      </c>
      <c r="U409" s="25">
        <f>SUM(U405:U408)</f>
        <v>0</v>
      </c>
      <c r="V409" s="27"/>
      <c r="W409" s="24"/>
      <c r="X409" s="25">
        <f>SUM(X405:X408)</f>
        <v>0</v>
      </c>
      <c r="Y409" s="25">
        <f>SUM(Y405:Y408)</f>
        <v>0</v>
      </c>
    </row>
    <row r="410" spans="1:25" s="31" customFormat="1" ht="12.75" customHeight="1">
      <c r="A410" s="33" t="s">
        <v>194</v>
      </c>
      <c r="B410" s="142"/>
      <c r="C410" s="34"/>
      <c r="D410" s="34"/>
      <c r="E410" s="34"/>
      <c r="F410" s="34"/>
      <c r="G410" s="35"/>
      <c r="H410" s="35"/>
      <c r="I410" s="36"/>
      <c r="J410" s="36"/>
      <c r="K410" s="36"/>
      <c r="L410" s="36"/>
      <c r="M410" s="220"/>
      <c r="N410" s="37"/>
      <c r="O410" s="37"/>
      <c r="P410" s="36"/>
      <c r="Q410" s="36"/>
      <c r="R410" s="37"/>
      <c r="S410" s="38"/>
      <c r="T410" s="25">
        <f>T366+T380+T391+T399+T404+T409+T374+T386</f>
        <v>0</v>
      </c>
      <c r="U410" s="25">
        <f>U366+U380+U391+U399+U404+U409+U374+U386</f>
        <v>0</v>
      </c>
      <c r="V410" s="39"/>
      <c r="W410" s="38"/>
      <c r="X410" s="25">
        <f>X366+X380+X391+X399+X404+X409+X374+X386</f>
        <v>0</v>
      </c>
      <c r="Y410" s="25">
        <f>Y366+Y380+Y391+Y399+Y404+Y409+Y374+Y386</f>
        <v>0</v>
      </c>
    </row>
    <row r="411" spans="1:26" s="28" customFormat="1" ht="12.75" customHeight="1">
      <c r="A411" s="117"/>
      <c r="B411" s="143"/>
      <c r="C411" s="118"/>
      <c r="D411" s="118"/>
      <c r="E411" s="118"/>
      <c r="F411" s="118"/>
      <c r="G411" s="12"/>
      <c r="H411" s="12"/>
      <c r="I411" s="119"/>
      <c r="J411" s="119"/>
      <c r="K411" s="119"/>
      <c r="L411" s="119"/>
      <c r="M411" s="221"/>
      <c r="N411" s="120"/>
      <c r="O411" s="120"/>
      <c r="P411" s="119"/>
      <c r="Q411" s="119"/>
      <c r="R411" s="120"/>
      <c r="S411" s="120"/>
      <c r="T411" s="120"/>
      <c r="U411" s="120"/>
      <c r="V411" s="120"/>
      <c r="W411" s="120"/>
      <c r="X411" s="120"/>
      <c r="Y411" s="120"/>
      <c r="Z411" s="126"/>
    </row>
    <row r="412" spans="1:26" s="122" customFormat="1" ht="15" customHeight="1">
      <c r="A412" s="121"/>
      <c r="B412" s="144"/>
      <c r="C412" s="123"/>
      <c r="D412" s="123"/>
      <c r="E412" s="123"/>
      <c r="G412" s="123"/>
      <c r="H412" s="124"/>
      <c r="I412" s="124"/>
      <c r="J412" s="124"/>
      <c r="K412" s="174" t="s">
        <v>214</v>
      </c>
      <c r="L412" s="179"/>
      <c r="M412" s="228"/>
      <c r="N412" s="195"/>
      <c r="O412" s="195"/>
      <c r="P412" s="175"/>
      <c r="Q412" s="176"/>
      <c r="R412" s="177"/>
      <c r="S412" s="177"/>
      <c r="T412" s="177"/>
      <c r="U412" s="177"/>
      <c r="V412" s="177"/>
      <c r="W412" s="177"/>
      <c r="X412" s="177"/>
      <c r="Y412" s="178" t="s">
        <v>213</v>
      </c>
      <c r="Z412" s="125">
        <f>X410+Y410</f>
        <v>0</v>
      </c>
    </row>
    <row r="413" spans="1:15" ht="12.75" customHeight="1">
      <c r="A413" s="41" t="s">
        <v>195</v>
      </c>
      <c r="N413" s="59"/>
      <c r="O413" s="59"/>
    </row>
    <row r="414" spans="1:15" ht="12.75" customHeight="1">
      <c r="A414" s="81" t="s">
        <v>234</v>
      </c>
      <c r="N414" s="59"/>
      <c r="O414" s="59"/>
    </row>
    <row r="415" spans="1:15" ht="12.75" customHeight="1">
      <c r="A415" s="81" t="s">
        <v>293</v>
      </c>
      <c r="N415" s="59"/>
      <c r="O415" s="59"/>
    </row>
    <row r="416" spans="1:15" ht="12.75" customHeight="1">
      <c r="A416" s="131" t="s">
        <v>239</v>
      </c>
      <c r="N416" s="59"/>
      <c r="O416" s="59"/>
    </row>
    <row r="417" spans="1:15" ht="12.75">
      <c r="A417" s="131" t="s">
        <v>240</v>
      </c>
      <c r="N417" s="59"/>
      <c r="O417" s="59"/>
    </row>
    <row r="418" spans="1:15" ht="12.75">
      <c r="A418" s="131" t="s">
        <v>241</v>
      </c>
      <c r="N418" s="59"/>
      <c r="O418" s="59"/>
    </row>
    <row r="419" spans="1:15" ht="12.75">
      <c r="A419" s="131" t="s">
        <v>242</v>
      </c>
      <c r="N419" s="59"/>
      <c r="O419" s="59"/>
    </row>
    <row r="420" spans="1:15" ht="12.75">
      <c r="A420" s="131" t="s">
        <v>278</v>
      </c>
      <c r="N420" s="59"/>
      <c r="O420" s="59"/>
    </row>
    <row r="421" spans="1:15" ht="12.75">
      <c r="A421" s="131" t="s">
        <v>304</v>
      </c>
      <c r="N421" s="59"/>
      <c r="O421" s="59"/>
    </row>
    <row r="422" spans="1:15" ht="12.75">
      <c r="A422" s="131" t="s">
        <v>305</v>
      </c>
      <c r="N422" s="59"/>
      <c r="O422" s="59"/>
    </row>
    <row r="423" spans="1:15" ht="12.75">
      <c r="A423" s="81" t="s">
        <v>252</v>
      </c>
      <c r="N423" s="59"/>
      <c r="O423" s="59"/>
    </row>
    <row r="424" spans="1:15" ht="12.75" customHeight="1">
      <c r="A424" s="81" t="s">
        <v>288</v>
      </c>
      <c r="N424" s="59"/>
      <c r="O424" s="59"/>
    </row>
    <row r="425" spans="1:42" s="59" customFormat="1" ht="12.75" customHeight="1">
      <c r="A425" s="81" t="s">
        <v>243</v>
      </c>
      <c r="B425" s="95"/>
      <c r="C425" s="58"/>
      <c r="D425" s="58"/>
      <c r="E425" s="58"/>
      <c r="F425" s="58"/>
      <c r="G425" s="52"/>
      <c r="H425" s="52"/>
      <c r="I425" s="52"/>
      <c r="J425" s="52"/>
      <c r="K425" s="52"/>
      <c r="L425" s="52"/>
      <c r="M425" s="223"/>
      <c r="P425" s="159"/>
      <c r="Q425" s="159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</row>
    <row r="426" spans="1:42" s="59" customFormat="1" ht="12.75" customHeight="1">
      <c r="A426" s="81" t="s">
        <v>298</v>
      </c>
      <c r="B426" s="95"/>
      <c r="C426" s="58"/>
      <c r="D426" s="58"/>
      <c r="E426" s="58"/>
      <c r="F426" s="58"/>
      <c r="G426" s="52"/>
      <c r="H426" s="52"/>
      <c r="I426" s="52"/>
      <c r="J426" s="52"/>
      <c r="K426" s="52"/>
      <c r="L426" s="52"/>
      <c r="M426" s="223"/>
      <c r="P426" s="159"/>
      <c r="Q426" s="159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</row>
    <row r="427" spans="1:25" s="58" customFormat="1" ht="12.75" customHeight="1">
      <c r="A427" s="10" t="s">
        <v>299</v>
      </c>
      <c r="B427" s="95"/>
      <c r="G427" s="52"/>
      <c r="H427" s="52"/>
      <c r="I427" s="52"/>
      <c r="J427" s="52"/>
      <c r="K427" s="52"/>
      <c r="L427" s="52"/>
      <c r="M427" s="223"/>
      <c r="N427" s="59"/>
      <c r="O427" s="59"/>
      <c r="P427" s="159"/>
      <c r="Q427" s="159"/>
      <c r="R427" s="59"/>
      <c r="S427" s="59"/>
      <c r="T427" s="59"/>
      <c r="U427" s="59"/>
      <c r="V427" s="59"/>
      <c r="W427" s="59"/>
      <c r="X427" s="59"/>
      <c r="Y427" s="59"/>
    </row>
    <row r="428" spans="1:25" s="58" customFormat="1" ht="12.75" customHeight="1">
      <c r="A428" s="40"/>
      <c r="B428" s="95"/>
      <c r="G428" s="52"/>
      <c r="H428" s="52"/>
      <c r="I428" s="52"/>
      <c r="J428" s="52"/>
      <c r="K428" s="52"/>
      <c r="L428" s="52"/>
      <c r="M428" s="223"/>
      <c r="N428" s="59"/>
      <c r="O428" s="59"/>
      <c r="P428" s="159"/>
      <c r="Q428" s="159"/>
      <c r="R428" s="59"/>
      <c r="S428" s="59"/>
      <c r="T428" s="59"/>
      <c r="U428" s="59"/>
      <c r="V428" s="59"/>
      <c r="W428" s="59"/>
      <c r="X428" s="59"/>
      <c r="Y428" s="59"/>
    </row>
    <row r="429" spans="1:25" s="58" customFormat="1" ht="12.75" customHeight="1">
      <c r="A429" s="40"/>
      <c r="B429" s="95"/>
      <c r="G429" s="52"/>
      <c r="H429" s="52"/>
      <c r="I429" s="52"/>
      <c r="J429" s="52"/>
      <c r="K429" s="52"/>
      <c r="L429" s="52"/>
      <c r="M429" s="223"/>
      <c r="N429" s="59"/>
      <c r="O429" s="59"/>
      <c r="P429" s="159"/>
      <c r="Q429" s="159"/>
      <c r="R429" s="59"/>
      <c r="S429" s="59"/>
      <c r="T429" s="59"/>
      <c r="U429" s="59"/>
      <c r="V429" s="59"/>
      <c r="W429" s="59"/>
      <c r="X429" s="59"/>
      <c r="Y429" s="59"/>
    </row>
    <row r="430" spans="1:25" s="58" customFormat="1" ht="12.75" customHeight="1">
      <c r="A430" s="40"/>
      <c r="B430" s="95"/>
      <c r="G430" s="52"/>
      <c r="H430" s="52"/>
      <c r="I430" s="52"/>
      <c r="J430" s="52"/>
      <c r="K430" s="52"/>
      <c r="L430" s="52"/>
      <c r="M430" s="223"/>
      <c r="N430" s="59"/>
      <c r="O430" s="59"/>
      <c r="P430" s="159"/>
      <c r="Q430" s="159"/>
      <c r="R430" s="59"/>
      <c r="S430" s="59"/>
      <c r="T430" s="59"/>
      <c r="U430" s="59"/>
      <c r="V430" s="59"/>
      <c r="W430" s="59"/>
      <c r="X430" s="59"/>
      <c r="Y430" s="59"/>
    </row>
    <row r="431" spans="1:25" s="58" customFormat="1" ht="12.75" customHeight="1">
      <c r="A431" s="40"/>
      <c r="B431" s="146"/>
      <c r="G431" s="52"/>
      <c r="H431" s="52"/>
      <c r="I431" s="52"/>
      <c r="J431" s="52"/>
      <c r="K431" s="52"/>
      <c r="L431" s="52"/>
      <c r="M431" s="223"/>
      <c r="N431" s="59"/>
      <c r="O431" s="59"/>
      <c r="P431" s="159"/>
      <c r="Q431" s="159"/>
      <c r="R431" s="59"/>
      <c r="S431" s="59"/>
      <c r="T431" s="59"/>
      <c r="U431" s="59"/>
      <c r="V431" s="59"/>
      <c r="W431" s="59"/>
      <c r="X431" s="59"/>
      <c r="Y431" s="59"/>
    </row>
    <row r="432" spans="1:25" s="58" customFormat="1" ht="12.75" customHeight="1">
      <c r="A432" s="40"/>
      <c r="B432" s="146"/>
      <c r="G432" s="52"/>
      <c r="H432" s="52"/>
      <c r="I432" s="52"/>
      <c r="J432" s="52"/>
      <c r="K432" s="52"/>
      <c r="L432" s="52"/>
      <c r="M432" s="223"/>
      <c r="N432" s="59"/>
      <c r="O432" s="59"/>
      <c r="P432" s="159"/>
      <c r="Q432" s="159"/>
      <c r="R432" s="59"/>
      <c r="S432" s="59"/>
      <c r="T432" s="59"/>
      <c r="U432" s="59"/>
      <c r="V432" s="59"/>
      <c r="W432" s="59"/>
      <c r="X432" s="59"/>
      <c r="Y432" s="59"/>
    </row>
    <row r="433" spans="1:25" s="58" customFormat="1" ht="12.75">
      <c r="A433" s="40"/>
      <c r="B433" s="146"/>
      <c r="G433" s="52"/>
      <c r="H433" s="52"/>
      <c r="I433" s="52"/>
      <c r="J433" s="52"/>
      <c r="K433" s="52"/>
      <c r="L433" s="52"/>
      <c r="M433" s="223"/>
      <c r="N433" s="59"/>
      <c r="O433" s="59"/>
      <c r="P433" s="159"/>
      <c r="Q433" s="159"/>
      <c r="R433" s="59"/>
      <c r="S433" s="59"/>
      <c r="T433" s="59"/>
      <c r="U433" s="59"/>
      <c r="V433" s="59"/>
      <c r="W433" s="59"/>
      <c r="X433" s="59"/>
      <c r="Y433" s="59"/>
    </row>
    <row r="434" spans="1:25" s="58" customFormat="1" ht="12.75">
      <c r="A434" s="40"/>
      <c r="B434" s="146"/>
      <c r="G434" s="52"/>
      <c r="H434" s="52"/>
      <c r="I434" s="52"/>
      <c r="J434" s="52"/>
      <c r="K434" s="52"/>
      <c r="L434" s="52"/>
      <c r="M434" s="223"/>
      <c r="N434" s="59"/>
      <c r="O434" s="59"/>
      <c r="P434" s="159"/>
      <c r="Q434" s="159"/>
      <c r="R434" s="59"/>
      <c r="S434" s="59"/>
      <c r="T434" s="59"/>
      <c r="U434" s="59"/>
      <c r="V434" s="59"/>
      <c r="W434" s="59"/>
      <c r="X434" s="59"/>
      <c r="Y434" s="59"/>
    </row>
    <row r="435" spans="1:25" s="58" customFormat="1" ht="12.75">
      <c r="A435" s="10"/>
      <c r="B435" s="95"/>
      <c r="G435" s="52"/>
      <c r="H435" s="52"/>
      <c r="I435" s="52"/>
      <c r="J435" s="52"/>
      <c r="K435" s="52"/>
      <c r="L435" s="52"/>
      <c r="M435" s="223"/>
      <c r="N435" s="59"/>
      <c r="O435" s="59"/>
      <c r="P435" s="159"/>
      <c r="Q435" s="159"/>
      <c r="R435" s="59"/>
      <c r="S435" s="59"/>
      <c r="T435" s="59"/>
      <c r="U435" s="59"/>
      <c r="V435" s="59"/>
      <c r="W435" s="59"/>
      <c r="X435" s="59"/>
      <c r="Y435" s="59"/>
    </row>
    <row r="436" spans="1:25" s="58" customFormat="1" ht="12.75">
      <c r="A436" s="40"/>
      <c r="B436" s="95"/>
      <c r="G436" s="52"/>
      <c r="H436" s="52"/>
      <c r="I436" s="52"/>
      <c r="J436" s="52"/>
      <c r="K436" s="52"/>
      <c r="L436" s="52"/>
      <c r="M436" s="223"/>
      <c r="N436" s="59"/>
      <c r="O436" s="59"/>
      <c r="P436" s="159"/>
      <c r="Q436" s="159"/>
      <c r="R436" s="59"/>
      <c r="S436" s="59"/>
      <c r="T436" s="59"/>
      <c r="U436" s="59"/>
      <c r="V436" s="59"/>
      <c r="W436" s="59"/>
      <c r="X436" s="59"/>
      <c r="Y436" s="59"/>
    </row>
    <row r="437" spans="14:15" ht="12.75">
      <c r="N437" s="59"/>
      <c r="O437" s="59"/>
    </row>
    <row r="438" spans="1:15" ht="12.75">
      <c r="A438" s="111"/>
      <c r="N438" s="59"/>
      <c r="O438" s="59"/>
    </row>
    <row r="439" spans="1:15" ht="12.75">
      <c r="A439" s="112"/>
      <c r="N439" s="59"/>
      <c r="O439" s="59"/>
    </row>
    <row r="440" ht="12.75">
      <c r="A440" s="112"/>
    </row>
    <row r="441" ht="12.75">
      <c r="A441" s="112"/>
    </row>
  </sheetData>
  <sheetProtection algorithmName="SHA-512" hashValue="+PJaRJUVYzrViyogl0UpyY8d5QJS6MXhxOGAs7lkUyaGhNzOJH9hOR/bK/mfzoFoTttQKOpNyFx2i5IAAg+5bw==" saltValue="6nFsATryvbns3VAKch1Reg==" spinCount="100000" sheet="1" objects="1" scenarios="1" autoFilter="0"/>
  <protectedRanges>
    <protectedRange sqref="N16:O557" name="Oblast3"/>
    <protectedRange sqref="D17:E407 D424:E424" name="Oblast2"/>
    <protectedRange sqref="C4:Y4" name="Oblast1"/>
  </protectedRanges>
  <autoFilter ref="A15:Z429"/>
  <mergeCells count="23">
    <mergeCell ref="B332:B333"/>
    <mergeCell ref="B377:B378"/>
    <mergeCell ref="M13:M14"/>
    <mergeCell ref="N13:O13"/>
    <mergeCell ref="B382:B385"/>
    <mergeCell ref="I13:I14"/>
    <mergeCell ref="J13:J14"/>
    <mergeCell ref="K13:K14"/>
    <mergeCell ref="L13:L14"/>
    <mergeCell ref="A1:Y1"/>
    <mergeCell ref="A13:A14"/>
    <mergeCell ref="B13:B14"/>
    <mergeCell ref="C13:C14"/>
    <mergeCell ref="D13:D14"/>
    <mergeCell ref="E13:E14"/>
    <mergeCell ref="F13:F14"/>
    <mergeCell ref="G13:G14"/>
    <mergeCell ref="H13:H14"/>
    <mergeCell ref="P13:Q13"/>
    <mergeCell ref="V13:W13"/>
    <mergeCell ref="X13:Y13"/>
    <mergeCell ref="R13:S13"/>
    <mergeCell ref="T13:U13"/>
  </mergeCells>
  <printOptions horizontalCentered="1"/>
  <pageMargins left="0.7086614173228347" right="0.7086614173228347" top="0.7086614173228347" bottom="0.9448818897637796" header="0.31496062992125984" footer="0.31496062992125984"/>
  <pageSetup fitToHeight="0" fitToWidth="1" horizontalDpi="600" verticalDpi="600" orientation="landscape" paperSize="8" scale="59" r:id="rId2"/>
  <headerFooter>
    <oddFooter>&amp;L&amp;G&amp;Rstr. &amp;P z &amp;N</oddFooter>
  </headerFooter>
  <rowBreaks count="6" manualBreakCount="6">
    <brk id="76" max="16383" man="1"/>
    <brk id="133" max="16383" man="1"/>
    <brk id="170" max="16383" man="1"/>
    <brk id="255" max="16383" man="1"/>
    <brk id="311" max="16383" man="1"/>
    <brk id="355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Kahounová Hana, Ing.</dc:creator>
  <cp:keywords/>
  <dc:description/>
  <cp:lastModifiedBy>Kahounová Hana, Ing.</cp:lastModifiedBy>
  <cp:lastPrinted>2021-06-01T12:06:18Z</cp:lastPrinted>
  <dcterms:created xsi:type="dcterms:W3CDTF">2021-05-22T03:26:40Z</dcterms:created>
  <dcterms:modified xsi:type="dcterms:W3CDTF">2021-06-01T12:15:53Z</dcterms:modified>
  <cp:category/>
  <cp:version/>
  <cp:contentType/>
  <cp:contentStatus/>
</cp:coreProperties>
</file>